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lo.lan\Private$\homedir\sssnxr03\Mijn Documenten\"/>
    </mc:Choice>
  </mc:AlternateContent>
  <xr:revisionPtr revIDLastSave="0" documentId="13_ncr:1_{D12C43C2-BA0C-4608-816A-350791EBEB91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Gegevens Inschrijver" sheetId="8" r:id="rId1"/>
    <sheet name="Invulinstuctie" sheetId="5" r:id="rId2"/>
    <sheet name="Inspectie prijzen" sheetId="6" r:id="rId3"/>
    <sheet name="Objectenlijst" sheetId="2" r:id="rId4"/>
    <sheet name="AP-Matrix" sheetId="3" r:id="rId5"/>
  </sheets>
  <definedNames>
    <definedName name="Adres_inschrijver">'Gegevens Inschrijver'!$B$4</definedName>
    <definedName name="_xlnm.Print_Area" localSheetId="3">Objectenlijst!$A$1:$AE$277</definedName>
    <definedName name="_xlnm.Print_Titles" localSheetId="3">Objectenlijst!#REF!</definedName>
    <definedName name="Datum_Schrijving">'Gegevens Inschrijver'!$B$7</definedName>
    <definedName name="kVk_inschrijver">'Gegevens Inschrijver'!$B$6</definedName>
    <definedName name="Naam_inschrijver">'Gegevens Inschrijver'!$B$3</definedName>
    <definedName name="Postcode_inschrijvr">'Gegevens Inschrijver'!$B$5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" i="2" l="1"/>
  <c r="R28" i="2"/>
  <c r="S28" i="2"/>
  <c r="T28" i="2"/>
  <c r="U28" i="2"/>
  <c r="V28" i="2"/>
  <c r="W28" i="2"/>
  <c r="Y28" i="2"/>
  <c r="Q29" i="2"/>
  <c r="R29" i="2"/>
  <c r="S29" i="2"/>
  <c r="T29" i="2"/>
  <c r="U29" i="2"/>
  <c r="V29" i="2"/>
  <c r="W29" i="2"/>
  <c r="Y29" i="2"/>
  <c r="Q79" i="2"/>
  <c r="R79" i="2"/>
  <c r="S79" i="2"/>
  <c r="T79" i="2"/>
  <c r="U79" i="2"/>
  <c r="V79" i="2"/>
  <c r="W79" i="2"/>
  <c r="Z79" i="2"/>
  <c r="Q105" i="2"/>
  <c r="R105" i="2"/>
  <c r="S105" i="2"/>
  <c r="T105" i="2"/>
  <c r="U105" i="2"/>
  <c r="V105" i="2"/>
  <c r="W105" i="2"/>
  <c r="Z105" i="2"/>
  <c r="Q109" i="2"/>
  <c r="R109" i="2"/>
  <c r="S109" i="2"/>
  <c r="T109" i="2"/>
  <c r="U109" i="2"/>
  <c r="V109" i="2"/>
  <c r="W109" i="2"/>
  <c r="Y109" i="2"/>
  <c r="Z28" i="2" l="1"/>
  <c r="X28" i="2"/>
  <c r="Z29" i="2"/>
  <c r="X79" i="2"/>
  <c r="Y79" i="2"/>
  <c r="X29" i="2"/>
  <c r="X105" i="2"/>
  <c r="Z109" i="2"/>
  <c r="X109" i="2"/>
  <c r="Y105" i="2"/>
  <c r="D46" i="6"/>
  <c r="D42" i="6"/>
  <c r="D41" i="6"/>
  <c r="D40" i="6"/>
  <c r="D39" i="6"/>
  <c r="D38" i="6"/>
  <c r="D37" i="6"/>
  <c r="D33" i="6"/>
  <c r="D26" i="6"/>
  <c r="D22" i="6"/>
  <c r="D21" i="6"/>
  <c r="D20" i="6"/>
  <c r="D19" i="6"/>
  <c r="D18" i="6"/>
  <c r="D17" i="6"/>
  <c r="D13" i="6"/>
  <c r="D12" i="6" l="1"/>
  <c r="D16" i="6"/>
  <c r="D25" i="6"/>
  <c r="D32" i="6"/>
  <c r="D36" i="6"/>
  <c r="D45" i="6"/>
  <c r="V147" i="2" l="1"/>
  <c r="Z15" i="2" l="1"/>
  <c r="Z37" i="2"/>
  <c r="Z38" i="2"/>
  <c r="Z39" i="2"/>
  <c r="Z40" i="2"/>
  <c r="Z41" i="2"/>
  <c r="Z42" i="2"/>
  <c r="Z46" i="2"/>
  <c r="Z47" i="2"/>
  <c r="Z48" i="2"/>
  <c r="Z49" i="2"/>
  <c r="Z53" i="2"/>
  <c r="Z54" i="2"/>
  <c r="Z57" i="2"/>
  <c r="Z64" i="2"/>
  <c r="Z83" i="2"/>
  <c r="Z84" i="2"/>
  <c r="Z85" i="2"/>
  <c r="Z91" i="2"/>
  <c r="Z106" i="2"/>
  <c r="Z128" i="2"/>
  <c r="Z136" i="2"/>
  <c r="Y10" i="2"/>
  <c r="Y11" i="2"/>
  <c r="Y12" i="2"/>
  <c r="Y13" i="2"/>
  <c r="Y14" i="2"/>
  <c r="Y16" i="2"/>
  <c r="Y17" i="2"/>
  <c r="Y18" i="2"/>
  <c r="Y19" i="2"/>
  <c r="Y20" i="2"/>
  <c r="Y21" i="2"/>
  <c r="Y22" i="2"/>
  <c r="Y23" i="2"/>
  <c r="Y24" i="2"/>
  <c r="Y25" i="2"/>
  <c r="Y26" i="2"/>
  <c r="Y27" i="2"/>
  <c r="Y30" i="2"/>
  <c r="Y31" i="2"/>
  <c r="Y32" i="2"/>
  <c r="Y33" i="2"/>
  <c r="Y34" i="2"/>
  <c r="Y35" i="2"/>
  <c r="Y36" i="2"/>
  <c r="Y43" i="2"/>
  <c r="Y44" i="2"/>
  <c r="Y45" i="2"/>
  <c r="Y50" i="2"/>
  <c r="Y51" i="2"/>
  <c r="Y52" i="2"/>
  <c r="Y55" i="2"/>
  <c r="Y56" i="2"/>
  <c r="Y58" i="2"/>
  <c r="Y59" i="2"/>
  <c r="Y60" i="2"/>
  <c r="Y61" i="2"/>
  <c r="Y62" i="2"/>
  <c r="Y63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80" i="2"/>
  <c r="Y81" i="2"/>
  <c r="Y82" i="2"/>
  <c r="Y86" i="2"/>
  <c r="Y87" i="2"/>
  <c r="Y88" i="2"/>
  <c r="Y89" i="2"/>
  <c r="Y90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7" i="2"/>
  <c r="Y108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9" i="2"/>
  <c r="Y130" i="2"/>
  <c r="Y131" i="2"/>
  <c r="Y132" i="2"/>
  <c r="Y133" i="2"/>
  <c r="Y134" i="2"/>
  <c r="Y135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6" i="2"/>
  <c r="W107" i="2"/>
  <c r="W108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R10" i="2"/>
  <c r="T10" i="2" s="1"/>
  <c r="R11" i="2"/>
  <c r="T11" i="2" s="1"/>
  <c r="R12" i="2"/>
  <c r="T12" i="2" s="1"/>
  <c r="R13" i="2"/>
  <c r="T13" i="2" s="1"/>
  <c r="R14" i="2"/>
  <c r="T14" i="2" s="1"/>
  <c r="R15" i="2"/>
  <c r="T15" i="2" s="1"/>
  <c r="R16" i="2"/>
  <c r="R17" i="2"/>
  <c r="T17" i="2" s="1"/>
  <c r="R18" i="2"/>
  <c r="T18" i="2" s="1"/>
  <c r="R19" i="2"/>
  <c r="R20" i="2"/>
  <c r="T20" i="2" s="1"/>
  <c r="R21" i="2"/>
  <c r="R22" i="2"/>
  <c r="T22" i="2" s="1"/>
  <c r="R23" i="2"/>
  <c r="T23" i="2" s="1"/>
  <c r="R24" i="2"/>
  <c r="T24" i="2" s="1"/>
  <c r="R25" i="2"/>
  <c r="T25" i="2" s="1"/>
  <c r="R26" i="2"/>
  <c r="T26" i="2" s="1"/>
  <c r="R27" i="2"/>
  <c r="T27" i="2" s="1"/>
  <c r="R30" i="2"/>
  <c r="T30" i="2" s="1"/>
  <c r="R31" i="2"/>
  <c r="R32" i="2"/>
  <c r="T32" i="2" s="1"/>
  <c r="R33" i="2"/>
  <c r="R34" i="2"/>
  <c r="T34" i="2" s="1"/>
  <c r="R35" i="2"/>
  <c r="T35" i="2" s="1"/>
  <c r="R36" i="2"/>
  <c r="T36" i="2" s="1"/>
  <c r="R37" i="2"/>
  <c r="T37" i="2" s="1"/>
  <c r="R38" i="2"/>
  <c r="T38" i="2" s="1"/>
  <c r="R39" i="2"/>
  <c r="T39" i="2" s="1"/>
  <c r="R40" i="2"/>
  <c r="T40" i="2" s="1"/>
  <c r="R41" i="2"/>
  <c r="T41" i="2" s="1"/>
  <c r="R42" i="2"/>
  <c r="T42" i="2" s="1"/>
  <c r="R43" i="2"/>
  <c r="R44" i="2"/>
  <c r="R45" i="2"/>
  <c r="T45" i="2" s="1"/>
  <c r="R46" i="2"/>
  <c r="R47" i="2"/>
  <c r="R48" i="2"/>
  <c r="R49" i="2"/>
  <c r="R50" i="2"/>
  <c r="R51" i="2"/>
  <c r="R52" i="2"/>
  <c r="T52" i="2" s="1"/>
  <c r="R53" i="2"/>
  <c r="R54" i="2"/>
  <c r="T54" i="2" s="1"/>
  <c r="R55" i="2"/>
  <c r="R56" i="2"/>
  <c r="R57" i="2"/>
  <c r="T57" i="2" s="1"/>
  <c r="R58" i="2"/>
  <c r="T58" i="2" s="1"/>
  <c r="R59" i="2"/>
  <c r="T59" i="2" s="1"/>
  <c r="R60" i="2"/>
  <c r="R61" i="2"/>
  <c r="T61" i="2" s="1"/>
  <c r="R62" i="2"/>
  <c r="T62" i="2" s="1"/>
  <c r="R63" i="2"/>
  <c r="T63" i="2" s="1"/>
  <c r="R64" i="2"/>
  <c r="T64" i="2" s="1"/>
  <c r="R65" i="2"/>
  <c r="T65" i="2" s="1"/>
  <c r="R66" i="2"/>
  <c r="T66" i="2" s="1"/>
  <c r="R67" i="2"/>
  <c r="T67" i="2" s="1"/>
  <c r="R68" i="2"/>
  <c r="T68" i="2" s="1"/>
  <c r="R69" i="2"/>
  <c r="T69" i="2" s="1"/>
  <c r="R70" i="2"/>
  <c r="T70" i="2" s="1"/>
  <c r="R71" i="2"/>
  <c r="T71" i="2" s="1"/>
  <c r="R72" i="2"/>
  <c r="T72" i="2" s="1"/>
  <c r="R73" i="2"/>
  <c r="T73" i="2" s="1"/>
  <c r="R74" i="2"/>
  <c r="T74" i="2" s="1"/>
  <c r="R75" i="2"/>
  <c r="R76" i="2"/>
  <c r="T76" i="2" s="1"/>
  <c r="R77" i="2"/>
  <c r="T77" i="2" s="1"/>
  <c r="R78" i="2"/>
  <c r="T78" i="2" s="1"/>
  <c r="R80" i="2"/>
  <c r="T80" i="2" s="1"/>
  <c r="R81" i="2"/>
  <c r="T81" i="2" s="1"/>
  <c r="R82" i="2"/>
  <c r="T82" i="2" s="1"/>
  <c r="R83" i="2"/>
  <c r="T83" i="2" s="1"/>
  <c r="R84" i="2"/>
  <c r="T84" i="2" s="1"/>
  <c r="R85" i="2"/>
  <c r="T85" i="2" s="1"/>
  <c r="R86" i="2"/>
  <c r="R87" i="2"/>
  <c r="R88" i="2"/>
  <c r="R89" i="2"/>
  <c r="R90" i="2"/>
  <c r="T90" i="2" s="1"/>
  <c r="R91" i="2"/>
  <c r="R92" i="2"/>
  <c r="R93" i="2"/>
  <c r="R94" i="2"/>
  <c r="T94" i="2" s="1"/>
  <c r="R95" i="2"/>
  <c r="R96" i="2"/>
  <c r="R97" i="2"/>
  <c r="R98" i="2"/>
  <c r="R99" i="2"/>
  <c r="R100" i="2"/>
  <c r="R101" i="2"/>
  <c r="T101" i="2" s="1"/>
  <c r="R102" i="2"/>
  <c r="T102" i="2" s="1"/>
  <c r="R103" i="2"/>
  <c r="T103" i="2" s="1"/>
  <c r="R104" i="2"/>
  <c r="T104" i="2" s="1"/>
  <c r="R106" i="2"/>
  <c r="T106" i="2" s="1"/>
  <c r="R107" i="2"/>
  <c r="T107" i="2" s="1"/>
  <c r="R108" i="2"/>
  <c r="T108" i="2" s="1"/>
  <c r="R110" i="2"/>
  <c r="T110" i="2" s="1"/>
  <c r="R111" i="2"/>
  <c r="T111" i="2" s="1"/>
  <c r="R112" i="2"/>
  <c r="T112" i="2" s="1"/>
  <c r="R113" i="2"/>
  <c r="R114" i="2"/>
  <c r="T114" i="2" s="1"/>
  <c r="R115" i="2"/>
  <c r="T115" i="2" s="1"/>
  <c r="R116" i="2"/>
  <c r="T116" i="2" s="1"/>
  <c r="R117" i="2"/>
  <c r="T117" i="2" s="1"/>
  <c r="R118" i="2"/>
  <c r="T118" i="2" s="1"/>
  <c r="R119" i="2"/>
  <c r="T119" i="2" s="1"/>
  <c r="R120" i="2"/>
  <c r="T120" i="2" s="1"/>
  <c r="R121" i="2"/>
  <c r="R122" i="2"/>
  <c r="T122" i="2" s="1"/>
  <c r="R123" i="2"/>
  <c r="T123" i="2" s="1"/>
  <c r="R124" i="2"/>
  <c r="T124" i="2" s="1"/>
  <c r="R125" i="2"/>
  <c r="R126" i="2"/>
  <c r="R127" i="2"/>
  <c r="T127" i="2" s="1"/>
  <c r="R128" i="2"/>
  <c r="T128" i="2" s="1"/>
  <c r="R129" i="2"/>
  <c r="T129" i="2" s="1"/>
  <c r="R130" i="2"/>
  <c r="T130" i="2" s="1"/>
  <c r="R131" i="2"/>
  <c r="T131" i="2" s="1"/>
  <c r="R132" i="2"/>
  <c r="R133" i="2"/>
  <c r="T133" i="2" s="1"/>
  <c r="R134" i="2"/>
  <c r="T134" i="2" s="1"/>
  <c r="R135" i="2"/>
  <c r="T135" i="2" s="1"/>
  <c r="R136" i="2"/>
  <c r="T136" i="2" s="1"/>
  <c r="R137" i="2"/>
  <c r="T137" i="2" s="1"/>
  <c r="R138" i="2"/>
  <c r="T138" i="2" s="1"/>
  <c r="R139" i="2"/>
  <c r="T139" i="2" s="1"/>
  <c r="R140" i="2"/>
  <c r="T140" i="2" s="1"/>
  <c r="R141" i="2"/>
  <c r="T141" i="2" s="1"/>
  <c r="R142" i="2"/>
  <c r="T142" i="2" s="1"/>
  <c r="R143" i="2"/>
  <c r="T143" i="2" s="1"/>
  <c r="R144" i="2"/>
  <c r="T144" i="2" s="1"/>
  <c r="R145" i="2"/>
  <c r="T145" i="2" s="1"/>
  <c r="R146" i="2"/>
  <c r="T146" i="2" s="1"/>
  <c r="R147" i="2"/>
  <c r="T147" i="2" s="1"/>
  <c r="R148" i="2"/>
  <c r="T148" i="2" s="1"/>
  <c r="R149" i="2"/>
  <c r="T149" i="2" s="1"/>
  <c r="R150" i="2"/>
  <c r="T150" i="2" s="1"/>
  <c r="R151" i="2"/>
  <c r="T151" i="2" s="1"/>
  <c r="R152" i="2"/>
  <c r="T152" i="2" s="1"/>
  <c r="R153" i="2"/>
  <c r="R154" i="2"/>
  <c r="T154" i="2" s="1"/>
  <c r="R155" i="2"/>
  <c r="T155" i="2" s="1"/>
  <c r="R156" i="2"/>
  <c r="T156" i="2" s="1"/>
  <c r="R157" i="2"/>
  <c r="T157" i="2" s="1"/>
  <c r="R158" i="2"/>
  <c r="R159" i="2"/>
  <c r="T159" i="2" s="1"/>
  <c r="R160" i="2"/>
  <c r="T160" i="2" s="1"/>
  <c r="R161" i="2"/>
  <c r="T161" i="2" s="1"/>
  <c r="R162" i="2"/>
  <c r="T162" i="2" s="1"/>
  <c r="R163" i="2"/>
  <c r="T163" i="2" s="1"/>
  <c r="R164" i="2"/>
  <c r="T164" i="2" s="1"/>
  <c r="R165" i="2"/>
  <c r="T165" i="2" s="1"/>
  <c r="R166" i="2"/>
  <c r="T166" i="2" s="1"/>
  <c r="R167" i="2"/>
  <c r="T167" i="2" s="1"/>
  <c r="R168" i="2"/>
  <c r="T168" i="2" s="1"/>
  <c r="R169" i="2"/>
  <c r="T169" i="2" s="1"/>
  <c r="R170" i="2"/>
  <c r="T170" i="2" s="1"/>
  <c r="R171" i="2"/>
  <c r="T171" i="2" s="1"/>
  <c r="R172" i="2"/>
  <c r="T172" i="2" s="1"/>
  <c r="R173" i="2"/>
  <c r="T173" i="2" s="1"/>
  <c r="R174" i="2"/>
  <c r="T174" i="2" s="1"/>
  <c r="R175" i="2"/>
  <c r="T175" i="2" s="1"/>
  <c r="R176" i="2"/>
  <c r="T176" i="2" s="1"/>
  <c r="R177" i="2"/>
  <c r="T177" i="2" s="1"/>
  <c r="R178" i="2"/>
  <c r="R179" i="2"/>
  <c r="R180" i="2"/>
  <c r="T180" i="2" s="1"/>
  <c r="R181" i="2"/>
  <c r="T181" i="2" s="1"/>
  <c r="R182" i="2"/>
  <c r="R183" i="2"/>
  <c r="T183" i="2" s="1"/>
  <c r="R184" i="2"/>
  <c r="T184" i="2" s="1"/>
  <c r="R185" i="2"/>
  <c r="T185" i="2" s="1"/>
  <c r="R186" i="2"/>
  <c r="T186" i="2" s="1"/>
  <c r="R187" i="2"/>
  <c r="T187" i="2" s="1"/>
  <c r="R188" i="2"/>
  <c r="R189" i="2"/>
  <c r="T189" i="2" s="1"/>
  <c r="R190" i="2"/>
  <c r="T190" i="2" s="1"/>
  <c r="R191" i="2"/>
  <c r="T191" i="2" s="1"/>
  <c r="R192" i="2"/>
  <c r="R193" i="2"/>
  <c r="T193" i="2" s="1"/>
  <c r="R194" i="2"/>
  <c r="T194" i="2" s="1"/>
  <c r="R195" i="2"/>
  <c r="R196" i="2"/>
  <c r="T196" i="2" s="1"/>
  <c r="R197" i="2"/>
  <c r="R198" i="2"/>
  <c r="R199" i="2"/>
  <c r="T199" i="2" s="1"/>
  <c r="R200" i="2"/>
  <c r="T200" i="2" s="1"/>
  <c r="R201" i="2"/>
  <c r="T201" i="2" s="1"/>
  <c r="R202" i="2"/>
  <c r="T202" i="2" s="1"/>
  <c r="R203" i="2"/>
  <c r="R204" i="2"/>
  <c r="T204" i="2" s="1"/>
  <c r="R205" i="2"/>
  <c r="R206" i="2"/>
  <c r="R207" i="2"/>
  <c r="T207" i="2" s="1"/>
  <c r="R208" i="2"/>
  <c r="R209" i="2"/>
  <c r="T209" i="2" s="1"/>
  <c r="R210" i="2"/>
  <c r="R211" i="2"/>
  <c r="R212" i="2"/>
  <c r="R213" i="2"/>
  <c r="R214" i="2"/>
  <c r="T214" i="2" s="1"/>
  <c r="R215" i="2"/>
  <c r="R216" i="2"/>
  <c r="R217" i="2"/>
  <c r="T217" i="2" s="1"/>
  <c r="R218" i="2"/>
  <c r="R219" i="2"/>
  <c r="T219" i="2" s="1"/>
  <c r="R220" i="2"/>
  <c r="R221" i="2"/>
  <c r="T221" i="2" s="1"/>
  <c r="R222" i="2"/>
  <c r="R223" i="2"/>
  <c r="T223" i="2" s="1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T243" i="2" s="1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T257" i="2" s="1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T275" i="2" s="1"/>
  <c r="C8" i="3" l="1"/>
  <c r="C7" i="3"/>
  <c r="C6" i="3"/>
  <c r="C5" i="3"/>
  <c r="C4" i="3"/>
  <c r="C8" i="2"/>
  <c r="C7" i="2"/>
  <c r="C6" i="2"/>
  <c r="C5" i="2"/>
  <c r="C4" i="2"/>
  <c r="C9" i="6"/>
  <c r="C8" i="6"/>
  <c r="C7" i="6"/>
  <c r="C6" i="6"/>
  <c r="C5" i="6"/>
  <c r="U10" i="2" l="1"/>
  <c r="Z10" i="2" s="1"/>
  <c r="U11" i="2"/>
  <c r="Z11" i="2" s="1"/>
  <c r="U12" i="2"/>
  <c r="Z12" i="2" s="1"/>
  <c r="U13" i="2"/>
  <c r="Z13" i="2" s="1"/>
  <c r="U14" i="2"/>
  <c r="Z14" i="2" s="1"/>
  <c r="U15" i="2"/>
  <c r="Y15" i="2" s="1"/>
  <c r="U16" i="2"/>
  <c r="U17" i="2"/>
  <c r="Z17" i="2" s="1"/>
  <c r="U18" i="2"/>
  <c r="Z18" i="2" s="1"/>
  <c r="U19" i="2"/>
  <c r="U20" i="2"/>
  <c r="Z20" i="2" s="1"/>
  <c r="U21" i="2"/>
  <c r="U22" i="2"/>
  <c r="Z22" i="2" s="1"/>
  <c r="U23" i="2"/>
  <c r="Z23" i="2" s="1"/>
  <c r="U24" i="2"/>
  <c r="Z24" i="2" s="1"/>
  <c r="U25" i="2"/>
  <c r="Z25" i="2" s="1"/>
  <c r="U26" i="2"/>
  <c r="Z26" i="2" s="1"/>
  <c r="U27" i="2"/>
  <c r="Z27" i="2" s="1"/>
  <c r="U30" i="2"/>
  <c r="Z30" i="2" s="1"/>
  <c r="U31" i="2"/>
  <c r="U32" i="2"/>
  <c r="Z32" i="2" s="1"/>
  <c r="U33" i="2"/>
  <c r="U34" i="2"/>
  <c r="Z34" i="2" s="1"/>
  <c r="U35" i="2"/>
  <c r="Z35" i="2" s="1"/>
  <c r="U36" i="2"/>
  <c r="Z36" i="2" s="1"/>
  <c r="U37" i="2"/>
  <c r="Y37" i="2" s="1"/>
  <c r="U38" i="2"/>
  <c r="Y38" i="2" s="1"/>
  <c r="U39" i="2"/>
  <c r="Y39" i="2" s="1"/>
  <c r="U40" i="2"/>
  <c r="Y40" i="2" s="1"/>
  <c r="U41" i="2"/>
  <c r="Y41" i="2" s="1"/>
  <c r="U42" i="2"/>
  <c r="Y42" i="2" s="1"/>
  <c r="U43" i="2"/>
  <c r="U44" i="2"/>
  <c r="U45" i="2"/>
  <c r="Z45" i="2" s="1"/>
  <c r="U46" i="2"/>
  <c r="U47" i="2"/>
  <c r="U48" i="2"/>
  <c r="U49" i="2"/>
  <c r="U50" i="2"/>
  <c r="U51" i="2"/>
  <c r="U52" i="2"/>
  <c r="Z52" i="2" s="1"/>
  <c r="U53" i="2"/>
  <c r="U54" i="2"/>
  <c r="Y54" i="2" s="1"/>
  <c r="U55" i="2"/>
  <c r="U56" i="2"/>
  <c r="U57" i="2"/>
  <c r="Y57" i="2" s="1"/>
  <c r="U58" i="2"/>
  <c r="Z58" i="2" s="1"/>
  <c r="U59" i="2"/>
  <c r="Z59" i="2" s="1"/>
  <c r="U60" i="2"/>
  <c r="U61" i="2"/>
  <c r="Z61" i="2" s="1"/>
  <c r="U62" i="2"/>
  <c r="Z62" i="2" s="1"/>
  <c r="U63" i="2"/>
  <c r="Z63" i="2" s="1"/>
  <c r="U64" i="2"/>
  <c r="Y64" i="2" s="1"/>
  <c r="U65" i="2"/>
  <c r="Z65" i="2" s="1"/>
  <c r="U66" i="2"/>
  <c r="Z66" i="2" s="1"/>
  <c r="U67" i="2"/>
  <c r="Z67" i="2" s="1"/>
  <c r="U68" i="2"/>
  <c r="Z68" i="2" s="1"/>
  <c r="U69" i="2"/>
  <c r="Z69" i="2" s="1"/>
  <c r="U70" i="2"/>
  <c r="Z70" i="2" s="1"/>
  <c r="U71" i="2"/>
  <c r="Z71" i="2" s="1"/>
  <c r="U72" i="2"/>
  <c r="Z72" i="2" s="1"/>
  <c r="U73" i="2"/>
  <c r="Z73" i="2" s="1"/>
  <c r="U74" i="2"/>
  <c r="Z74" i="2" s="1"/>
  <c r="U75" i="2"/>
  <c r="U76" i="2"/>
  <c r="Z76" i="2" s="1"/>
  <c r="U77" i="2"/>
  <c r="Z77" i="2" s="1"/>
  <c r="U78" i="2"/>
  <c r="Z78" i="2" s="1"/>
  <c r="U80" i="2"/>
  <c r="Z80" i="2" s="1"/>
  <c r="U81" i="2"/>
  <c r="Z81" i="2" s="1"/>
  <c r="U82" i="2"/>
  <c r="Z82" i="2" s="1"/>
  <c r="U83" i="2"/>
  <c r="Y83" i="2" s="1"/>
  <c r="U84" i="2"/>
  <c r="Y84" i="2" s="1"/>
  <c r="U85" i="2"/>
  <c r="Y85" i="2" s="1"/>
  <c r="U86" i="2"/>
  <c r="U87" i="2"/>
  <c r="U88" i="2"/>
  <c r="U89" i="2"/>
  <c r="U90" i="2"/>
  <c r="Z90" i="2" s="1"/>
  <c r="U91" i="2"/>
  <c r="U92" i="2"/>
  <c r="U93" i="2"/>
  <c r="U94" i="2"/>
  <c r="Z94" i="2" s="1"/>
  <c r="U95" i="2"/>
  <c r="U96" i="2"/>
  <c r="U97" i="2"/>
  <c r="U98" i="2"/>
  <c r="U99" i="2"/>
  <c r="U100" i="2"/>
  <c r="U101" i="2"/>
  <c r="Z101" i="2" s="1"/>
  <c r="U102" i="2"/>
  <c r="Z102" i="2" s="1"/>
  <c r="U103" i="2"/>
  <c r="Z103" i="2" s="1"/>
  <c r="U104" i="2"/>
  <c r="Z104" i="2" s="1"/>
  <c r="U106" i="2"/>
  <c r="Y106" i="2" s="1"/>
  <c r="U107" i="2"/>
  <c r="Z107" i="2" s="1"/>
  <c r="U108" i="2"/>
  <c r="Z108" i="2" s="1"/>
  <c r="U110" i="2"/>
  <c r="Z110" i="2" s="1"/>
  <c r="U111" i="2"/>
  <c r="Z111" i="2" s="1"/>
  <c r="U112" i="2"/>
  <c r="Z112" i="2" s="1"/>
  <c r="U113" i="2"/>
  <c r="U114" i="2"/>
  <c r="Z114" i="2" s="1"/>
  <c r="U115" i="2"/>
  <c r="Z115" i="2" s="1"/>
  <c r="U116" i="2"/>
  <c r="Z116" i="2" s="1"/>
  <c r="U117" i="2"/>
  <c r="Z117" i="2" s="1"/>
  <c r="U118" i="2"/>
  <c r="Z118" i="2" s="1"/>
  <c r="U119" i="2"/>
  <c r="Z119" i="2" s="1"/>
  <c r="U120" i="2"/>
  <c r="Z120" i="2" s="1"/>
  <c r="U121" i="2"/>
  <c r="U122" i="2"/>
  <c r="Z122" i="2" s="1"/>
  <c r="U123" i="2"/>
  <c r="Z123" i="2" s="1"/>
  <c r="U124" i="2"/>
  <c r="Z124" i="2" s="1"/>
  <c r="U125" i="2"/>
  <c r="U126" i="2"/>
  <c r="U127" i="2"/>
  <c r="Z127" i="2" s="1"/>
  <c r="U128" i="2"/>
  <c r="Y128" i="2" s="1"/>
  <c r="U129" i="2"/>
  <c r="Z129" i="2" s="1"/>
  <c r="U130" i="2"/>
  <c r="Z130" i="2" s="1"/>
  <c r="U131" i="2"/>
  <c r="Z131" i="2" s="1"/>
  <c r="U132" i="2"/>
  <c r="U133" i="2"/>
  <c r="Z133" i="2" s="1"/>
  <c r="U134" i="2"/>
  <c r="Z134" i="2" s="1"/>
  <c r="U135" i="2"/>
  <c r="Z135" i="2" s="1"/>
  <c r="U136" i="2"/>
  <c r="Y136" i="2" s="1"/>
  <c r="U137" i="2"/>
  <c r="Z137" i="2" s="1"/>
  <c r="U138" i="2"/>
  <c r="Z138" i="2" s="1"/>
  <c r="U139" i="2"/>
  <c r="Z139" i="2" s="1"/>
  <c r="U140" i="2"/>
  <c r="Z140" i="2" s="1"/>
  <c r="U141" i="2"/>
  <c r="Z141" i="2" s="1"/>
  <c r="U142" i="2"/>
  <c r="Z142" i="2" s="1"/>
  <c r="U143" i="2"/>
  <c r="Z143" i="2" s="1"/>
  <c r="U144" i="2"/>
  <c r="Z144" i="2" s="1"/>
  <c r="U145" i="2"/>
  <c r="Z145" i="2" s="1"/>
  <c r="U146" i="2"/>
  <c r="Z146" i="2" s="1"/>
  <c r="U147" i="2"/>
  <c r="Z147" i="2" s="1"/>
  <c r="U148" i="2"/>
  <c r="Z148" i="2" s="1"/>
  <c r="U149" i="2"/>
  <c r="Z149" i="2" s="1"/>
  <c r="U150" i="2"/>
  <c r="Z150" i="2" s="1"/>
  <c r="U151" i="2"/>
  <c r="Z151" i="2" s="1"/>
  <c r="U152" i="2"/>
  <c r="Z152" i="2" s="1"/>
  <c r="U153" i="2"/>
  <c r="U154" i="2"/>
  <c r="Z154" i="2" s="1"/>
  <c r="U155" i="2"/>
  <c r="Z155" i="2" s="1"/>
  <c r="U156" i="2"/>
  <c r="Z156" i="2" s="1"/>
  <c r="U157" i="2"/>
  <c r="Z157" i="2" s="1"/>
  <c r="U158" i="2"/>
  <c r="U159" i="2"/>
  <c r="Z159" i="2" s="1"/>
  <c r="U160" i="2"/>
  <c r="Z160" i="2" s="1"/>
  <c r="U161" i="2"/>
  <c r="Z161" i="2" s="1"/>
  <c r="U162" i="2"/>
  <c r="Z162" i="2" s="1"/>
  <c r="U163" i="2"/>
  <c r="Z163" i="2" s="1"/>
  <c r="U164" i="2"/>
  <c r="Z164" i="2" s="1"/>
  <c r="U165" i="2"/>
  <c r="Z165" i="2" s="1"/>
  <c r="U166" i="2"/>
  <c r="Z166" i="2" s="1"/>
  <c r="U167" i="2"/>
  <c r="Z167" i="2" s="1"/>
  <c r="U168" i="2"/>
  <c r="Z168" i="2" s="1"/>
  <c r="U169" i="2"/>
  <c r="Z169" i="2" s="1"/>
  <c r="U170" i="2"/>
  <c r="Z170" i="2" s="1"/>
  <c r="U171" i="2"/>
  <c r="Z171" i="2" s="1"/>
  <c r="U172" i="2"/>
  <c r="Z172" i="2" s="1"/>
  <c r="U173" i="2"/>
  <c r="Z173" i="2" s="1"/>
  <c r="U174" i="2"/>
  <c r="Z174" i="2" s="1"/>
  <c r="U175" i="2"/>
  <c r="Z175" i="2" s="1"/>
  <c r="U176" i="2"/>
  <c r="Z176" i="2" s="1"/>
  <c r="U177" i="2"/>
  <c r="Z177" i="2" s="1"/>
  <c r="U178" i="2"/>
  <c r="U179" i="2"/>
  <c r="U180" i="2"/>
  <c r="Z180" i="2" s="1"/>
  <c r="U181" i="2"/>
  <c r="Z181" i="2" s="1"/>
  <c r="U182" i="2"/>
  <c r="U183" i="2"/>
  <c r="Z183" i="2" s="1"/>
  <c r="U184" i="2"/>
  <c r="Z184" i="2" s="1"/>
  <c r="U185" i="2"/>
  <c r="Z185" i="2" s="1"/>
  <c r="U186" i="2"/>
  <c r="Z186" i="2" s="1"/>
  <c r="U187" i="2"/>
  <c r="Z187" i="2" s="1"/>
  <c r="U188" i="2"/>
  <c r="U189" i="2"/>
  <c r="Z189" i="2" s="1"/>
  <c r="U190" i="2"/>
  <c r="Z190" i="2" s="1"/>
  <c r="U191" i="2"/>
  <c r="Z191" i="2" s="1"/>
  <c r="U192" i="2"/>
  <c r="U193" i="2"/>
  <c r="Z193" i="2" s="1"/>
  <c r="U194" i="2"/>
  <c r="Z194" i="2" s="1"/>
  <c r="U195" i="2"/>
  <c r="U196" i="2"/>
  <c r="Z196" i="2" s="1"/>
  <c r="U197" i="2"/>
  <c r="U198" i="2"/>
  <c r="U199" i="2"/>
  <c r="Z199" i="2" s="1"/>
  <c r="U200" i="2"/>
  <c r="Z200" i="2" s="1"/>
  <c r="U201" i="2"/>
  <c r="Z201" i="2" s="1"/>
  <c r="U202" i="2"/>
  <c r="Z202" i="2" s="1"/>
  <c r="U203" i="2"/>
  <c r="U204" i="2"/>
  <c r="Z204" i="2" s="1"/>
  <c r="U205" i="2"/>
  <c r="U206" i="2"/>
  <c r="U207" i="2"/>
  <c r="Z207" i="2" s="1"/>
  <c r="U208" i="2"/>
  <c r="U209" i="2"/>
  <c r="Z209" i="2" s="1"/>
  <c r="U210" i="2"/>
  <c r="U211" i="2"/>
  <c r="U212" i="2"/>
  <c r="U213" i="2"/>
  <c r="U214" i="2"/>
  <c r="Z214" i="2" s="1"/>
  <c r="U215" i="2"/>
  <c r="U216" i="2"/>
  <c r="U217" i="2"/>
  <c r="Z217" i="2" s="1"/>
  <c r="U218" i="2"/>
  <c r="U219" i="2"/>
  <c r="Z219" i="2" s="1"/>
  <c r="U220" i="2"/>
  <c r="U221" i="2"/>
  <c r="Z221" i="2" s="1"/>
  <c r="U222" i="2"/>
  <c r="U223" i="2"/>
  <c r="Z223" i="2" s="1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Z243" i="2" s="1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Z257" i="2" s="1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Z275" i="2" s="1"/>
  <c r="Q10" i="2" l="1"/>
  <c r="S10" i="2" s="1"/>
  <c r="Q11" i="2"/>
  <c r="S11" i="2" s="1"/>
  <c r="Q12" i="2"/>
  <c r="S12" i="2" s="1"/>
  <c r="Q13" i="2"/>
  <c r="S13" i="2" s="1"/>
  <c r="Q14" i="2"/>
  <c r="S14" i="2" s="1"/>
  <c r="Q15" i="2"/>
  <c r="S15" i="2" s="1"/>
  <c r="Q16" i="2"/>
  <c r="Q17" i="2"/>
  <c r="S17" i="2" s="1"/>
  <c r="Q18" i="2"/>
  <c r="S18" i="2" s="1"/>
  <c r="Q19" i="2"/>
  <c r="Q20" i="2"/>
  <c r="S20" i="2" s="1"/>
  <c r="Q21" i="2"/>
  <c r="Q22" i="2"/>
  <c r="S22" i="2" s="1"/>
  <c r="Q23" i="2"/>
  <c r="S23" i="2" s="1"/>
  <c r="Q24" i="2"/>
  <c r="S24" i="2" s="1"/>
  <c r="Q25" i="2"/>
  <c r="S25" i="2" s="1"/>
  <c r="Q26" i="2"/>
  <c r="S26" i="2" s="1"/>
  <c r="Q27" i="2"/>
  <c r="S27" i="2" s="1"/>
  <c r="Q30" i="2"/>
  <c r="S30" i="2" s="1"/>
  <c r="Q31" i="2"/>
  <c r="Q32" i="2"/>
  <c r="S32" i="2" s="1"/>
  <c r="Q33" i="2"/>
  <c r="Q34" i="2"/>
  <c r="S34" i="2" s="1"/>
  <c r="Q35" i="2"/>
  <c r="S35" i="2" s="1"/>
  <c r="Q36" i="2"/>
  <c r="S36" i="2" s="1"/>
  <c r="Q37" i="2"/>
  <c r="S37" i="2" s="1"/>
  <c r="Q38" i="2"/>
  <c r="S38" i="2" s="1"/>
  <c r="Q39" i="2"/>
  <c r="S39" i="2" s="1"/>
  <c r="Q40" i="2"/>
  <c r="S40" i="2" s="1"/>
  <c r="Q41" i="2"/>
  <c r="S41" i="2" s="1"/>
  <c r="Q42" i="2"/>
  <c r="S42" i="2" s="1"/>
  <c r="Q43" i="2"/>
  <c r="Q44" i="2"/>
  <c r="Q45" i="2"/>
  <c r="S45" i="2" s="1"/>
  <c r="Q46" i="2"/>
  <c r="Q47" i="2"/>
  <c r="Q48" i="2"/>
  <c r="Q49" i="2"/>
  <c r="Q50" i="2"/>
  <c r="Q51" i="2"/>
  <c r="Q52" i="2"/>
  <c r="S52" i="2" s="1"/>
  <c r="Q53" i="2"/>
  <c r="Q54" i="2"/>
  <c r="S54" i="2" s="1"/>
  <c r="Q55" i="2"/>
  <c r="Q56" i="2"/>
  <c r="Q57" i="2"/>
  <c r="S57" i="2" s="1"/>
  <c r="Q58" i="2"/>
  <c r="S58" i="2" s="1"/>
  <c r="Q59" i="2"/>
  <c r="S59" i="2" s="1"/>
  <c r="Q60" i="2"/>
  <c r="Q61" i="2"/>
  <c r="S61" i="2" s="1"/>
  <c r="Q62" i="2"/>
  <c r="S62" i="2" s="1"/>
  <c r="Q63" i="2"/>
  <c r="S63" i="2" s="1"/>
  <c r="Q64" i="2"/>
  <c r="S64" i="2" s="1"/>
  <c r="Q65" i="2"/>
  <c r="S65" i="2" s="1"/>
  <c r="Q66" i="2"/>
  <c r="S66" i="2" s="1"/>
  <c r="Q67" i="2"/>
  <c r="S67" i="2" s="1"/>
  <c r="Q68" i="2"/>
  <c r="S68" i="2" s="1"/>
  <c r="Q69" i="2"/>
  <c r="S69" i="2" s="1"/>
  <c r="Q70" i="2"/>
  <c r="S70" i="2" s="1"/>
  <c r="Q71" i="2"/>
  <c r="S71" i="2" s="1"/>
  <c r="Q72" i="2"/>
  <c r="S72" i="2" s="1"/>
  <c r="Q73" i="2"/>
  <c r="S73" i="2" s="1"/>
  <c r="Q74" i="2"/>
  <c r="S74" i="2" s="1"/>
  <c r="Q75" i="2"/>
  <c r="Q76" i="2"/>
  <c r="S76" i="2" s="1"/>
  <c r="Q77" i="2"/>
  <c r="S77" i="2" s="1"/>
  <c r="Q78" i="2"/>
  <c r="S78" i="2" s="1"/>
  <c r="Q80" i="2"/>
  <c r="S80" i="2" s="1"/>
  <c r="Q81" i="2"/>
  <c r="S81" i="2" s="1"/>
  <c r="Q82" i="2"/>
  <c r="S82" i="2" s="1"/>
  <c r="Q83" i="2"/>
  <c r="S83" i="2" s="1"/>
  <c r="Q84" i="2"/>
  <c r="S84" i="2" s="1"/>
  <c r="Q85" i="2"/>
  <c r="S85" i="2" s="1"/>
  <c r="Q86" i="2"/>
  <c r="Q87" i="2"/>
  <c r="Q88" i="2"/>
  <c r="Q89" i="2"/>
  <c r="Q90" i="2"/>
  <c r="S90" i="2" s="1"/>
  <c r="Q91" i="2"/>
  <c r="Q92" i="2"/>
  <c r="Q93" i="2"/>
  <c r="Q94" i="2"/>
  <c r="S94" i="2" s="1"/>
  <c r="Q95" i="2"/>
  <c r="Q96" i="2"/>
  <c r="Q97" i="2"/>
  <c r="Q98" i="2"/>
  <c r="Q99" i="2"/>
  <c r="Q100" i="2"/>
  <c r="Q101" i="2"/>
  <c r="S101" i="2" s="1"/>
  <c r="Q102" i="2"/>
  <c r="S102" i="2" s="1"/>
  <c r="Q103" i="2"/>
  <c r="S103" i="2" s="1"/>
  <c r="Q104" i="2"/>
  <c r="S104" i="2" s="1"/>
  <c r="Q106" i="2"/>
  <c r="S106" i="2" s="1"/>
  <c r="Q107" i="2"/>
  <c r="S107" i="2" s="1"/>
  <c r="Q108" i="2"/>
  <c r="S108" i="2" s="1"/>
  <c r="Q110" i="2"/>
  <c r="S110" i="2" s="1"/>
  <c r="Q111" i="2"/>
  <c r="S111" i="2" s="1"/>
  <c r="Q112" i="2"/>
  <c r="S112" i="2" s="1"/>
  <c r="Q113" i="2"/>
  <c r="Q114" i="2"/>
  <c r="S114" i="2" s="1"/>
  <c r="Q115" i="2"/>
  <c r="S115" i="2" s="1"/>
  <c r="Q116" i="2"/>
  <c r="S116" i="2" s="1"/>
  <c r="Q117" i="2"/>
  <c r="S117" i="2" s="1"/>
  <c r="Q118" i="2"/>
  <c r="S118" i="2" s="1"/>
  <c r="Q119" i="2"/>
  <c r="S119" i="2" s="1"/>
  <c r="Q120" i="2"/>
  <c r="S120" i="2" s="1"/>
  <c r="Q121" i="2"/>
  <c r="Q122" i="2"/>
  <c r="S122" i="2" s="1"/>
  <c r="Q123" i="2"/>
  <c r="S123" i="2" s="1"/>
  <c r="Q124" i="2"/>
  <c r="S124" i="2" s="1"/>
  <c r="Q125" i="2"/>
  <c r="Q126" i="2"/>
  <c r="Q127" i="2"/>
  <c r="S127" i="2" s="1"/>
  <c r="Q128" i="2"/>
  <c r="S128" i="2" s="1"/>
  <c r="Q129" i="2"/>
  <c r="S129" i="2" s="1"/>
  <c r="Q130" i="2"/>
  <c r="S130" i="2" s="1"/>
  <c r="Q131" i="2"/>
  <c r="S131" i="2" s="1"/>
  <c r="Q132" i="2"/>
  <c r="Q133" i="2"/>
  <c r="S133" i="2" s="1"/>
  <c r="Q134" i="2"/>
  <c r="S134" i="2" s="1"/>
  <c r="Q135" i="2"/>
  <c r="S135" i="2" s="1"/>
  <c r="Q136" i="2"/>
  <c r="S136" i="2" s="1"/>
  <c r="Q137" i="2"/>
  <c r="S137" i="2" s="1"/>
  <c r="Q138" i="2"/>
  <c r="S138" i="2" s="1"/>
  <c r="Q139" i="2"/>
  <c r="S139" i="2" s="1"/>
  <c r="Q140" i="2"/>
  <c r="S140" i="2" s="1"/>
  <c r="Q141" i="2"/>
  <c r="S141" i="2" s="1"/>
  <c r="Q142" i="2"/>
  <c r="S142" i="2" s="1"/>
  <c r="Q143" i="2"/>
  <c r="S143" i="2" s="1"/>
  <c r="Q144" i="2"/>
  <c r="S144" i="2" s="1"/>
  <c r="Q145" i="2"/>
  <c r="S145" i="2" s="1"/>
  <c r="Q146" i="2"/>
  <c r="S146" i="2" s="1"/>
  <c r="Q147" i="2"/>
  <c r="S147" i="2" s="1"/>
  <c r="Q148" i="2"/>
  <c r="S148" i="2" s="1"/>
  <c r="Q149" i="2"/>
  <c r="S149" i="2" s="1"/>
  <c r="Q150" i="2"/>
  <c r="S150" i="2" s="1"/>
  <c r="Q151" i="2"/>
  <c r="S151" i="2" s="1"/>
  <c r="Q152" i="2"/>
  <c r="S152" i="2" s="1"/>
  <c r="Q153" i="2"/>
  <c r="Q154" i="2"/>
  <c r="S154" i="2" s="1"/>
  <c r="Q155" i="2"/>
  <c r="S155" i="2" s="1"/>
  <c r="Q156" i="2"/>
  <c r="S156" i="2" s="1"/>
  <c r="Q157" i="2"/>
  <c r="S157" i="2" s="1"/>
  <c r="Q158" i="2"/>
  <c r="Q159" i="2"/>
  <c r="S159" i="2" s="1"/>
  <c r="Q160" i="2"/>
  <c r="S160" i="2" s="1"/>
  <c r="Q161" i="2"/>
  <c r="S161" i="2" s="1"/>
  <c r="Q162" i="2"/>
  <c r="S162" i="2" s="1"/>
  <c r="Q163" i="2"/>
  <c r="S163" i="2" s="1"/>
  <c r="Q164" i="2"/>
  <c r="S164" i="2" s="1"/>
  <c r="Q165" i="2"/>
  <c r="S165" i="2" s="1"/>
  <c r="Q166" i="2"/>
  <c r="S166" i="2" s="1"/>
  <c r="Q167" i="2"/>
  <c r="S167" i="2" s="1"/>
  <c r="Q168" i="2"/>
  <c r="S168" i="2" s="1"/>
  <c r="Q169" i="2"/>
  <c r="S169" i="2" s="1"/>
  <c r="Q170" i="2"/>
  <c r="S170" i="2" s="1"/>
  <c r="Q171" i="2"/>
  <c r="S171" i="2" s="1"/>
  <c r="Q172" i="2"/>
  <c r="S172" i="2" s="1"/>
  <c r="Q173" i="2"/>
  <c r="S173" i="2" s="1"/>
  <c r="Q174" i="2"/>
  <c r="S174" i="2" s="1"/>
  <c r="Q175" i="2"/>
  <c r="S175" i="2" s="1"/>
  <c r="Q176" i="2"/>
  <c r="S176" i="2" s="1"/>
  <c r="Q177" i="2"/>
  <c r="S177" i="2" s="1"/>
  <c r="Q178" i="2"/>
  <c r="Q179" i="2"/>
  <c r="Q180" i="2"/>
  <c r="S180" i="2" s="1"/>
  <c r="Q181" i="2"/>
  <c r="S181" i="2" s="1"/>
  <c r="Q182" i="2"/>
  <c r="Q183" i="2"/>
  <c r="S183" i="2" s="1"/>
  <c r="Q184" i="2"/>
  <c r="S184" i="2" s="1"/>
  <c r="Q185" i="2"/>
  <c r="S185" i="2" s="1"/>
  <c r="Q186" i="2"/>
  <c r="S186" i="2" s="1"/>
  <c r="Q187" i="2"/>
  <c r="S187" i="2" s="1"/>
  <c r="Q188" i="2"/>
  <c r="Q189" i="2"/>
  <c r="S189" i="2" s="1"/>
  <c r="Q190" i="2"/>
  <c r="S190" i="2" s="1"/>
  <c r="Q191" i="2"/>
  <c r="S191" i="2" s="1"/>
  <c r="Q192" i="2"/>
  <c r="Q193" i="2"/>
  <c r="S193" i="2" s="1"/>
  <c r="Q194" i="2"/>
  <c r="S194" i="2" s="1"/>
  <c r="Q195" i="2"/>
  <c r="Q196" i="2"/>
  <c r="S196" i="2" s="1"/>
  <c r="Q197" i="2"/>
  <c r="Q198" i="2"/>
  <c r="Q199" i="2"/>
  <c r="S199" i="2" s="1"/>
  <c r="Q200" i="2"/>
  <c r="S200" i="2" s="1"/>
  <c r="Q201" i="2"/>
  <c r="S201" i="2" s="1"/>
  <c r="Q202" i="2"/>
  <c r="S202" i="2" s="1"/>
  <c r="Q203" i="2"/>
  <c r="Q204" i="2"/>
  <c r="S204" i="2" s="1"/>
  <c r="Q205" i="2"/>
  <c r="Q206" i="2"/>
  <c r="Q207" i="2"/>
  <c r="S207" i="2" s="1"/>
  <c r="Q208" i="2"/>
  <c r="Q209" i="2"/>
  <c r="S209" i="2" s="1"/>
  <c r="Q210" i="2"/>
  <c r="Q211" i="2"/>
  <c r="Q212" i="2"/>
  <c r="Q213" i="2"/>
  <c r="Q214" i="2"/>
  <c r="S214" i="2" s="1"/>
  <c r="Q215" i="2"/>
  <c r="Q216" i="2"/>
  <c r="Q217" i="2"/>
  <c r="S217" i="2" s="1"/>
  <c r="Q218" i="2"/>
  <c r="Q219" i="2"/>
  <c r="S219" i="2" s="1"/>
  <c r="Q220" i="2"/>
  <c r="Q221" i="2"/>
  <c r="S221" i="2" s="1"/>
  <c r="Q222" i="2"/>
  <c r="Q223" i="2"/>
  <c r="S223" i="2" s="1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S243" i="2" s="1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S257" i="2" s="1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S275" i="2" s="1"/>
  <c r="S274" i="2" l="1"/>
  <c r="T274" i="2"/>
  <c r="Z274" i="2" s="1"/>
  <c r="S273" i="2"/>
  <c r="T273" i="2"/>
  <c r="Z273" i="2" s="1"/>
  <c r="S272" i="2"/>
  <c r="T272" i="2"/>
  <c r="Z272" i="2" s="1"/>
  <c r="S271" i="2"/>
  <c r="T271" i="2"/>
  <c r="Z271" i="2" s="1"/>
  <c r="S270" i="2"/>
  <c r="T270" i="2"/>
  <c r="Z270" i="2" s="1"/>
  <c r="S269" i="2"/>
  <c r="T269" i="2"/>
  <c r="Z269" i="2" s="1"/>
  <c r="S268" i="2"/>
  <c r="T268" i="2"/>
  <c r="Z268" i="2" s="1"/>
  <c r="S267" i="2"/>
  <c r="T267" i="2"/>
  <c r="Z267" i="2" s="1"/>
  <c r="S266" i="2"/>
  <c r="T266" i="2"/>
  <c r="Z266" i="2" s="1"/>
  <c r="S265" i="2"/>
  <c r="T265" i="2"/>
  <c r="Z265" i="2" s="1"/>
  <c r="S264" i="2"/>
  <c r="T264" i="2"/>
  <c r="Z264" i="2" s="1"/>
  <c r="S263" i="2"/>
  <c r="T263" i="2"/>
  <c r="Z263" i="2" s="1"/>
  <c r="S262" i="2"/>
  <c r="T262" i="2"/>
  <c r="Z262" i="2" s="1"/>
  <c r="S261" i="2"/>
  <c r="T261" i="2"/>
  <c r="Z261" i="2" s="1"/>
  <c r="S260" i="2"/>
  <c r="T260" i="2"/>
  <c r="Z260" i="2" s="1"/>
  <c r="S259" i="2"/>
  <c r="T259" i="2"/>
  <c r="Z259" i="2" s="1"/>
  <c r="S258" i="2"/>
  <c r="T258" i="2"/>
  <c r="Z258" i="2" s="1"/>
  <c r="S255" i="2"/>
  <c r="T255" i="2"/>
  <c r="Z255" i="2" s="1"/>
  <c r="S254" i="2"/>
  <c r="T254" i="2"/>
  <c r="Z254" i="2" s="1"/>
  <c r="S253" i="2"/>
  <c r="T253" i="2"/>
  <c r="Z253" i="2" s="1"/>
  <c r="S252" i="2"/>
  <c r="T252" i="2"/>
  <c r="Z252" i="2" s="1"/>
  <c r="S251" i="2"/>
  <c r="T251" i="2"/>
  <c r="Z251" i="2" s="1"/>
  <c r="S250" i="2"/>
  <c r="T250" i="2"/>
  <c r="Z250" i="2" s="1"/>
  <c r="S249" i="2"/>
  <c r="T249" i="2"/>
  <c r="Z249" i="2" s="1"/>
  <c r="S248" i="2"/>
  <c r="T248" i="2"/>
  <c r="Z248" i="2" s="1"/>
  <c r="S247" i="2"/>
  <c r="T247" i="2"/>
  <c r="Z247" i="2" s="1"/>
  <c r="S246" i="2"/>
  <c r="T246" i="2"/>
  <c r="Z246" i="2" s="1"/>
  <c r="S245" i="2"/>
  <c r="T245" i="2"/>
  <c r="Z245" i="2" s="1"/>
  <c r="S242" i="2"/>
  <c r="T242" i="2"/>
  <c r="Z242" i="2" s="1"/>
  <c r="S241" i="2"/>
  <c r="T241" i="2"/>
  <c r="Z241" i="2" s="1"/>
  <c r="S240" i="2"/>
  <c r="T240" i="2"/>
  <c r="Z240" i="2" s="1"/>
  <c r="S239" i="2"/>
  <c r="T239" i="2"/>
  <c r="Z239" i="2" s="1"/>
  <c r="S238" i="2"/>
  <c r="T238" i="2"/>
  <c r="Z238" i="2" s="1"/>
  <c r="S237" i="2"/>
  <c r="T237" i="2"/>
  <c r="Z237" i="2" s="1"/>
  <c r="S234" i="2"/>
  <c r="T234" i="2"/>
  <c r="Z234" i="2" s="1"/>
  <c r="S233" i="2"/>
  <c r="T233" i="2"/>
  <c r="Z233" i="2" s="1"/>
  <c r="S232" i="2"/>
  <c r="T232" i="2"/>
  <c r="Z232" i="2" s="1"/>
  <c r="S231" i="2"/>
  <c r="T231" i="2"/>
  <c r="Z231" i="2" s="1"/>
  <c r="S230" i="2"/>
  <c r="T230" i="2"/>
  <c r="Z230" i="2" s="1"/>
  <c r="S229" i="2"/>
  <c r="T229" i="2"/>
  <c r="Z229" i="2" s="1"/>
  <c r="S228" i="2"/>
  <c r="T228" i="2"/>
  <c r="Z228" i="2" s="1"/>
  <c r="S227" i="2"/>
  <c r="T227" i="2"/>
  <c r="Z227" i="2" s="1"/>
  <c r="S226" i="2"/>
  <c r="T226" i="2"/>
  <c r="Z226" i="2" s="1"/>
  <c r="S225" i="2"/>
  <c r="T225" i="2"/>
  <c r="Z225" i="2" s="1"/>
  <c r="S224" i="2"/>
  <c r="T224" i="2"/>
  <c r="Z224" i="2" s="1"/>
  <c r="S222" i="2"/>
  <c r="T222" i="2"/>
  <c r="Z222" i="2" s="1"/>
  <c r="S220" i="2"/>
  <c r="T220" i="2"/>
  <c r="Z220" i="2" s="1"/>
  <c r="S216" i="2"/>
  <c r="T216" i="2"/>
  <c r="Z216" i="2" s="1"/>
  <c r="S215" i="2"/>
  <c r="T215" i="2"/>
  <c r="Z215" i="2" s="1"/>
  <c r="S213" i="2"/>
  <c r="T213" i="2"/>
  <c r="Z213" i="2" s="1"/>
  <c r="S212" i="2"/>
  <c r="T212" i="2"/>
  <c r="Z212" i="2" s="1"/>
  <c r="S211" i="2"/>
  <c r="T211" i="2"/>
  <c r="Z211" i="2" s="1"/>
  <c r="S210" i="2"/>
  <c r="T210" i="2"/>
  <c r="Z210" i="2" s="1"/>
  <c r="S208" i="2"/>
  <c r="T208" i="2"/>
  <c r="Z208" i="2" s="1"/>
  <c r="S235" i="2"/>
  <c r="T235" i="2"/>
  <c r="Z235" i="2" s="1"/>
  <c r="S205" i="2"/>
  <c r="T205" i="2"/>
  <c r="Z205" i="2" s="1"/>
  <c r="S203" i="2"/>
  <c r="T203" i="2"/>
  <c r="Z203" i="2" s="1"/>
  <c r="S197" i="2"/>
  <c r="T197" i="2"/>
  <c r="Z197" i="2" s="1"/>
  <c r="S195" i="2"/>
  <c r="T195" i="2"/>
  <c r="Z195" i="2" s="1"/>
  <c r="S179" i="2"/>
  <c r="T179" i="2"/>
  <c r="Z179" i="2" s="1"/>
  <c r="S153" i="2"/>
  <c r="T153" i="2"/>
  <c r="Z153" i="2" s="1"/>
  <c r="S125" i="2"/>
  <c r="T125" i="2"/>
  <c r="Z125" i="2" s="1"/>
  <c r="S121" i="2"/>
  <c r="T121" i="2"/>
  <c r="Z121" i="2" s="1"/>
  <c r="S113" i="2"/>
  <c r="T113" i="2"/>
  <c r="Z113" i="2" s="1"/>
  <c r="S99" i="2"/>
  <c r="T99" i="2"/>
  <c r="Z99" i="2" s="1"/>
  <c r="S97" i="2"/>
  <c r="T97" i="2"/>
  <c r="Z97" i="2" s="1"/>
  <c r="S95" i="2"/>
  <c r="T95" i="2"/>
  <c r="Z95" i="2" s="1"/>
  <c r="S93" i="2"/>
  <c r="T93" i="2"/>
  <c r="Z93" i="2" s="1"/>
  <c r="S91" i="2"/>
  <c r="T91" i="2"/>
  <c r="Y91" i="2" s="1"/>
  <c r="S89" i="2"/>
  <c r="T89" i="2"/>
  <c r="Z89" i="2" s="1"/>
  <c r="S87" i="2"/>
  <c r="T87" i="2"/>
  <c r="Z87" i="2" s="1"/>
  <c r="S75" i="2"/>
  <c r="T75" i="2"/>
  <c r="Z75" i="2" s="1"/>
  <c r="S55" i="2"/>
  <c r="T55" i="2"/>
  <c r="Z55" i="2" s="1"/>
  <c r="S53" i="2"/>
  <c r="T53" i="2"/>
  <c r="Y53" i="2" s="1"/>
  <c r="S51" i="2"/>
  <c r="T51" i="2"/>
  <c r="Z51" i="2" s="1"/>
  <c r="S49" i="2"/>
  <c r="T49" i="2"/>
  <c r="Y49" i="2" s="1"/>
  <c r="S47" i="2"/>
  <c r="T47" i="2"/>
  <c r="Y47" i="2" s="1"/>
  <c r="S43" i="2"/>
  <c r="T43" i="2"/>
  <c r="Z43" i="2" s="1"/>
  <c r="S33" i="2"/>
  <c r="T33" i="2"/>
  <c r="Z33" i="2" s="1"/>
  <c r="S31" i="2"/>
  <c r="T31" i="2"/>
  <c r="Z31" i="2" s="1"/>
  <c r="S21" i="2"/>
  <c r="T21" i="2"/>
  <c r="Z21" i="2" s="1"/>
  <c r="S19" i="2"/>
  <c r="T19" i="2"/>
  <c r="Z19" i="2" s="1"/>
  <c r="S256" i="2"/>
  <c r="T256" i="2"/>
  <c r="Z256" i="2" s="1"/>
  <c r="S244" i="2"/>
  <c r="T244" i="2"/>
  <c r="Z244" i="2" s="1"/>
  <c r="S236" i="2"/>
  <c r="T236" i="2"/>
  <c r="Z236" i="2" s="1"/>
  <c r="S218" i="2"/>
  <c r="T218" i="2"/>
  <c r="Z218" i="2" s="1"/>
  <c r="S206" i="2"/>
  <c r="T206" i="2"/>
  <c r="Z206" i="2" s="1"/>
  <c r="S198" i="2"/>
  <c r="T198" i="2"/>
  <c r="Z198" i="2" s="1"/>
  <c r="S192" i="2"/>
  <c r="T192" i="2"/>
  <c r="Z192" i="2" s="1"/>
  <c r="S188" i="2"/>
  <c r="T188" i="2"/>
  <c r="Z188" i="2" s="1"/>
  <c r="S182" i="2"/>
  <c r="T182" i="2"/>
  <c r="Z182" i="2" s="1"/>
  <c r="S178" i="2"/>
  <c r="T178" i="2"/>
  <c r="Z178" i="2" s="1"/>
  <c r="S158" i="2"/>
  <c r="T158" i="2"/>
  <c r="Z158" i="2" s="1"/>
  <c r="S132" i="2"/>
  <c r="T132" i="2"/>
  <c r="Z132" i="2" s="1"/>
  <c r="S126" i="2"/>
  <c r="T126" i="2"/>
  <c r="Z126" i="2" s="1"/>
  <c r="S100" i="2"/>
  <c r="T100" i="2"/>
  <c r="Z100" i="2" s="1"/>
  <c r="S98" i="2"/>
  <c r="T98" i="2"/>
  <c r="Z98" i="2" s="1"/>
  <c r="S96" i="2"/>
  <c r="T96" i="2"/>
  <c r="Z96" i="2" s="1"/>
  <c r="S92" i="2"/>
  <c r="T92" i="2"/>
  <c r="Z92" i="2" s="1"/>
  <c r="S88" i="2"/>
  <c r="T88" i="2"/>
  <c r="Z88" i="2" s="1"/>
  <c r="S86" i="2"/>
  <c r="T86" i="2"/>
  <c r="Z86" i="2" s="1"/>
  <c r="S60" i="2"/>
  <c r="T60" i="2"/>
  <c r="Z60" i="2" s="1"/>
  <c r="S56" i="2"/>
  <c r="T56" i="2"/>
  <c r="Z56" i="2" s="1"/>
  <c r="S50" i="2"/>
  <c r="T50" i="2"/>
  <c r="Z50" i="2" s="1"/>
  <c r="S48" i="2"/>
  <c r="T48" i="2"/>
  <c r="Y48" i="2" s="1"/>
  <c r="S46" i="2"/>
  <c r="T46" i="2"/>
  <c r="Y46" i="2" s="1"/>
  <c r="S44" i="2"/>
  <c r="T44" i="2"/>
  <c r="Z44" i="2" s="1"/>
  <c r="S16" i="2"/>
  <c r="T16" i="2"/>
  <c r="Z16" i="2" s="1"/>
  <c r="V10" i="2"/>
  <c r="X10" i="2" s="1"/>
  <c r="V11" i="2"/>
  <c r="X11" i="2" s="1"/>
  <c r="V12" i="2"/>
  <c r="X12" i="2" s="1"/>
  <c r="V13" i="2"/>
  <c r="X13" i="2" s="1"/>
  <c r="V14" i="2"/>
  <c r="X14" i="2" s="1"/>
  <c r="V15" i="2"/>
  <c r="X15" i="2" s="1"/>
  <c r="V16" i="2"/>
  <c r="V17" i="2"/>
  <c r="X17" i="2" s="1"/>
  <c r="V18" i="2"/>
  <c r="X18" i="2" s="1"/>
  <c r="V19" i="2"/>
  <c r="V20" i="2"/>
  <c r="X20" i="2" s="1"/>
  <c r="V21" i="2"/>
  <c r="V22" i="2"/>
  <c r="X22" i="2" s="1"/>
  <c r="V23" i="2"/>
  <c r="X23" i="2" s="1"/>
  <c r="V24" i="2"/>
  <c r="X24" i="2" s="1"/>
  <c r="V25" i="2"/>
  <c r="X25" i="2" s="1"/>
  <c r="V26" i="2"/>
  <c r="X26" i="2" s="1"/>
  <c r="V27" i="2"/>
  <c r="X27" i="2" s="1"/>
  <c r="V30" i="2"/>
  <c r="X30" i="2" s="1"/>
  <c r="V31" i="2"/>
  <c r="V32" i="2"/>
  <c r="X32" i="2" s="1"/>
  <c r="V33" i="2"/>
  <c r="V34" i="2"/>
  <c r="X34" i="2" s="1"/>
  <c r="V35" i="2"/>
  <c r="X35" i="2" s="1"/>
  <c r="V36" i="2"/>
  <c r="X36" i="2" s="1"/>
  <c r="V37" i="2"/>
  <c r="X37" i="2" s="1"/>
  <c r="V38" i="2"/>
  <c r="X38" i="2" s="1"/>
  <c r="V39" i="2"/>
  <c r="X39" i="2" s="1"/>
  <c r="V40" i="2"/>
  <c r="X40" i="2" s="1"/>
  <c r="V41" i="2"/>
  <c r="X41" i="2" s="1"/>
  <c r="V42" i="2"/>
  <c r="X42" i="2" s="1"/>
  <c r="V43" i="2"/>
  <c r="V44" i="2"/>
  <c r="V45" i="2"/>
  <c r="X45" i="2" s="1"/>
  <c r="V46" i="2"/>
  <c r="V47" i="2"/>
  <c r="V48" i="2"/>
  <c r="V49" i="2"/>
  <c r="V50" i="2"/>
  <c r="V51" i="2"/>
  <c r="V52" i="2"/>
  <c r="X52" i="2" s="1"/>
  <c r="V53" i="2"/>
  <c r="V54" i="2"/>
  <c r="X54" i="2" s="1"/>
  <c r="V55" i="2"/>
  <c r="V56" i="2"/>
  <c r="V57" i="2"/>
  <c r="X57" i="2" s="1"/>
  <c r="V58" i="2"/>
  <c r="X58" i="2" s="1"/>
  <c r="V59" i="2"/>
  <c r="X59" i="2" s="1"/>
  <c r="V60" i="2"/>
  <c r="V61" i="2"/>
  <c r="X61" i="2" s="1"/>
  <c r="V62" i="2"/>
  <c r="X62" i="2" s="1"/>
  <c r="V63" i="2"/>
  <c r="X63" i="2" s="1"/>
  <c r="V64" i="2"/>
  <c r="X64" i="2" s="1"/>
  <c r="V65" i="2"/>
  <c r="X65" i="2" s="1"/>
  <c r="V66" i="2"/>
  <c r="X66" i="2" s="1"/>
  <c r="V67" i="2"/>
  <c r="X67" i="2" s="1"/>
  <c r="V68" i="2"/>
  <c r="X68" i="2" s="1"/>
  <c r="V69" i="2"/>
  <c r="X69" i="2" s="1"/>
  <c r="V70" i="2"/>
  <c r="X70" i="2" s="1"/>
  <c r="V71" i="2"/>
  <c r="X71" i="2" s="1"/>
  <c r="V72" i="2"/>
  <c r="X72" i="2" s="1"/>
  <c r="V73" i="2"/>
  <c r="X73" i="2" s="1"/>
  <c r="V74" i="2"/>
  <c r="X74" i="2" s="1"/>
  <c r="V75" i="2"/>
  <c r="V76" i="2"/>
  <c r="X76" i="2" s="1"/>
  <c r="V77" i="2"/>
  <c r="X77" i="2" s="1"/>
  <c r="V78" i="2"/>
  <c r="X78" i="2" s="1"/>
  <c r="V80" i="2"/>
  <c r="X80" i="2" s="1"/>
  <c r="V81" i="2"/>
  <c r="X81" i="2" s="1"/>
  <c r="V82" i="2"/>
  <c r="X82" i="2" s="1"/>
  <c r="V83" i="2"/>
  <c r="X83" i="2" s="1"/>
  <c r="V84" i="2"/>
  <c r="X84" i="2" s="1"/>
  <c r="V85" i="2"/>
  <c r="X85" i="2" s="1"/>
  <c r="V86" i="2"/>
  <c r="V87" i="2"/>
  <c r="V88" i="2"/>
  <c r="V89" i="2"/>
  <c r="V90" i="2"/>
  <c r="X90" i="2" s="1"/>
  <c r="V91" i="2"/>
  <c r="V92" i="2"/>
  <c r="V93" i="2"/>
  <c r="V94" i="2"/>
  <c r="X94" i="2" s="1"/>
  <c r="V95" i="2"/>
  <c r="V96" i="2"/>
  <c r="V97" i="2"/>
  <c r="V98" i="2"/>
  <c r="V99" i="2"/>
  <c r="V100" i="2"/>
  <c r="V101" i="2"/>
  <c r="X101" i="2" s="1"/>
  <c r="V102" i="2"/>
  <c r="X102" i="2" s="1"/>
  <c r="V103" i="2"/>
  <c r="X103" i="2" s="1"/>
  <c r="V104" i="2"/>
  <c r="X104" i="2" s="1"/>
  <c r="V106" i="2"/>
  <c r="X106" i="2" s="1"/>
  <c r="V107" i="2"/>
  <c r="X107" i="2" s="1"/>
  <c r="V108" i="2"/>
  <c r="X108" i="2" s="1"/>
  <c r="V110" i="2"/>
  <c r="X110" i="2" s="1"/>
  <c r="V111" i="2"/>
  <c r="X111" i="2" s="1"/>
  <c r="V112" i="2"/>
  <c r="X112" i="2" s="1"/>
  <c r="V113" i="2"/>
  <c r="V114" i="2"/>
  <c r="X114" i="2" s="1"/>
  <c r="V115" i="2"/>
  <c r="X115" i="2" s="1"/>
  <c r="V116" i="2"/>
  <c r="X116" i="2" s="1"/>
  <c r="V117" i="2"/>
  <c r="X117" i="2" s="1"/>
  <c r="V118" i="2"/>
  <c r="X118" i="2" s="1"/>
  <c r="V119" i="2"/>
  <c r="X119" i="2" s="1"/>
  <c r="V120" i="2"/>
  <c r="X120" i="2" s="1"/>
  <c r="V121" i="2"/>
  <c r="V122" i="2"/>
  <c r="X122" i="2" s="1"/>
  <c r="V123" i="2"/>
  <c r="X123" i="2" s="1"/>
  <c r="V124" i="2"/>
  <c r="X124" i="2" s="1"/>
  <c r="V125" i="2"/>
  <c r="V126" i="2"/>
  <c r="V127" i="2"/>
  <c r="X127" i="2" s="1"/>
  <c r="V128" i="2"/>
  <c r="X128" i="2" s="1"/>
  <c r="V129" i="2"/>
  <c r="X129" i="2" s="1"/>
  <c r="V130" i="2"/>
  <c r="X130" i="2" s="1"/>
  <c r="V131" i="2"/>
  <c r="X131" i="2" s="1"/>
  <c r="V132" i="2"/>
  <c r="V133" i="2"/>
  <c r="X133" i="2" s="1"/>
  <c r="V134" i="2"/>
  <c r="X134" i="2" s="1"/>
  <c r="V135" i="2"/>
  <c r="X135" i="2" s="1"/>
  <c r="V136" i="2"/>
  <c r="X136" i="2" s="1"/>
  <c r="V137" i="2"/>
  <c r="X137" i="2" s="1"/>
  <c r="V138" i="2"/>
  <c r="X138" i="2" s="1"/>
  <c r="V139" i="2"/>
  <c r="X139" i="2" s="1"/>
  <c r="V140" i="2"/>
  <c r="X140" i="2" s="1"/>
  <c r="V141" i="2"/>
  <c r="X141" i="2" s="1"/>
  <c r="V142" i="2"/>
  <c r="X142" i="2" s="1"/>
  <c r="V143" i="2"/>
  <c r="X143" i="2" s="1"/>
  <c r="V144" i="2"/>
  <c r="X144" i="2" s="1"/>
  <c r="V145" i="2"/>
  <c r="X145" i="2" s="1"/>
  <c r="V146" i="2"/>
  <c r="X146" i="2" s="1"/>
  <c r="X147" i="2"/>
  <c r="V148" i="2"/>
  <c r="X148" i="2" s="1"/>
  <c r="V149" i="2"/>
  <c r="X149" i="2" s="1"/>
  <c r="V150" i="2"/>
  <c r="X150" i="2" s="1"/>
  <c r="V151" i="2"/>
  <c r="X151" i="2" s="1"/>
  <c r="V152" i="2"/>
  <c r="X152" i="2" s="1"/>
  <c r="V153" i="2"/>
  <c r="V154" i="2"/>
  <c r="X154" i="2" s="1"/>
  <c r="V155" i="2"/>
  <c r="X155" i="2" s="1"/>
  <c r="V156" i="2"/>
  <c r="X156" i="2" s="1"/>
  <c r="V157" i="2"/>
  <c r="X157" i="2" s="1"/>
  <c r="V158" i="2"/>
  <c r="V159" i="2"/>
  <c r="X159" i="2" s="1"/>
  <c r="V160" i="2"/>
  <c r="X160" i="2" s="1"/>
  <c r="V161" i="2"/>
  <c r="X161" i="2" s="1"/>
  <c r="V162" i="2"/>
  <c r="X162" i="2" s="1"/>
  <c r="V163" i="2"/>
  <c r="X163" i="2" s="1"/>
  <c r="V164" i="2"/>
  <c r="X164" i="2" s="1"/>
  <c r="V165" i="2"/>
  <c r="X165" i="2" s="1"/>
  <c r="V166" i="2"/>
  <c r="X166" i="2" s="1"/>
  <c r="V167" i="2"/>
  <c r="X167" i="2" s="1"/>
  <c r="V168" i="2"/>
  <c r="X168" i="2" s="1"/>
  <c r="V169" i="2"/>
  <c r="X169" i="2" s="1"/>
  <c r="V170" i="2"/>
  <c r="X170" i="2" s="1"/>
  <c r="V171" i="2"/>
  <c r="X171" i="2" s="1"/>
  <c r="V172" i="2"/>
  <c r="X172" i="2" s="1"/>
  <c r="V173" i="2"/>
  <c r="X173" i="2" s="1"/>
  <c r="V174" i="2"/>
  <c r="X174" i="2" s="1"/>
  <c r="V175" i="2"/>
  <c r="X175" i="2" s="1"/>
  <c r="V176" i="2"/>
  <c r="X176" i="2" s="1"/>
  <c r="V177" i="2"/>
  <c r="X177" i="2" s="1"/>
  <c r="V178" i="2"/>
  <c r="V179" i="2"/>
  <c r="V180" i="2"/>
  <c r="X180" i="2" s="1"/>
  <c r="V181" i="2"/>
  <c r="X181" i="2" s="1"/>
  <c r="V182" i="2"/>
  <c r="V183" i="2"/>
  <c r="X183" i="2" s="1"/>
  <c r="V184" i="2"/>
  <c r="X184" i="2" s="1"/>
  <c r="V185" i="2"/>
  <c r="X185" i="2" s="1"/>
  <c r="V186" i="2"/>
  <c r="X186" i="2" s="1"/>
  <c r="V187" i="2"/>
  <c r="X187" i="2" s="1"/>
  <c r="V188" i="2"/>
  <c r="V189" i="2"/>
  <c r="X189" i="2" s="1"/>
  <c r="V190" i="2"/>
  <c r="X190" i="2" s="1"/>
  <c r="V191" i="2"/>
  <c r="X191" i="2" s="1"/>
  <c r="V192" i="2"/>
  <c r="V193" i="2"/>
  <c r="X193" i="2" s="1"/>
  <c r="V194" i="2"/>
  <c r="X194" i="2" s="1"/>
  <c r="V195" i="2"/>
  <c r="V196" i="2"/>
  <c r="X196" i="2" s="1"/>
  <c r="V197" i="2"/>
  <c r="V198" i="2"/>
  <c r="V199" i="2"/>
  <c r="X199" i="2" s="1"/>
  <c r="V200" i="2"/>
  <c r="X200" i="2" s="1"/>
  <c r="V201" i="2"/>
  <c r="X201" i="2" s="1"/>
  <c r="V202" i="2"/>
  <c r="X202" i="2" s="1"/>
  <c r="V203" i="2"/>
  <c r="V204" i="2"/>
  <c r="X204" i="2" s="1"/>
  <c r="V205" i="2"/>
  <c r="V206" i="2"/>
  <c r="V207" i="2"/>
  <c r="X207" i="2" s="1"/>
  <c r="V208" i="2"/>
  <c r="V209" i="2"/>
  <c r="X209" i="2" s="1"/>
  <c r="V210" i="2"/>
  <c r="V211" i="2"/>
  <c r="V212" i="2"/>
  <c r="V213" i="2"/>
  <c r="V214" i="2"/>
  <c r="X214" i="2" s="1"/>
  <c r="V215" i="2"/>
  <c r="V216" i="2"/>
  <c r="V217" i="2"/>
  <c r="X217" i="2" s="1"/>
  <c r="V218" i="2"/>
  <c r="V219" i="2"/>
  <c r="X219" i="2" s="1"/>
  <c r="V220" i="2"/>
  <c r="V221" i="2"/>
  <c r="X221" i="2" s="1"/>
  <c r="V222" i="2"/>
  <c r="V223" i="2"/>
  <c r="X223" i="2" s="1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X243" i="2" s="1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X257" i="2" s="1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X275" i="2" s="1"/>
  <c r="X274" i="2" l="1"/>
  <c r="X272" i="2"/>
  <c r="X270" i="2"/>
  <c r="X268" i="2"/>
  <c r="X266" i="2"/>
  <c r="X264" i="2"/>
  <c r="X262" i="2"/>
  <c r="X260" i="2"/>
  <c r="X258" i="2"/>
  <c r="X254" i="2"/>
  <c r="X252" i="2"/>
  <c r="X250" i="2"/>
  <c r="X248" i="2"/>
  <c r="X246" i="2"/>
  <c r="X242" i="2"/>
  <c r="X240" i="2"/>
  <c r="X238" i="2"/>
  <c r="X234" i="2"/>
  <c r="X232" i="2"/>
  <c r="X230" i="2"/>
  <c r="X228" i="2"/>
  <c r="X226" i="2"/>
  <c r="X224" i="2"/>
  <c r="X222" i="2"/>
  <c r="X220" i="2"/>
  <c r="X216" i="2"/>
  <c r="X212" i="2"/>
  <c r="X210" i="2"/>
  <c r="X208" i="2"/>
  <c r="Y278" i="2"/>
  <c r="X273" i="2"/>
  <c r="X271" i="2"/>
  <c r="X269" i="2"/>
  <c r="X267" i="2"/>
  <c r="X265" i="2"/>
  <c r="X263" i="2"/>
  <c r="X261" i="2"/>
  <c r="X259" i="2"/>
  <c r="X255" i="2"/>
  <c r="X253" i="2"/>
  <c r="X251" i="2"/>
  <c r="X249" i="2"/>
  <c r="X247" i="2"/>
  <c r="X245" i="2"/>
  <c r="X241" i="2"/>
  <c r="X239" i="2"/>
  <c r="X237" i="2"/>
  <c r="X233" i="2"/>
  <c r="X231" i="2"/>
  <c r="X229" i="2"/>
  <c r="X227" i="2"/>
  <c r="X225" i="2"/>
  <c r="X215" i="2"/>
  <c r="X213" i="2"/>
  <c r="X211" i="2"/>
  <c r="X19" i="2"/>
  <c r="X21" i="2"/>
  <c r="X31" i="2"/>
  <c r="X33" i="2"/>
  <c r="X43" i="2"/>
  <c r="X47" i="2"/>
  <c r="X49" i="2"/>
  <c r="X51" i="2"/>
  <c r="X53" i="2"/>
  <c r="X55" i="2"/>
  <c r="X75" i="2"/>
  <c r="X87" i="2"/>
  <c r="X89" i="2"/>
  <c r="X91" i="2"/>
  <c r="X93" i="2"/>
  <c r="X95" i="2"/>
  <c r="X97" i="2"/>
  <c r="X99" i="2"/>
  <c r="X113" i="2"/>
  <c r="X121" i="2"/>
  <c r="X125" i="2"/>
  <c r="X153" i="2"/>
  <c r="X179" i="2"/>
  <c r="X195" i="2"/>
  <c r="X197" i="2"/>
  <c r="X203" i="2"/>
  <c r="X205" i="2"/>
  <c r="X235" i="2"/>
  <c r="X16" i="2"/>
  <c r="X44" i="2"/>
  <c r="X46" i="2"/>
  <c r="X48" i="2"/>
  <c r="X50" i="2"/>
  <c r="X56" i="2"/>
  <c r="X60" i="2"/>
  <c r="X86" i="2"/>
  <c r="X88" i="2"/>
  <c r="X92" i="2"/>
  <c r="X96" i="2"/>
  <c r="X98" i="2"/>
  <c r="X100" i="2"/>
  <c r="X126" i="2"/>
  <c r="X132" i="2"/>
  <c r="X158" i="2"/>
  <c r="X178" i="2"/>
  <c r="X182" i="2"/>
  <c r="X188" i="2"/>
  <c r="X192" i="2"/>
  <c r="X198" i="2"/>
  <c r="X206" i="2"/>
  <c r="X218" i="2"/>
  <c r="X236" i="2"/>
  <c r="X244" i="2"/>
  <c r="X256" i="2"/>
  <c r="Z278" i="2"/>
  <c r="H1" i="2"/>
  <c r="X278" i="2" l="1"/>
  <c r="A1" i="2"/>
</calcChain>
</file>

<file path=xl/sharedStrings.xml><?xml version="1.0" encoding="utf-8"?>
<sst xmlns="http://schemas.openxmlformats.org/spreadsheetml/2006/main" count="2674" uniqueCount="886">
  <si>
    <t>Arcen</t>
  </si>
  <si>
    <t>Agnes Huijnstraat 3</t>
  </si>
  <si>
    <t>Venlo</t>
  </si>
  <si>
    <t>Gymnastiekzaal</t>
  </si>
  <si>
    <t>Blerick</t>
  </si>
  <si>
    <t>Kunstencentrum</t>
  </si>
  <si>
    <t>Jo Aerts</t>
  </si>
  <si>
    <t>Valuascollege</t>
  </si>
  <si>
    <t>Tegelen</t>
  </si>
  <si>
    <t>Bouteshof 13</t>
  </si>
  <si>
    <t>Peuterspeelzaal De Carrousel</t>
  </si>
  <si>
    <t>Broekhofpad 2</t>
  </si>
  <si>
    <t>Speeltuingebouw Hagerweike</t>
  </si>
  <si>
    <t>Casinoweg 11</t>
  </si>
  <si>
    <t>Craenakker 17</t>
  </si>
  <si>
    <t>Belfeld</t>
  </si>
  <si>
    <t>Daelweg 10</t>
  </si>
  <si>
    <t>De Drink  60</t>
  </si>
  <si>
    <t>Deken Van Oppensingel 4</t>
  </si>
  <si>
    <t>Kantoor van Bommel van Dam</t>
  </si>
  <si>
    <t>Deken Van Oppensingel 6</t>
  </si>
  <si>
    <t>Museum van Bommel van Dam</t>
  </si>
  <si>
    <t xml:space="preserve">Dr. Blumenkampstraat 1 </t>
  </si>
  <si>
    <t>Gemeente Archief</t>
  </si>
  <si>
    <t>Emmastraat 126a</t>
  </si>
  <si>
    <t>Kantoor</t>
  </si>
  <si>
    <t>Rijksmonument</t>
  </si>
  <si>
    <t>Genooyerweg 37</t>
  </si>
  <si>
    <t>dhr. F. Rouleaux</t>
  </si>
  <si>
    <t>Genooyerweg 37 B</t>
  </si>
  <si>
    <t>Goltziusstraat 21</t>
  </si>
  <si>
    <t>Gemeentelijk monument</t>
  </si>
  <si>
    <t>Grote Blerickse Bergenweg 22</t>
  </si>
  <si>
    <t>Boekend</t>
  </si>
  <si>
    <t>Dienstgebouw begraafplaats</t>
  </si>
  <si>
    <t>Grote Blerickse Bergenweg 24</t>
  </si>
  <si>
    <t>Dienstwoning begraafplaats</t>
  </si>
  <si>
    <t>Gulikstraat 198</t>
  </si>
  <si>
    <t>Gulikstraat 200</t>
  </si>
  <si>
    <t>Gulikstraat 202</t>
  </si>
  <si>
    <t>Stichting De Hamar</t>
  </si>
  <si>
    <t>Heymansstraat 125</t>
  </si>
  <si>
    <t>Eric Dings</t>
  </si>
  <si>
    <t>06-21618271</t>
  </si>
  <si>
    <t>Gemeenschapshuis Boostenhof</t>
  </si>
  <si>
    <t>Steunpunt BOR</t>
  </si>
  <si>
    <t>Hogeweg 297</t>
  </si>
  <si>
    <t>Hulsterweg 19</t>
  </si>
  <si>
    <t>Hulsterweg 7</t>
  </si>
  <si>
    <t xml:space="preserve">Dhr. van Crooy of Gert Chlod </t>
  </si>
  <si>
    <t>Clubhuis De Meulewiekers</t>
  </si>
  <si>
    <t>James Cookweg 8 C</t>
  </si>
  <si>
    <t>dhr. Mike</t>
  </si>
  <si>
    <t>Milieustation</t>
  </si>
  <si>
    <t>J.F. Kennedylaan 1</t>
  </si>
  <si>
    <t>Velden</t>
  </si>
  <si>
    <t>Julianastraat 3/5</t>
  </si>
  <si>
    <t>Kampstraat 21</t>
  </si>
  <si>
    <t>Lomm</t>
  </si>
  <si>
    <t>Jeugdclubhuis Sirene99</t>
  </si>
  <si>
    <t>Kapelstraat 19</t>
  </si>
  <si>
    <t>Gemeenschapshuis Pastoorshof</t>
  </si>
  <si>
    <t>Kasteellaan 14-16</t>
  </si>
  <si>
    <t>Kasteellaan 6</t>
  </si>
  <si>
    <t xml:space="preserve">Bilderberg Château Holtmühle </t>
  </si>
  <si>
    <t>Kasteellaan 8</t>
  </si>
  <si>
    <t>077-3260213</t>
  </si>
  <si>
    <t>Museum Tiendschuur</t>
  </si>
  <si>
    <t>Garage en Werkplaats</t>
  </si>
  <si>
    <t>Onderhoudswerkplaats</t>
  </si>
  <si>
    <t xml:space="preserve">Kerhoflaan 10c </t>
  </si>
  <si>
    <t>Piet Janssen</t>
  </si>
  <si>
    <t>Kerkhofweg</t>
  </si>
  <si>
    <t>Werkplaats</t>
  </si>
  <si>
    <t>Maashofparklaan 14</t>
  </si>
  <si>
    <t>Kantoor steunpunt BOR</t>
  </si>
  <si>
    <t>Markt 10</t>
  </si>
  <si>
    <t>Kiosk Den Belz</t>
  </si>
  <si>
    <t>Markt 11</t>
  </si>
  <si>
    <t>mevr. D. de Jong</t>
  </si>
  <si>
    <t>Kiosk Chiosco</t>
  </si>
  <si>
    <t>Markt 2</t>
  </si>
  <si>
    <t>Stadhuis</t>
  </si>
  <si>
    <t>Merelweg 1</t>
  </si>
  <si>
    <t>Oranjestraat 18</t>
  </si>
  <si>
    <t>Na-schoolse opvang</t>
  </si>
  <si>
    <t>Pastoor Kierkelsplein 20</t>
  </si>
  <si>
    <t>Gemeensch. en peuterspeelzaal</t>
  </si>
  <si>
    <t>Pepijnstraat 73</t>
  </si>
  <si>
    <t>077-3871675</t>
  </si>
  <si>
    <t>Woning</t>
  </si>
  <si>
    <t>Raadhuislaan 11</t>
  </si>
  <si>
    <t>Raadhuisplein 1</t>
  </si>
  <si>
    <t>Riethstraat  6</t>
  </si>
  <si>
    <t>Roerdompstraat 3</t>
  </si>
  <si>
    <t>Roerdompstraat 5</t>
  </si>
  <si>
    <t>Basisschool 't Wildveld</t>
  </si>
  <si>
    <t>Saxenkampstraat 2</t>
  </si>
  <si>
    <t>Piet Nillissen</t>
  </si>
  <si>
    <t>077-3514252</t>
  </si>
  <si>
    <t>Theater De Garage</t>
  </si>
  <si>
    <t>Schubertstraat 12</t>
  </si>
  <si>
    <t>077-3545321</t>
  </si>
  <si>
    <t>Stichting Doortocht</t>
  </si>
  <si>
    <t xml:space="preserve">Spechtstraat 56 </t>
  </si>
  <si>
    <t>Sociaal Cultureel werk (Picus)</t>
  </si>
  <si>
    <t>Spikweien 68a</t>
  </si>
  <si>
    <t>BOR en Brandweer</t>
  </si>
  <si>
    <t>Straelseweg 83</t>
  </si>
  <si>
    <t>Veiligheidshuis</t>
  </si>
  <si>
    <t>Tollenstraat  1b</t>
  </si>
  <si>
    <t>Speeltuin gebouw</t>
  </si>
  <si>
    <t>Wylrehofweg  15</t>
  </si>
  <si>
    <t>077-3545949</t>
  </si>
  <si>
    <t>Wylrehofweg  17</t>
  </si>
  <si>
    <t>Piet Aerts</t>
  </si>
  <si>
    <t>Wylrehofweg 17a</t>
  </si>
  <si>
    <t>Zwarteweg 2</t>
  </si>
  <si>
    <t>Scouting gebouw</t>
  </si>
  <si>
    <t>Adres</t>
  </si>
  <si>
    <t>Plaats</t>
  </si>
  <si>
    <t>Contactpersoon</t>
  </si>
  <si>
    <t>Bouwjaar</t>
  </si>
  <si>
    <t>Telefoonnummer</t>
  </si>
  <si>
    <t>kleedlokalen</t>
  </si>
  <si>
    <t>overkapping</t>
  </si>
  <si>
    <t>tempel</t>
  </si>
  <si>
    <t>Haandertstraat 6 - 8</t>
  </si>
  <si>
    <t>Garnizoenweg 3 - geb. X</t>
  </si>
  <si>
    <t>Garnizoenweg 3 - geb. Y</t>
  </si>
  <si>
    <t>Garnizoenweg 3 - geb. A</t>
  </si>
  <si>
    <t>Garnizoenweg 3 - geb. B</t>
  </si>
  <si>
    <t>Garnizoenweg 3 - geb. C</t>
  </si>
  <si>
    <t>Garnizoenweg 3 - geb. E</t>
  </si>
  <si>
    <t>Garnizoenweg 3 - geb. F</t>
  </si>
  <si>
    <t>Garnizoenweg 3 - geb. I</t>
  </si>
  <si>
    <t>Garnizoenweg 3 - geb. ASC</t>
  </si>
  <si>
    <t>Garnizoenweg 3 - geb. AY</t>
  </si>
  <si>
    <t>Garnizoenweg 3 - geb. AH</t>
  </si>
  <si>
    <t>Garnizoenweg 3 - geb. AN</t>
  </si>
  <si>
    <t>Garnizoenweg 3 - geb. AP</t>
  </si>
  <si>
    <t>Garnizoenweg 3 - geb. N</t>
  </si>
  <si>
    <t>Garnizoenweg 3 - geb. S</t>
  </si>
  <si>
    <t>Garnizoenweg 3 - geb. V</t>
  </si>
  <si>
    <t>v.m. opslagloods</t>
  </si>
  <si>
    <t>Magazijn</t>
  </si>
  <si>
    <t>v.m. loods</t>
  </si>
  <si>
    <t>v.m. (voertuigen) loods</t>
  </si>
  <si>
    <t>Henk van de Ven</t>
  </si>
  <si>
    <t>Roland Sijbers</t>
  </si>
  <si>
    <t>1976/2000</t>
  </si>
  <si>
    <t>Omschrijving</t>
  </si>
  <si>
    <t>077-3240299 of 06-53728991</t>
  </si>
  <si>
    <t>077-3590440</t>
  </si>
  <si>
    <t>06-53837459</t>
  </si>
  <si>
    <t>077-3599467 of 06-15078812</t>
  </si>
  <si>
    <t>077-3263005 of 06-11134013</t>
  </si>
  <si>
    <t>077-4751960</t>
  </si>
  <si>
    <t>077-3870633 of 077-4620072 of 06-53816605</t>
  </si>
  <si>
    <t>077-3514717 of 06-20630983</t>
  </si>
  <si>
    <t>077-4732604 / 06-30589112 of 077-4733157</t>
  </si>
  <si>
    <t>06-11245514 en 077-3738800</t>
  </si>
  <si>
    <t>077-3738800</t>
  </si>
  <si>
    <t xml:space="preserve">077-3730203 </t>
  </si>
  <si>
    <t>077-3545002</t>
  </si>
  <si>
    <t>077-4633386</t>
  </si>
  <si>
    <t>077-3542450 of 06-11211405</t>
  </si>
  <si>
    <t>077-3597212</t>
  </si>
  <si>
    <t>077-3596620 of 077-3596403</t>
  </si>
  <si>
    <t>077-3599470 of 06-15002036</t>
  </si>
  <si>
    <t>06-52563197</t>
  </si>
  <si>
    <t>06-13210451</t>
  </si>
  <si>
    <t>Wiel Oehlen</t>
  </si>
  <si>
    <t>Har Camp</t>
  </si>
  <si>
    <t>Armand Cremers</t>
  </si>
  <si>
    <t>Theo Mans of dhr. Drost</t>
  </si>
  <si>
    <t>Wil Jacobs of Gido Nijskens</t>
  </si>
  <si>
    <t>Henk Croonen (14) en Bilderberg Château Holtmühle (16)</t>
  </si>
  <si>
    <t>mevr. Odenhoven</t>
  </si>
  <si>
    <t>Huub Rutten</t>
  </si>
  <si>
    <t>dhr. R. Hendrikx</t>
  </si>
  <si>
    <t>mevr. A. Michels</t>
  </si>
  <si>
    <t>mevr. Rötjes-Houben</t>
  </si>
  <si>
    <t xml:space="preserve">Paul Custers </t>
  </si>
  <si>
    <t>Twan Smulders</t>
  </si>
  <si>
    <t>Stevensplein 2  (v.m. Hamarplein)</t>
  </si>
  <si>
    <t xml:space="preserve">Stevensplein 4  (v.m. Hamarplein) </t>
  </si>
  <si>
    <t>Sporthal De Hamar</t>
  </si>
  <si>
    <t>Gemeenschapshuis De Hamar</t>
  </si>
  <si>
    <t>Burg. Gubbelsplein 2-4</t>
  </si>
  <si>
    <t>077-3596922</t>
  </si>
  <si>
    <t>Dickenslaan 50a</t>
  </si>
  <si>
    <t>Voormalig Rabobank</t>
  </si>
  <si>
    <t xml:space="preserve">Raadhuisplein 3 </t>
  </si>
  <si>
    <t>Wal 32</t>
  </si>
  <si>
    <t>Gemeenschapshuis Klosterhoaf</t>
  </si>
  <si>
    <t>Annelies van Steenkiste</t>
  </si>
  <si>
    <t>06-15363386</t>
  </si>
  <si>
    <t>077-3730203</t>
  </si>
  <si>
    <t>Fraidoon Torialy</t>
  </si>
  <si>
    <t>Kantoren en loodsen BOR</t>
  </si>
  <si>
    <t>Theo Willems of Fred Peeters</t>
  </si>
  <si>
    <t>06-50693119 of 06-39498344</t>
  </si>
  <si>
    <t>Bergstraat 58</t>
  </si>
  <si>
    <t>Burg. Houbenstraat 44</t>
  </si>
  <si>
    <t>Garnizoenweg 12</t>
  </si>
  <si>
    <t>Tijdelijke school De Velddijk</t>
  </si>
  <si>
    <t>Leegstaand pand</t>
  </si>
  <si>
    <t>Kerkhoflaan 10B</t>
  </si>
  <si>
    <t>Opslagloods</t>
  </si>
  <si>
    <t>St. Urbanusweg 80</t>
  </si>
  <si>
    <t>Opslagplaats</t>
  </si>
  <si>
    <t>ICT serverruimte</t>
  </si>
  <si>
    <t>Egelantierstraat 105a</t>
  </si>
  <si>
    <t>Egelantierstraat 107</t>
  </si>
  <si>
    <t>Gemeenschapshuis De Egelantier</t>
  </si>
  <si>
    <t>Reigerstraat 2</t>
  </si>
  <si>
    <t>Gemeenschapshuis De Zuidpilaar</t>
  </si>
  <si>
    <t>Frans Jacobs</t>
  </si>
  <si>
    <t>06- 15 45 85 78</t>
  </si>
  <si>
    <t>Paul Effing</t>
  </si>
  <si>
    <t>06-8179 6754</t>
  </si>
  <si>
    <t>Hans Grubben</t>
  </si>
  <si>
    <t>077-3596981</t>
  </si>
  <si>
    <t>Molendijk ong.</t>
  </si>
  <si>
    <t xml:space="preserve">Simon Stevinstraat 4 </t>
  </si>
  <si>
    <t>Islamitische basisschool</t>
  </si>
  <si>
    <t>Lepelaarstraat 16</t>
  </si>
  <si>
    <t>088-2263568</t>
  </si>
  <si>
    <t>Onderhoud ligt bij gebruiker</t>
  </si>
  <si>
    <t>Wordt gesloopt</t>
  </si>
  <si>
    <t>Stichting KanDoen</t>
  </si>
  <si>
    <t>Gemeenschapshuis De Haandert</t>
  </si>
  <si>
    <t>Gymnastiekzalen</t>
  </si>
  <si>
    <t>Gemeenschapshuis De Witte Kerk</t>
  </si>
  <si>
    <t>Jeugdgebouw De Metten</t>
  </si>
  <si>
    <t>Kaldenkerkerpoort (woning)</t>
  </si>
  <si>
    <t>Venlosche Poort (woning)</t>
  </si>
  <si>
    <t>Voormalig raadhuis Arcen</t>
  </si>
  <si>
    <t xml:space="preserve">Leutherweg 8 </t>
  </si>
  <si>
    <t>Drie Decembersingel 34</t>
  </si>
  <si>
    <t>077-3515281</t>
  </si>
  <si>
    <t>Volksuniversiteit Venlo</t>
  </si>
  <si>
    <t>Stichting Volksuniversiteit</t>
  </si>
  <si>
    <t>Ruud Kol</t>
  </si>
  <si>
    <t>Gemeenschapshuis D'n Dörpel</t>
  </si>
  <si>
    <t>06-51583853</t>
  </si>
  <si>
    <t>Pim in 't Zand</t>
  </si>
  <si>
    <t>06-18192057</t>
  </si>
  <si>
    <t>Wijkgebouw De Vogelhut</t>
  </si>
  <si>
    <t>06-25637302</t>
  </si>
  <si>
    <t>BOR = Jos Reijnders                         Brandweer = Arno Verstappen</t>
  </si>
  <si>
    <t>BOR = Ed Hegger                         Brandweer = Arno Verstappen</t>
  </si>
  <si>
    <t>06-54787374                               088-1190671 / 06-14354467</t>
  </si>
  <si>
    <t>06-12654416                               088-1190671 / 06-14354467</t>
  </si>
  <si>
    <t>IJsvogelstraat 13</t>
  </si>
  <si>
    <t>Kleedlokalen Quick Boys (8 st)</t>
  </si>
  <si>
    <t>dhr. Lammen of Nick van Horck</t>
  </si>
  <si>
    <t>077-3517527 of 06-13827226</t>
  </si>
  <si>
    <t>Alberickstraat 51</t>
  </si>
  <si>
    <t>Gymzaal Muspelheim</t>
  </si>
  <si>
    <t>Albert Cuypstraat 1</t>
  </si>
  <si>
    <t>Gymzaal De Meule</t>
  </si>
  <si>
    <t xml:space="preserve">Kleedlokalen oud SVB </t>
  </si>
  <si>
    <t>Kleedlokalen nieuw SVB (10 st)</t>
  </si>
  <si>
    <t xml:space="preserve">Bakenbosweg 4 </t>
  </si>
  <si>
    <t>Kleedlokalen SC Irene</t>
  </si>
  <si>
    <t>dhr. Hagens</t>
  </si>
  <si>
    <t>077-3735121</t>
  </si>
  <si>
    <t>Bakenbosweg 6</t>
  </si>
  <si>
    <t>Kleedlokalen TSC '04</t>
  </si>
  <si>
    <t>Frans Janssen</t>
  </si>
  <si>
    <t>06-29448850</t>
  </si>
  <si>
    <t>Bosbergstraat 55</t>
  </si>
  <si>
    <t>Kleedlokalen DSO Nieuw</t>
  </si>
  <si>
    <t>Piet Henderikx</t>
  </si>
  <si>
    <t>06-13012995</t>
  </si>
  <si>
    <t>Kleedlokalen DSO Oud</t>
  </si>
  <si>
    <t>Craneveldstraat 26</t>
  </si>
  <si>
    <t>Craneveld sporthal</t>
  </si>
  <si>
    <t>De Drink 7</t>
  </si>
  <si>
    <t>Gulick sporthal</t>
  </si>
  <si>
    <t>Sporthal Egerbos</t>
  </si>
  <si>
    <t>Emmastraat 126</t>
  </si>
  <si>
    <t>Emmastraat gymnastiekzaal</t>
  </si>
  <si>
    <t>Goudenregenstraat 45</t>
  </si>
  <si>
    <t>Gymzaal Klingerberg</t>
  </si>
  <si>
    <t>Hagerhofweg 21</t>
  </si>
  <si>
    <t>Ruben Kogeldans sporthal</t>
  </si>
  <si>
    <t>Heymansstraat 105</t>
  </si>
  <si>
    <t>Kleedlokalen Wallaby's</t>
  </si>
  <si>
    <t>Nick Weijers</t>
  </si>
  <si>
    <t>06-50612136</t>
  </si>
  <si>
    <t>Hoogstraat 38a</t>
  </si>
  <si>
    <t xml:space="preserve">Hoogstraat gymnastiekzaal </t>
  </si>
  <si>
    <t>Langvenweg 12</t>
  </si>
  <si>
    <t>Kleedlokalen HCB</t>
  </si>
  <si>
    <t>Kleedlokalen VCH</t>
  </si>
  <si>
    <t>Ruud Peeters</t>
  </si>
  <si>
    <t>077-3521896</t>
  </si>
  <si>
    <t>Leutherweg 193</t>
  </si>
  <si>
    <t xml:space="preserve">Leutherweg gymnastiekzaal </t>
  </si>
  <si>
    <t>Kleedlokalen DEV</t>
  </si>
  <si>
    <t>Piet Arts</t>
  </si>
  <si>
    <t>077-4731380 / 06-15545831</t>
  </si>
  <si>
    <t>Lingsterhofweg 122</t>
  </si>
  <si>
    <t xml:space="preserve">Lingsterhofweg gymnastiekzaal </t>
  </si>
  <si>
    <t>Louisenburgweg 5</t>
  </si>
  <si>
    <t>Kleedlokalen VHC</t>
  </si>
  <si>
    <t>Louisenburgweg 9</t>
  </si>
  <si>
    <t>Kleedlokalen VVV '03 (Oud)</t>
  </si>
  <si>
    <t>dhr. F. Hendriks</t>
  </si>
  <si>
    <t>077-3547557</t>
  </si>
  <si>
    <t>Kleedlokalen VVV '03 (Nieuw)</t>
  </si>
  <si>
    <t xml:space="preserve">Opslag steunpunt/loods (4st) </t>
  </si>
  <si>
    <t>Lovendaalseweg 4</t>
  </si>
  <si>
    <t>Kleedlokalen FCV</t>
  </si>
  <si>
    <t>Piet Timmerman</t>
  </si>
  <si>
    <t>06-30800940</t>
  </si>
  <si>
    <t>Merelweg 5</t>
  </si>
  <si>
    <t>Kleedlokalen Venlose Boys -VOS</t>
  </si>
  <si>
    <t>Frits Colbers</t>
  </si>
  <si>
    <t>06-21818434</t>
  </si>
  <si>
    <t>Nachtegaalweg 4</t>
  </si>
  <si>
    <t>Oude kleedlokalen Venlose Boys</t>
  </si>
  <si>
    <t>Henk Langstraten</t>
  </si>
  <si>
    <t>06-10106701</t>
  </si>
  <si>
    <t>Frank Giesen</t>
  </si>
  <si>
    <t>077-3200681</t>
  </si>
  <si>
    <t>Rijnbeekstraat 4</t>
  </si>
  <si>
    <t>Rijnbeekstraat sporthal</t>
  </si>
  <si>
    <t>Schandeloseweg 1a</t>
  </si>
  <si>
    <t>Kleedlokalen IVO</t>
  </si>
  <si>
    <t>Jack Kort</t>
  </si>
  <si>
    <t>077-4723150 of 06-36360833</t>
  </si>
  <si>
    <t>Schansheideweg 9</t>
  </si>
  <si>
    <t>Kleedlokalen HBSV en KCHB (10st)</t>
  </si>
  <si>
    <t xml:space="preserve">Jan Titulaer </t>
  </si>
  <si>
    <t>06-54901230 of 077-3827123</t>
  </si>
  <si>
    <t>Kleedlokalen HBSV (2 stuks)</t>
  </si>
  <si>
    <t>Sint Sebastianusstraat 6</t>
  </si>
  <si>
    <t>Sebastianusstraat gymzaal</t>
  </si>
  <si>
    <t>Steyl</t>
  </si>
  <si>
    <t xml:space="preserve">Spechtstraat 54 </t>
  </si>
  <si>
    <t>Spechtstraat gymnastiekzaal</t>
  </si>
  <si>
    <t>Sportlaan 9</t>
  </si>
  <si>
    <t>Kleedgebouw Belfeldia</t>
  </si>
  <si>
    <t>Mario Franck</t>
  </si>
  <si>
    <t>06-36502007</t>
  </si>
  <si>
    <t>Kleedlokalen Mustangs</t>
  </si>
  <si>
    <t>Wittendijkweg 59</t>
  </si>
  <si>
    <t>Kleedlokalen THC</t>
  </si>
  <si>
    <t>Wittendijkweg 61</t>
  </si>
  <si>
    <t>Kleedlokalen Scopias</t>
  </si>
  <si>
    <t>Zaarderweg Ong.</t>
  </si>
  <si>
    <t>Zaarderheiken blokhut visvijver</t>
  </si>
  <si>
    <t>Paul van Hoorn</t>
  </si>
  <si>
    <t>06-21547438</t>
  </si>
  <si>
    <t>Rijwielstalling</t>
  </si>
  <si>
    <t>Ganzerikstraat 1</t>
  </si>
  <si>
    <t>Noodlokalen De Harlekijn</t>
  </si>
  <si>
    <t>Myra Leenen</t>
  </si>
  <si>
    <t>077-3829037</t>
  </si>
  <si>
    <t>Grotestraat 142</t>
  </si>
  <si>
    <t>077-3260855</t>
  </si>
  <si>
    <t>Hoverhofweg 35</t>
  </si>
  <si>
    <t>Noodlokalen De Springbeek</t>
  </si>
  <si>
    <t>077-3822200</t>
  </si>
  <si>
    <t>Mulgouwsingel 9</t>
  </si>
  <si>
    <t>Noodlokalen De Toermalijn</t>
  </si>
  <si>
    <t>Joyce Neelen</t>
  </si>
  <si>
    <t>077-3735345</t>
  </si>
  <si>
    <t>Sint Sebastianusstraat 10</t>
  </si>
  <si>
    <t>Noodlokalen De Schalm</t>
  </si>
  <si>
    <t>Sjraar Dambacher</t>
  </si>
  <si>
    <t>077-3732875</t>
  </si>
  <si>
    <t>Wethouder Receveurlaan 3</t>
  </si>
  <si>
    <t>Noodlokalen Groeneveld</t>
  </si>
  <si>
    <t>077-3522589</t>
  </si>
  <si>
    <t>woning</t>
  </si>
  <si>
    <t>Torialy</t>
  </si>
  <si>
    <t>077- 359 69 22</t>
  </si>
  <si>
    <t>bovenwoning</t>
  </si>
  <si>
    <t>-</t>
  </si>
  <si>
    <t>kantoorruimte</t>
  </si>
  <si>
    <t>Bolwaterstraat 1</t>
  </si>
  <si>
    <t>horeca</t>
  </si>
  <si>
    <t>Y.A. Lin</t>
  </si>
  <si>
    <t>077-785 11 87</t>
  </si>
  <si>
    <t>Bolwaterstraat 3</t>
  </si>
  <si>
    <t>wonen</t>
  </si>
  <si>
    <t>A. Dogan</t>
  </si>
  <si>
    <t>077-4000714 / 06-51939306</t>
  </si>
  <si>
    <t xml:space="preserve">Bolwaterstraat 5 </t>
  </si>
  <si>
    <t>detailhandel</t>
  </si>
  <si>
    <t>Anneke Korsten-Lammers</t>
  </si>
  <si>
    <t>077-3968518 / 06-40745335</t>
  </si>
  <si>
    <t>Bolwaterstraat 7</t>
  </si>
  <si>
    <t>Herman Betting</t>
  </si>
  <si>
    <t>06-29398064</t>
  </si>
  <si>
    <t>Bolwaterstraat 8</t>
  </si>
  <si>
    <t>Helgo Feller</t>
  </si>
  <si>
    <t>06-330 43 434</t>
  </si>
  <si>
    <t>Bolwaterstraat 8a</t>
  </si>
  <si>
    <t>dhr. en mevr. Stefanov</t>
  </si>
  <si>
    <t>06-84842364</t>
  </si>
  <si>
    <t>Bolwaterstraat 9</t>
  </si>
  <si>
    <t>Peter Beeker/mevr.F.Schoop</t>
  </si>
  <si>
    <t xml:space="preserve">06-52093533 </t>
  </si>
  <si>
    <t>Bolwaterstraat 9a</t>
  </si>
  <si>
    <t>Jolanda Mesman</t>
  </si>
  <si>
    <t>06-24518040</t>
  </si>
  <si>
    <t>Bolwaterstraat 11</t>
  </si>
  <si>
    <t>Pieke Delsing-Tim Breur</t>
  </si>
  <si>
    <t>06-397 666 57/06-28187304</t>
  </si>
  <si>
    <t>Bolwaterstraat 13</t>
  </si>
  <si>
    <t>bedrijfsruimte</t>
  </si>
  <si>
    <t>Lucas Brinkhaus</t>
  </si>
  <si>
    <t>06-21447807</t>
  </si>
  <si>
    <t>Bolwaterstraat 15/17</t>
  </si>
  <si>
    <t>Bolwaterstraat 23a</t>
  </si>
  <si>
    <t>Saul Pieck</t>
  </si>
  <si>
    <t>06-30406307</t>
  </si>
  <si>
    <t>Bolwaterstraat 23</t>
  </si>
  <si>
    <t>Max Curfs</t>
  </si>
  <si>
    <t>06-51807234</t>
  </si>
  <si>
    <t>Bolwaterstraat 26</t>
  </si>
  <si>
    <t>Bolwaterstraat 30/30a</t>
  </si>
  <si>
    <t>galerie/atelier</t>
  </si>
  <si>
    <t>Ankie  Aarts</t>
  </si>
  <si>
    <t>06-48473782 </t>
  </si>
  <si>
    <t>Bolwaterstraat 31</t>
  </si>
  <si>
    <t>Fred Honig Creative Design &amp; Solutions</t>
  </si>
  <si>
    <t>06-20557885</t>
  </si>
  <si>
    <t>Bolwaterstraat 32</t>
  </si>
  <si>
    <t>kantoor/detailhandel</t>
  </si>
  <si>
    <t>Gaby Hendricks</t>
  </si>
  <si>
    <t>06-43050523</t>
  </si>
  <si>
    <t xml:space="preserve">Bolwaterstraat 32 A </t>
  </si>
  <si>
    <t>Gaby Hendricks (Graafmans 06-18558106)</t>
  </si>
  <si>
    <t>Bolwaterstraat 36</t>
  </si>
  <si>
    <t>Ine van den Bercken</t>
  </si>
  <si>
    <t>Bolwaterstraat 38</t>
  </si>
  <si>
    <t>Bernardo Cavalho</t>
  </si>
  <si>
    <t xml:space="preserve">06-38 06 32 11 </t>
  </si>
  <si>
    <t>M. van der Schrier</t>
  </si>
  <si>
    <t>06-112 619 18</t>
  </si>
  <si>
    <t>Bolwaterstraat 40</t>
  </si>
  <si>
    <t xml:space="preserve">Bolwaterstraat 40  </t>
  </si>
  <si>
    <t>Ginkelstraat (naast nummer 3)</t>
  </si>
  <si>
    <t>parkeerplek</t>
  </si>
  <si>
    <t>Dhr. M. Walda</t>
  </si>
  <si>
    <t>Ginkelstraat 3</t>
  </si>
  <si>
    <t>Ginkelstraat 3a</t>
  </si>
  <si>
    <t>opslag</t>
  </si>
  <si>
    <t xml:space="preserve">Ginkelstraat 5a </t>
  </si>
  <si>
    <t xml:space="preserve">M. Faessen of G. Muijsers </t>
  </si>
  <si>
    <t>06-14048328 of 06-81162971</t>
  </si>
  <si>
    <t xml:space="preserve">Ginkelstraat 7   </t>
  </si>
  <si>
    <t>in gebruik als etalage</t>
  </si>
  <si>
    <t xml:space="preserve">Nico Pieck </t>
  </si>
  <si>
    <t>06-14463674</t>
  </si>
  <si>
    <t>Ginkelstraat 11A</t>
  </si>
  <si>
    <t>Gies Backes</t>
  </si>
  <si>
    <t>06-22 06 14 70</t>
  </si>
  <si>
    <t>Ginkelstraat 11</t>
  </si>
  <si>
    <t xml:space="preserve">Kevin Wijmans </t>
  </si>
  <si>
    <t>06-18689422</t>
  </si>
  <si>
    <t>Ginkelstraat 13</t>
  </si>
  <si>
    <t xml:space="preserve">Ginkelstraat 34 </t>
  </si>
  <si>
    <t>J. Jacobs</t>
  </si>
  <si>
    <t>06-39879570</t>
  </si>
  <si>
    <t>Ginkelstraat 46</t>
  </si>
  <si>
    <t>John Ebus</t>
  </si>
  <si>
    <t>06-21465555</t>
  </si>
  <si>
    <t>Ginkelstraat 48</t>
  </si>
  <si>
    <t>Dhr. B. Hovestad</t>
  </si>
  <si>
    <t>06-48336993</t>
  </si>
  <si>
    <t>Helschriksel 4</t>
  </si>
  <si>
    <t>werken</t>
  </si>
  <si>
    <t>Danny van Cleef (videotheek Piccolo)</t>
  </si>
  <si>
    <t>06-48269721</t>
  </si>
  <si>
    <t>Helschriksel 4a</t>
  </si>
  <si>
    <t>Helschriksel 6</t>
  </si>
  <si>
    <t>Cees Rullens</t>
  </si>
  <si>
    <t>06-53569122</t>
  </si>
  <si>
    <t>Helschriksel 13</t>
  </si>
  <si>
    <t>Helschriksel 13A</t>
  </si>
  <si>
    <t>Kwietheuvel 2a</t>
  </si>
  <si>
    <t>Johan Lin</t>
  </si>
  <si>
    <t xml:space="preserve">06-525 93 799 </t>
  </si>
  <si>
    <t>Kwietheuvel 2b</t>
  </si>
  <si>
    <t>Lichtenberg 9</t>
  </si>
  <si>
    <t>Tom Sprengers</t>
  </si>
  <si>
    <t>06-466 16 126</t>
  </si>
  <si>
    <t>Maaskade 30</t>
  </si>
  <si>
    <t>standplaats</t>
  </si>
  <si>
    <t>Maaskade 31</t>
  </si>
  <si>
    <t>wonen/atelier</t>
  </si>
  <si>
    <t>Maaskade 32/32a/32b</t>
  </si>
  <si>
    <t>atelier-/winkelruimte</t>
  </si>
  <si>
    <t>Vincent Huibers</t>
  </si>
  <si>
    <t>06-48252451</t>
  </si>
  <si>
    <t>Maaskade 33</t>
  </si>
  <si>
    <t>kantoorruimte 3</t>
  </si>
  <si>
    <t>SAOV (Dhr. Walboomers)</t>
  </si>
  <si>
    <t>077-3541910</t>
  </si>
  <si>
    <t>kantoorruimte 4</t>
  </si>
  <si>
    <t>kantoorruimte 5</t>
  </si>
  <si>
    <t>Luc Sprengers</t>
  </si>
  <si>
    <t>06-42305588</t>
  </si>
  <si>
    <t>kantoorruimte 1</t>
  </si>
  <si>
    <t>Nelly Schouenberg</t>
  </si>
  <si>
    <t>077-354 22 75 / 06 206 88 975</t>
  </si>
  <si>
    <t>kantoorruimte 6</t>
  </si>
  <si>
    <t>Stereo Sunday, Marc Hesselmans</t>
  </si>
  <si>
    <t>06-558 425 95</t>
  </si>
  <si>
    <t xml:space="preserve">Maaskade 35 </t>
  </si>
  <si>
    <t xml:space="preserve">Maaskade 36 </t>
  </si>
  <si>
    <t xml:space="preserve">Parkstraat 1    </t>
  </si>
  <si>
    <t>Dhr. P. Duijf</t>
  </si>
  <si>
    <t>Parkstraat 3</t>
  </si>
  <si>
    <t>Bas Luijpers</t>
  </si>
  <si>
    <t>06-48710343</t>
  </si>
  <si>
    <t>Parkstraat 5</t>
  </si>
  <si>
    <t>Parkstraat 7</t>
  </si>
  <si>
    <t>Dhr. F. Haanen</t>
  </si>
  <si>
    <t>06-12221730</t>
  </si>
  <si>
    <t>Parkstraat 9</t>
  </si>
  <si>
    <t>Dhr. H. Bastings</t>
  </si>
  <si>
    <t>06-13614726</t>
  </si>
  <si>
    <t>Parkstraat 11</t>
  </si>
  <si>
    <t>Mer. D. Ziegler</t>
  </si>
  <si>
    <t>077-3210695/06-43986026</t>
  </si>
  <si>
    <t>Parkstraat 13</t>
  </si>
  <si>
    <t>Dhr. S. Hegger</t>
  </si>
  <si>
    <t>06-20421252</t>
  </si>
  <si>
    <t xml:space="preserve">Parkstraat 15 </t>
  </si>
  <si>
    <t>Dhr. E.G.G.M. Huijs</t>
  </si>
  <si>
    <t>077-3820577 / 0611264282</t>
  </si>
  <si>
    <t>Parkstraat 17</t>
  </si>
  <si>
    <t>Dhr. G.E.J.A.R. Schyns en M. Buis</t>
  </si>
  <si>
    <t>06-31663996</t>
  </si>
  <si>
    <t>Parkstraat 19</t>
  </si>
  <si>
    <t>Dhr. J.U.M. Teixeira</t>
  </si>
  <si>
    <t>06-47308814</t>
  </si>
  <si>
    <t>Parkstraat 21</t>
  </si>
  <si>
    <t>Carlo Binner</t>
  </si>
  <si>
    <t>06-81975492</t>
  </si>
  <si>
    <t>Parkstraat 25</t>
  </si>
  <si>
    <t>Mevr. K. Ho</t>
  </si>
  <si>
    <t>06-17024608 Remy 06-1421 3643</t>
  </si>
  <si>
    <t>Parkstraat 27</t>
  </si>
  <si>
    <t>dhr A.E.A. Stoppazzoni</t>
  </si>
  <si>
    <t>06-52181420</t>
  </si>
  <si>
    <t xml:space="preserve">Parkstraat 29 </t>
  </si>
  <si>
    <t>Katia Villasante</t>
  </si>
  <si>
    <t>06-26387467</t>
  </si>
  <si>
    <t>Parkstraat 29 a</t>
  </si>
  <si>
    <t>winkel</t>
  </si>
  <si>
    <t>BT Styling-Saskia Theunissen</t>
  </si>
  <si>
    <t>06-10227276</t>
  </si>
  <si>
    <t>Parkstraat 29 b</t>
  </si>
  <si>
    <t>Paul Ritt</t>
  </si>
  <si>
    <t>06-24976643 of 077-3526679</t>
  </si>
  <si>
    <t>Parkstraat 29 c</t>
  </si>
  <si>
    <t>bruikleen bij Paul Ritt ivm beeldencollectie</t>
  </si>
  <si>
    <t>Puteanusstr. 21</t>
  </si>
  <si>
    <t>EyeSecurity</t>
  </si>
  <si>
    <t>06-29333336</t>
  </si>
  <si>
    <t>Flujasplein</t>
  </si>
  <si>
    <t>Alberdingk Thijmstraat 51</t>
  </si>
  <si>
    <t>Antoniusplein 2</t>
  </si>
  <si>
    <t>'t Roadhoes</t>
  </si>
  <si>
    <t>Hay Wilders</t>
  </si>
  <si>
    <t>077-3821004</t>
  </si>
  <si>
    <t>Boerenweg</t>
  </si>
  <si>
    <t>Mariakapel</t>
  </si>
  <si>
    <t>Diderotstraat</t>
  </si>
  <si>
    <t>Dag- en nachtopvang</t>
  </si>
  <si>
    <t>Lambertusplein</t>
  </si>
  <si>
    <t>Maasstraat</t>
  </si>
  <si>
    <t>St. Annakapel</t>
  </si>
  <si>
    <t>Peperstraat 10</t>
  </si>
  <si>
    <t>Poppodium Grenswerk</t>
  </si>
  <si>
    <t>Theresia kapel</t>
  </si>
  <si>
    <t>Garnizoenweg 3 - geb. AE</t>
  </si>
  <si>
    <t>Wachtpost</t>
  </si>
  <si>
    <t xml:space="preserve">Boermansstraat gymnastiekzaal </t>
  </si>
  <si>
    <t>Drie Decembersingel 52</t>
  </si>
  <si>
    <t>Zwembad</t>
  </si>
  <si>
    <t>Grote Kerkstraat 40</t>
  </si>
  <si>
    <t>Vossenerlaan 57</t>
  </si>
  <si>
    <t>Hanzeplaats 1</t>
  </si>
  <si>
    <t>Drie Decembersingel 44</t>
  </si>
  <si>
    <t>Kaldenkerkerweg 55</t>
  </si>
  <si>
    <t>Voedselbank</t>
  </si>
  <si>
    <t>Schandeloseweg 1</t>
  </si>
  <si>
    <t>Mgr. Nolensplein 53</t>
  </si>
  <si>
    <t>Mgr. Nolensplein 54</t>
  </si>
  <si>
    <t>Fooddrome Benders</t>
  </si>
  <si>
    <t>Molensingel 15</t>
  </si>
  <si>
    <t>Keulse Barriere 4</t>
  </si>
  <si>
    <t>Keulse Barriere 8</t>
  </si>
  <si>
    <t xml:space="preserve">Galgenvenstraat 250 </t>
  </si>
  <si>
    <t>Klein Zwitserland</t>
  </si>
  <si>
    <t>Prinses Beatrixstraat 2a</t>
  </si>
  <si>
    <t>Spoorstraat 60</t>
  </si>
  <si>
    <t>Camelot</t>
  </si>
  <si>
    <t>Nelly Keltjens</t>
  </si>
  <si>
    <t>Joep Wilbers</t>
  </si>
  <si>
    <t>0615226878</t>
  </si>
  <si>
    <t>0638304350</t>
  </si>
  <si>
    <t>Hugo Verweij</t>
  </si>
  <si>
    <t>0652031723</t>
  </si>
  <si>
    <t xml:space="preserve">Rudi Willems </t>
  </si>
  <si>
    <t>06 489 79 464</t>
  </si>
  <si>
    <t>Marcel Siebers</t>
  </si>
  <si>
    <t>06-27265138 of 077- 3512439</t>
  </si>
  <si>
    <t xml:space="preserve">Stichting Voedselbank </t>
  </si>
  <si>
    <t>06-48016316</t>
  </si>
  <si>
    <t>Camelot Vastgoedbeheer</t>
  </si>
  <si>
    <t>Carillon Martinuskerk</t>
  </si>
  <si>
    <t>06-15002036</t>
  </si>
  <si>
    <t>Piet Hoeben</t>
  </si>
  <si>
    <t>06-34015403</t>
  </si>
  <si>
    <t>Louisenburgweg 4</t>
  </si>
  <si>
    <t>Louisenburgweg 25</t>
  </si>
  <si>
    <t>Beekpunge 57</t>
  </si>
  <si>
    <t>Pastoor Op Heijstraat 24</t>
  </si>
  <si>
    <t>Pastoor Opheijstraat gymzaal</t>
  </si>
  <si>
    <t>Sport 2.039m² NVO + Gemeenschapshuis 1.213m² NVO</t>
  </si>
  <si>
    <t xml:space="preserve">Sport 920m² NVO + Gemeenschapshuis 987m² NVO | info@mfadeschans@ziggo.nl           </t>
  </si>
  <si>
    <t>Langvenweg 6</t>
  </si>
  <si>
    <t>Albatrosstraat 9a</t>
  </si>
  <si>
    <t>Lingsforterweg 49 B</t>
  </si>
  <si>
    <t>077-3730203 of 06-52527143</t>
  </si>
  <si>
    <t>Jan Holla</t>
  </si>
  <si>
    <t>Henk Rutten/ John Aerts</t>
  </si>
  <si>
    <t xml:space="preserve">Anne-Marie Janssen-Joosten     </t>
  </si>
  <si>
    <t>088 20 88 235 of 06 319 016 47</t>
  </si>
  <si>
    <t>Jacques Peters</t>
  </si>
  <si>
    <t>06- 14553 401</t>
  </si>
  <si>
    <t>Wiel Vervoort</t>
  </si>
  <si>
    <t>077-3556111/ 06- 517 51 529</t>
  </si>
  <si>
    <t>Tim Gaal/ Jeroen Nillesen</t>
  </si>
  <si>
    <t>077-3266530 of 06-52861492</t>
  </si>
  <si>
    <t>mev. Huysmans</t>
  </si>
  <si>
    <t>dhr. Wil Pelzer</t>
  </si>
  <si>
    <t>077-387 01 33 / 06 8394 5503</t>
  </si>
  <si>
    <t>06- 53969475</t>
  </si>
  <si>
    <t>Vincent Jacobs</t>
  </si>
  <si>
    <t>06-41645729</t>
  </si>
  <si>
    <t>Mgr. Nolensplein 95</t>
  </si>
  <si>
    <t>Mgr. Nolensplein 96</t>
  </si>
  <si>
    <t>Mgr. Nolensplein 97</t>
  </si>
  <si>
    <t>Mgr. Nolensplein 98</t>
  </si>
  <si>
    <t>Mgr. Nolensplein 99</t>
  </si>
  <si>
    <t>Kiosk 1</t>
  </si>
  <si>
    <t>Kiosk 2</t>
  </si>
  <si>
    <t>Kiosk 3</t>
  </si>
  <si>
    <t>Kiosk 4</t>
  </si>
  <si>
    <t>Kiosk 5</t>
  </si>
  <si>
    <t>dhr vd Zwan</t>
  </si>
  <si>
    <t>077-3549223</t>
  </si>
  <si>
    <t>Yousufi</t>
  </si>
  <si>
    <t>077 - 879 53 81</t>
  </si>
  <si>
    <t>Tebben</t>
  </si>
  <si>
    <t>06- 2884 1468</t>
  </si>
  <si>
    <t>dhr Van Boekhold</t>
  </si>
  <si>
    <t>06-55700699</t>
  </si>
  <si>
    <t>Eindhovenseweg 11 t/m 22</t>
  </si>
  <si>
    <t>Patrick Nieskens</t>
  </si>
  <si>
    <t>077-3260724</t>
  </si>
  <si>
    <t>Baasdonkweg 25</t>
  </si>
  <si>
    <t>Bart van Sande/ Hardy Lochan Silvie Schreurs en Katje Boots</t>
  </si>
  <si>
    <t>077-2050461 of 06- 5342 7787 of 06- 4689 5989</t>
  </si>
  <si>
    <t>Dhr. Peters</t>
  </si>
  <si>
    <t>077 - 4772759 of 06-2717 0426</t>
  </si>
  <si>
    <t>Bear Hendrix</t>
  </si>
  <si>
    <t>06-5547 7363</t>
  </si>
  <si>
    <t>06-52527143</t>
  </si>
  <si>
    <t>Rob Achten of John Rayer</t>
  </si>
  <si>
    <t>077-3548140 of 06-29381351</t>
  </si>
  <si>
    <t>077-3824753</t>
  </si>
  <si>
    <t>Servie Vermazeren</t>
  </si>
  <si>
    <t>06 81 60 74 72</t>
  </si>
  <si>
    <t>Rob Klaassens, tel. 06-28748580</t>
  </si>
  <si>
    <t>Toeperweg 32</t>
  </si>
  <si>
    <t>077-3821118</t>
  </si>
  <si>
    <t>Jan Holla of Spaubek</t>
  </si>
  <si>
    <t>06-51583853 of 06-12560275</t>
  </si>
  <si>
    <t>Oude kleedlokalen DEV</t>
  </si>
  <si>
    <t>Baarlosestraat 167</t>
  </si>
  <si>
    <t>Blokhut</t>
  </si>
  <si>
    <t>Bachstraat 25</t>
  </si>
  <si>
    <t>Verkocht</t>
  </si>
  <si>
    <t>Gesloopt</t>
  </si>
  <si>
    <t>Paviljoen (overkapping)</t>
  </si>
  <si>
    <t>Camelot (voormalig stadswinkel)</t>
  </si>
  <si>
    <t>Camelot (voormalig jeugdgebouw)</t>
  </si>
  <si>
    <t>Wijkgebouw (diverse huurders)</t>
  </si>
  <si>
    <t>Kanida hondenvereniging</t>
  </si>
  <si>
    <t>Gymnastiekzaal (leegstaand)</t>
  </si>
  <si>
    <t>VluchtelingenWerk Limburg en Nieuw Apostolische kerk</t>
  </si>
  <si>
    <t>Camelot (voormalig fotovakschool)</t>
  </si>
  <si>
    <t>Verkocht onder voorbehoud</t>
  </si>
  <si>
    <t>Camelot (voormalig gemeentehuis)</t>
  </si>
  <si>
    <t>Verkocht?</t>
  </si>
  <si>
    <t>Camelot (voormalig kantoor)</t>
  </si>
  <si>
    <t>Camelot (voormalig schoolgebouw)</t>
  </si>
  <si>
    <t xml:space="preserve">Leegstaand pand </t>
  </si>
  <si>
    <t>Appartementen + leegstand</t>
  </si>
  <si>
    <t>Spring kinderopvang</t>
  </si>
  <si>
    <t>Garnizoenweg 3 - geb. AO</t>
  </si>
  <si>
    <t>Garnizoenweg 3 - geb. AT</t>
  </si>
  <si>
    <t>Garnizoenweg 3 - geb. GS</t>
  </si>
  <si>
    <t>Garnizoenweg 3 - geb. TR</t>
  </si>
  <si>
    <t>Garnizoenweg 3 - geb. TR1</t>
  </si>
  <si>
    <t>Garnizoenweg 3 - geb. Z</t>
  </si>
  <si>
    <t>Garnizoenweg 3 - geb. R</t>
  </si>
  <si>
    <t>Telefooncentrale</t>
  </si>
  <si>
    <t>Trafo</t>
  </si>
  <si>
    <t>Gasstation</t>
  </si>
  <si>
    <t>Rijwielloods</t>
  </si>
  <si>
    <t>Stichting Het Beleg</t>
  </si>
  <si>
    <t xml:space="preserve">Albert Verweijstraat 6 </t>
  </si>
  <si>
    <t>Dhr. Dave Verstappen (petatte Wiel)</t>
  </si>
  <si>
    <t>Vervangende nieuwbouw</t>
  </si>
  <si>
    <t>Wordt verkocht</t>
  </si>
  <si>
    <t>In erfpacht gegeven</t>
  </si>
  <si>
    <t>077-8501122 / 06-10313970</t>
  </si>
  <si>
    <t>06-21447807 / 077-3547414</t>
  </si>
  <si>
    <t>077-3520468 / 06-48098757</t>
  </si>
  <si>
    <t>Mevr. Gertie</t>
  </si>
  <si>
    <t>077-3515413</t>
  </si>
  <si>
    <t>Camelot leegstandsbeheer</t>
  </si>
  <si>
    <t xml:space="preserve">Schandelo 31 </t>
  </si>
  <si>
    <t>Voormalig brandweerhuisje</t>
  </si>
  <si>
    <t>Alexander van Parmastraat 22</t>
  </si>
  <si>
    <t>Voormalig schoolgebouw</t>
  </si>
  <si>
    <t>Instandhouding tot aug. 2021</t>
  </si>
  <si>
    <t>de heer Beenen of mevrouw Neilen</t>
  </si>
  <si>
    <t>06-86891997 of 046-4775252</t>
  </si>
  <si>
    <t>Leegstaandsbeheer Camelot</t>
  </si>
  <si>
    <t>Helene Beij</t>
  </si>
  <si>
    <t>06-31650289/077-3596566</t>
  </si>
  <si>
    <t xml:space="preserve">Marco Titulaer </t>
  </si>
  <si>
    <t>06-15078860</t>
  </si>
  <si>
    <t xml:space="preserve">Florian Faassen </t>
  </si>
  <si>
    <t>06-52111777</t>
  </si>
  <si>
    <t xml:space="preserve">Mat Soree </t>
  </si>
  <si>
    <t>077-3736546</t>
  </si>
  <si>
    <t xml:space="preserve">Math den Biesen </t>
  </si>
  <si>
    <t>06-12369658</t>
  </si>
  <si>
    <t>Theo Rooks</t>
  </si>
  <si>
    <t>06-10671356</t>
  </si>
  <si>
    <t>CCM</t>
  </si>
  <si>
    <t>AMBT</t>
  </si>
  <si>
    <t>OVERIG</t>
  </si>
  <si>
    <t>SPORT</t>
  </si>
  <si>
    <t>NOODL</t>
  </si>
  <si>
    <t>Q4</t>
  </si>
  <si>
    <t>BVO</t>
  </si>
  <si>
    <t>Type</t>
  </si>
  <si>
    <t>Nr</t>
  </si>
  <si>
    <t>Monument</t>
  </si>
  <si>
    <t>BOEI</t>
  </si>
  <si>
    <t>Opmerking</t>
  </si>
  <si>
    <t>KAZ</t>
  </si>
  <si>
    <t>VERKOCHT</t>
  </si>
  <si>
    <t>GESLOOPT</t>
  </si>
  <si>
    <t>ERFPACHT</t>
  </si>
  <si>
    <t>VERKOCHT?</t>
  </si>
  <si>
    <t>ONDERHOUD BIJ GEBRUIKER</t>
  </si>
  <si>
    <t>Aspect - Prioriteit</t>
  </si>
  <si>
    <t>Hoog</t>
  </si>
  <si>
    <t>Midden</t>
  </si>
  <si>
    <t>Laag</t>
  </si>
  <si>
    <t>Monumentale gebouwen (rijks en gemeentelijk)</t>
  </si>
  <si>
    <t>Kantoor-School-Woning-Sport</t>
  </si>
  <si>
    <t>Loods / Werkplaats</t>
  </si>
  <si>
    <t>Prioriteit</t>
  </si>
  <si>
    <t>Aspect</t>
  </si>
  <si>
    <t>Veiligheid/Gezondheid</t>
  </si>
  <si>
    <t>Gebruik / bedrijfsproces</t>
  </si>
  <si>
    <t>Technische vervolgschade</t>
  </si>
  <si>
    <t>Toename klachtenonderhoud</t>
  </si>
  <si>
    <t>Beleving / esthetica</t>
  </si>
  <si>
    <t>(1)</t>
  </si>
  <si>
    <t>(2)</t>
  </si>
  <si>
    <t>(3)</t>
  </si>
  <si>
    <t>Constructieve veiligheid</t>
  </si>
  <si>
    <t>Cultuur historische waarde</t>
  </si>
  <si>
    <t>Voorbeeld van gebouw</t>
  </si>
  <si>
    <t>Tekeningen aanwezig</t>
  </si>
  <si>
    <t>NEE</t>
  </si>
  <si>
    <t>JA</t>
  </si>
  <si>
    <t>JA DEELS, GEEN GEVELS</t>
  </si>
  <si>
    <t>Objectcode</t>
  </si>
  <si>
    <t>JA ZEER ONVOLLEDIG</t>
  </si>
  <si>
    <t>?</t>
  </si>
  <si>
    <t>ALLEEN GEVELS</t>
  </si>
  <si>
    <t>JA TEKNINGEN NOORDERVAART??</t>
  </si>
  <si>
    <t>JA GEEN GEVELS</t>
  </si>
  <si>
    <t xml:space="preserve">JA </t>
  </si>
  <si>
    <t>NEE VERKOOP</t>
  </si>
  <si>
    <t>Cluster</t>
  </si>
  <si>
    <t>&gt; 10.000 m2</t>
  </si>
  <si>
    <t>250  m2 &lt; 500 m2</t>
  </si>
  <si>
    <t>500 m2 &lt; 1.000 m2</t>
  </si>
  <si>
    <t>1.000 m2 &lt; 5.000 m2</t>
  </si>
  <si>
    <t>5.000 m2 &lt; 10.000 m2</t>
  </si>
  <si>
    <t xml:space="preserve">Aantal transport installaties </t>
  </si>
  <si>
    <t>Lift</t>
  </si>
  <si>
    <t>Goederenheffer zonder schacht</t>
  </si>
  <si>
    <t>Traplift</t>
  </si>
  <si>
    <t>Heftableau personen</t>
  </si>
  <si>
    <t>Type transport installatie</t>
  </si>
  <si>
    <t>Inspectie prijzen BOEI Gemeente Venlo</t>
  </si>
  <si>
    <t>BVO is</t>
  </si>
  <si>
    <t>Maatwerk advies rapport dd</t>
  </si>
  <si>
    <t>2014 Maatwerk</t>
  </si>
  <si>
    <t>2011 Maatwerk</t>
  </si>
  <si>
    <t>2012 Maatwerk</t>
  </si>
  <si>
    <t>2013 Maatwerk</t>
  </si>
  <si>
    <t>2010 Maatwerk</t>
  </si>
  <si>
    <t>Burg. van Soest-Jansbekenplein 1</t>
  </si>
  <si>
    <t>Stadskantoor Venlo (exl. Parleergarage)</t>
  </si>
  <si>
    <t>NEE, overtollig vastgoed</t>
  </si>
  <si>
    <t>Heymanstraat 111</t>
  </si>
  <si>
    <t>Conditie niveau na onderhoud</t>
  </si>
  <si>
    <t>Inpandige inspectie volledig</t>
  </si>
  <si>
    <t>Nee. Ivm molgeijke verkoop</t>
  </si>
  <si>
    <t>Inspectie inpanding per m2</t>
  </si>
  <si>
    <t>&lt; 150</t>
  </si>
  <si>
    <t>Object type</t>
  </si>
  <si>
    <t>per m2 bruto vloeroppervlak</t>
  </si>
  <si>
    <t>per object</t>
  </si>
  <si>
    <t>per transport installatie</t>
  </si>
  <si>
    <t>Inventaristaie en inspectie inpandig BOEI Bwk E en W per m2</t>
  </si>
  <si>
    <t>per m2 BVO</t>
  </si>
  <si>
    <t>Invulinstuctie tabblad Inspectie prijzen</t>
  </si>
  <si>
    <t>Inpandige inventaristaie en inspectie  BOEI BWK-E en W</t>
  </si>
  <si>
    <t xml:space="preserve">Totale kosten </t>
  </si>
  <si>
    <t>Algemene gegevens inschrijvende partij</t>
  </si>
  <si>
    <t>Naam</t>
  </si>
  <si>
    <t xml:space="preserve">Nr Kvk </t>
  </si>
  <si>
    <t>Datum invulling</t>
  </si>
  <si>
    <t>Overzicht Aspect Prioriteit Matrixen</t>
  </si>
  <si>
    <t>Totaal Her - inspectie jaar 2023</t>
  </si>
  <si>
    <t>Inventarisatie en Nul-inspectie BOEI Bwk-E-W</t>
  </si>
  <si>
    <t>Inventarisatie en Nul-inspectie BOEI Transport</t>
  </si>
  <si>
    <t xml:space="preserve">Inventarisatie en Nul-inspectie BOEI Bwk-E-W </t>
  </si>
  <si>
    <t>Her- inspectie per object BOEI Bwk-E-W</t>
  </si>
  <si>
    <t>Her - inspectie BOEI Bwk-E-W</t>
  </si>
  <si>
    <t>Her - inspectie BOEI Transport</t>
  </si>
  <si>
    <t>Inventarisatie en Nul-Inspectie BOEI Bwk E en W (€/m2 x BVO)</t>
  </si>
  <si>
    <t>Inventaristie en Nul-Inspectie BOEI Bwk E en W prijs per m2</t>
  </si>
  <si>
    <t>Her-Inspectie BOEI Bwk E en W (€/m2*BVO)</t>
  </si>
  <si>
    <t>150 m2 &lt; 250 m2</t>
  </si>
  <si>
    <t>Her-Inspectie BOEI Transport</t>
  </si>
  <si>
    <t>Inventarisatie en Nul-Inspectie BOEI Transport</t>
  </si>
  <si>
    <t xml:space="preserve">Op het tabblad inspectie prijzen dient u de prijs in te vullen voor voor de BOEI inventarisaties en Nul-inspecties alsmede de Her-inspectie Bouwkundig, </t>
  </si>
  <si>
    <t>Op tabblad Objectenlijst worden de inspectie prijzen automatisch doorgerekend per object op basis van het bruto vloeroppervlak en het aantal transport installaties.</t>
  </si>
  <si>
    <t xml:space="preserve">percentage </t>
  </si>
  <si>
    <t>Verwachte prijs</t>
  </si>
  <si>
    <t>Totaal Inventarisatie en Nul - inspectie jaar 2021</t>
  </si>
  <si>
    <t>Totaal Her - inspectie jaar 2024</t>
  </si>
  <si>
    <t>Maximale toegestane prijs</t>
  </si>
  <si>
    <t>Inschrijfprijs</t>
  </si>
  <si>
    <t>Naam inschrijvend bedrijf</t>
  </si>
  <si>
    <t>Adres inschrijvend bedrijf</t>
  </si>
  <si>
    <t>Postcode en woonplaats inschrijvend bedrijf</t>
  </si>
  <si>
    <t>NEE naar kunstobjecten</t>
  </si>
  <si>
    <t>Nee Niet meenemen</t>
  </si>
  <si>
    <t>Boulevard Hazenkamp (VVE)</t>
  </si>
  <si>
    <t>MFA De Schans (VVE)</t>
  </si>
  <si>
    <t>BMV De Vilgaard (VVE)</t>
  </si>
  <si>
    <t>MFA Op Expeditie (VVE)</t>
  </si>
  <si>
    <t>Her-inspectie BOEI Bwk E en W prijs per m2</t>
  </si>
  <si>
    <t>Electrotechnisch en Werrktuigbouwkundig. Tevens dient u de prijs per BOEI inspectie transport installatie aan te geven.</t>
  </si>
  <si>
    <t>Mgr. Nolensplein 31</t>
  </si>
  <si>
    <t>Hulsforthofweg 9</t>
  </si>
  <si>
    <t>De Commissaris</t>
  </si>
  <si>
    <t>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</si>
</sst>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222222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2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  <xf numFmtId="0" fontId="31" fillId="0" borderId="0"/>
    <xf numFmtId="0" fontId="35" fillId="0" borderId="0" applyNumberFormat="0" applyFill="0" applyBorder="0" applyAlignment="0" applyProtection="0"/>
  </cellStyleXfs>
  <cellXfs count="234">
    <xf numFmtId="0" fontId="0" fillId="0" borderId="0" xfId="0"/>
    <xf numFmtId="0" fontId="32" fillId="0" borderId="10" xfId="0" applyFont="1" applyFill="1" applyBorder="1" applyAlignment="1" applyProtection="1">
      <alignment horizontal="left" vertical="center"/>
    </xf>
    <xf numFmtId="49" fontId="32" fillId="0" borderId="10" xfId="0" applyNumberFormat="1" applyFont="1" applyFill="1" applyBorder="1" applyAlignment="1" applyProtection="1">
      <alignment horizontal="left" vertical="center"/>
    </xf>
    <xf numFmtId="0" fontId="27" fillId="0" borderId="13" xfId="0" applyFont="1" applyBorder="1"/>
    <xf numFmtId="0" fontId="27" fillId="0" borderId="14" xfId="0" applyFont="1" applyBorder="1" applyAlignment="1">
      <alignment horizontal="right"/>
    </xf>
    <xf numFmtId="0" fontId="0" fillId="0" borderId="15" xfId="0" applyBorder="1"/>
    <xf numFmtId="0" fontId="0" fillId="0" borderId="0" xfId="0" applyBorder="1"/>
    <xf numFmtId="0" fontId="0" fillId="36" borderId="0" xfId="0" quotePrefix="1" applyFill="1" applyBorder="1"/>
    <xf numFmtId="0" fontId="0" fillId="36" borderId="16" xfId="0" quotePrefix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6" borderId="18" xfId="0" quotePrefix="1" applyFill="1" applyBorder="1"/>
    <xf numFmtId="0" fontId="0" fillId="0" borderId="19" xfId="0" applyBorder="1"/>
    <xf numFmtId="0" fontId="27" fillId="0" borderId="20" xfId="0" applyFont="1" applyBorder="1"/>
    <xf numFmtId="0" fontId="27" fillId="0" borderId="11" xfId="0" applyFont="1" applyBorder="1"/>
    <xf numFmtId="0" fontId="27" fillId="0" borderId="11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37" borderId="12" xfId="0" applyFont="1" applyFill="1" applyBorder="1"/>
    <xf numFmtId="0" fontId="27" fillId="35" borderId="12" xfId="0" applyFont="1" applyFill="1" applyBorder="1"/>
    <xf numFmtId="0" fontId="27" fillId="33" borderId="12" xfId="0" applyFont="1" applyFill="1" applyBorder="1"/>
    <xf numFmtId="44" fontId="29" fillId="0" borderId="10" xfId="0" applyNumberFormat="1" applyFont="1" applyFill="1" applyBorder="1" applyAlignment="1" applyProtection="1">
      <alignment horizontal="left" vertical="center" wrapText="1"/>
    </xf>
    <xf numFmtId="44" fontId="6" fillId="0" borderId="10" xfId="0" applyNumberFormat="1" applyFont="1" applyFill="1" applyBorder="1" applyAlignment="1" applyProtection="1">
      <alignment horizontal="left" vertical="center" wrapText="1"/>
    </xf>
    <xf numFmtId="44" fontId="29" fillId="35" borderId="10" xfId="0" applyNumberFormat="1" applyFont="1" applyFill="1" applyBorder="1" applyAlignment="1" applyProtection="1">
      <alignment horizontal="left" vertical="center" wrapText="1"/>
    </xf>
    <xf numFmtId="44" fontId="32" fillId="34" borderId="10" xfId="0" applyNumberFormat="1" applyFont="1" applyFill="1" applyBorder="1" applyAlignment="1" applyProtection="1">
      <alignment horizontal="left" vertical="center" wrapText="1"/>
    </xf>
    <xf numFmtId="44" fontId="29" fillId="33" borderId="10" xfId="0" applyNumberFormat="1" applyFont="1" applyFill="1" applyBorder="1" applyAlignment="1" applyProtection="1">
      <alignment horizontal="left" vertical="center" wrapText="1"/>
    </xf>
    <xf numFmtId="44" fontId="29" fillId="0" borderId="10" xfId="0" applyNumberFormat="1" applyFont="1" applyBorder="1" applyAlignment="1" applyProtection="1">
      <alignment horizontal="left" vertical="center" wrapText="1"/>
    </xf>
    <xf numFmtId="44" fontId="29" fillId="0" borderId="10" xfId="0" applyNumberFormat="1" applyFont="1" applyBorder="1" applyAlignment="1" applyProtection="1">
      <alignment horizontal="left" wrapText="1"/>
    </xf>
    <xf numFmtId="44" fontId="29" fillId="33" borderId="10" xfId="0" applyNumberFormat="1" applyFont="1" applyFill="1" applyBorder="1" applyAlignment="1" applyProtection="1">
      <alignment horizontal="left" wrapText="1"/>
    </xf>
    <xf numFmtId="44" fontId="29" fillId="38" borderId="10" xfId="0" applyNumberFormat="1" applyFont="1" applyFill="1" applyBorder="1" applyAlignment="1" applyProtection="1">
      <alignment horizontal="left" vertical="center" wrapText="1"/>
    </xf>
    <xf numFmtId="44" fontId="6" fillId="38" borderId="10" xfId="0" applyNumberFormat="1" applyFont="1" applyFill="1" applyBorder="1" applyAlignment="1" applyProtection="1">
      <alignment horizontal="left" vertical="center" wrapText="1"/>
    </xf>
    <xf numFmtId="44" fontId="32" fillId="0" borderId="10" xfId="0" applyNumberFormat="1" applyFont="1" applyFill="1" applyBorder="1" applyAlignment="1" applyProtection="1">
      <alignment horizontal="left" vertical="center"/>
    </xf>
    <xf numFmtId="0" fontId="0" fillId="0" borderId="11" xfId="0" applyBorder="1"/>
    <xf numFmtId="0" fontId="27" fillId="39" borderId="22" xfId="0" applyFont="1" applyFill="1" applyBorder="1"/>
    <xf numFmtId="0" fontId="27" fillId="39" borderId="23" xfId="0" applyFont="1" applyFill="1" applyBorder="1"/>
    <xf numFmtId="0" fontId="0" fillId="39" borderId="0" xfId="0" applyFill="1" applyBorder="1"/>
    <xf numFmtId="0" fontId="0" fillId="39" borderId="23" xfId="0" applyFill="1" applyBorder="1"/>
    <xf numFmtId="0" fontId="0" fillId="39" borderId="24" xfId="0" applyFill="1" applyBorder="1"/>
    <xf numFmtId="0" fontId="27" fillId="39" borderId="25" xfId="0" applyFont="1" applyFill="1" applyBorder="1"/>
    <xf numFmtId="1" fontId="29" fillId="0" borderId="10" xfId="0" applyNumberFormat="1" applyFont="1" applyFill="1" applyBorder="1" applyAlignment="1" applyProtection="1">
      <alignment horizontal="left" vertical="center" wrapText="1"/>
    </xf>
    <xf numFmtId="1" fontId="6" fillId="0" borderId="10" xfId="0" applyNumberFormat="1" applyFont="1" applyFill="1" applyBorder="1" applyAlignment="1" applyProtection="1">
      <alignment horizontal="left" vertical="center" wrapText="1"/>
    </xf>
    <xf numFmtId="1" fontId="29" fillId="35" borderId="10" xfId="0" applyNumberFormat="1" applyFont="1" applyFill="1" applyBorder="1" applyAlignment="1" applyProtection="1">
      <alignment horizontal="left" vertical="center" wrapText="1"/>
    </xf>
    <xf numFmtId="1" fontId="32" fillId="34" borderId="10" xfId="0" applyNumberFormat="1" applyFont="1" applyFill="1" applyBorder="1" applyAlignment="1" applyProtection="1">
      <alignment horizontal="left" vertical="center" wrapText="1"/>
    </xf>
    <xf numFmtId="1" fontId="29" fillId="33" borderId="10" xfId="0" applyNumberFormat="1" applyFont="1" applyFill="1" applyBorder="1" applyAlignment="1" applyProtection="1">
      <alignment horizontal="left" vertical="center" wrapText="1"/>
    </xf>
    <xf numFmtId="1" fontId="7" fillId="0" borderId="10" xfId="0" applyNumberFormat="1" applyFont="1" applyFill="1" applyBorder="1" applyAlignment="1" applyProtection="1">
      <alignment horizontal="left" vertical="center" wrapText="1"/>
    </xf>
    <xf numFmtId="1" fontId="29" fillId="0" borderId="10" xfId="0" applyNumberFormat="1" applyFont="1" applyBorder="1" applyAlignment="1" applyProtection="1">
      <alignment horizontal="left" vertical="center" wrapText="1"/>
    </xf>
    <xf numFmtId="1" fontId="29" fillId="0" borderId="10" xfId="0" applyNumberFormat="1" applyFont="1" applyBorder="1" applyAlignment="1" applyProtection="1">
      <alignment horizontal="left" wrapText="1"/>
    </xf>
    <xf numFmtId="1" fontId="29" fillId="33" borderId="10" xfId="0" applyNumberFormat="1" applyFont="1" applyFill="1" applyBorder="1" applyAlignment="1" applyProtection="1">
      <alignment horizontal="left" wrapText="1"/>
    </xf>
    <xf numFmtId="1" fontId="5" fillId="0" borderId="10" xfId="0" applyNumberFormat="1" applyFont="1" applyBorder="1" applyAlignment="1" applyProtection="1">
      <alignment horizontal="left" vertical="center" wrapText="1"/>
    </xf>
    <xf numFmtId="1" fontId="5" fillId="0" borderId="10" xfId="0" applyNumberFormat="1" applyFont="1" applyFill="1" applyBorder="1" applyAlignment="1" applyProtection="1">
      <alignment horizontal="left" vertical="center" wrapText="1"/>
    </xf>
    <xf numFmtId="0" fontId="0" fillId="39" borderId="26" xfId="0" applyFill="1" applyBorder="1" applyAlignment="1">
      <alignment horizontal="right"/>
    </xf>
    <xf numFmtId="0" fontId="40" fillId="0" borderId="0" xfId="0" applyFont="1"/>
    <xf numFmtId="44" fontId="0" fillId="0" borderId="28" xfId="0" applyNumberFormat="1" applyBorder="1" applyProtection="1">
      <protection locked="0"/>
    </xf>
    <xf numFmtId="0" fontId="8" fillId="35" borderId="10" xfId="0" applyFont="1" applyFill="1" applyBorder="1" applyAlignment="1" applyProtection="1">
      <alignment horizontal="left" vertical="center" wrapText="1"/>
    </xf>
    <xf numFmtId="0" fontId="8" fillId="33" borderId="10" xfId="0" applyFont="1" applyFill="1" applyBorder="1" applyAlignment="1" applyProtection="1">
      <alignment horizontal="left" vertical="center" wrapText="1"/>
    </xf>
    <xf numFmtId="0" fontId="32" fillId="34" borderId="10" xfId="0" applyFont="1" applyFill="1" applyBorder="1" applyAlignment="1" applyProtection="1">
      <alignment horizontal="left" vertical="center" wrapText="1"/>
    </xf>
    <xf numFmtId="3" fontId="32" fillId="34" borderId="10" xfId="0" applyNumberFormat="1" applyFont="1" applyFill="1" applyBorder="1" applyAlignment="1" applyProtection="1">
      <alignment horizontal="left" vertical="center" wrapText="1"/>
    </xf>
    <xf numFmtId="0" fontId="32" fillId="34" borderId="10" xfId="0" applyNumberFormat="1" applyFont="1" applyFill="1" applyBorder="1" applyAlignment="1" applyProtection="1">
      <alignment horizontal="left" vertical="center" wrapText="1"/>
    </xf>
    <xf numFmtId="0" fontId="30" fillId="0" borderId="10" xfId="0" applyFont="1" applyBorder="1" applyAlignment="1" applyProtection="1">
      <alignment horizontal="left" vertical="center" wrapText="1"/>
    </xf>
    <xf numFmtId="0" fontId="37" fillId="0" borderId="0" xfId="0" applyFont="1" applyAlignment="1" applyProtection="1">
      <alignment vertical="center" wrapText="1"/>
    </xf>
    <xf numFmtId="0" fontId="37" fillId="0" borderId="0" xfId="0" applyFont="1" applyAlignment="1" applyProtection="1">
      <alignment horizontal="left" vertical="center" wrapText="1"/>
    </xf>
    <xf numFmtId="44" fontId="37" fillId="0" borderId="0" xfId="0" applyNumberFormat="1" applyFont="1" applyAlignment="1" applyProtection="1">
      <alignment horizontal="left" vertical="center" wrapText="1"/>
    </xf>
    <xf numFmtId="1" fontId="37" fillId="0" borderId="0" xfId="0" applyNumberFormat="1" applyFont="1" applyAlignment="1" applyProtection="1">
      <alignment horizontal="left" vertical="center" wrapText="1"/>
    </xf>
    <xf numFmtId="0" fontId="38" fillId="0" borderId="0" xfId="0" applyFont="1" applyAlignment="1" applyProtection="1">
      <alignment horizontal="left" vertical="center" wrapText="1"/>
    </xf>
    <xf numFmtId="0" fontId="38" fillId="0" borderId="0" xfId="0" applyFont="1" applyBorder="1" applyAlignment="1" applyProtection="1">
      <alignment horizontal="left" vertical="center" wrapText="1"/>
    </xf>
    <xf numFmtId="0" fontId="30" fillId="0" borderId="11" xfId="0" applyFont="1" applyBorder="1" applyAlignment="1" applyProtection="1">
      <alignment vertical="top" wrapText="1"/>
    </xf>
    <xf numFmtId="0" fontId="30" fillId="0" borderId="11" xfId="0" applyFont="1" applyFill="1" applyBorder="1" applyAlignment="1" applyProtection="1">
      <alignment vertical="top" wrapText="1"/>
    </xf>
    <xf numFmtId="3" fontId="30" fillId="0" borderId="11" xfId="0" applyNumberFormat="1" applyFont="1" applyFill="1" applyBorder="1" applyAlignment="1" applyProtection="1">
      <alignment vertical="top" wrapText="1"/>
    </xf>
    <xf numFmtId="44" fontId="30" fillId="0" borderId="11" xfId="0" applyNumberFormat="1" applyFont="1" applyFill="1" applyBorder="1" applyAlignment="1" applyProtection="1">
      <alignment vertical="top" wrapText="1"/>
    </xf>
    <xf numFmtId="1" fontId="30" fillId="0" borderId="11" xfId="0" applyNumberFormat="1" applyFont="1" applyFill="1" applyBorder="1" applyAlignment="1" applyProtection="1">
      <alignment vertical="top" wrapText="1"/>
    </xf>
    <xf numFmtId="0" fontId="30" fillId="0" borderId="11" xfId="0" applyNumberFormat="1" applyFont="1" applyFill="1" applyBorder="1" applyAlignment="1" applyProtection="1">
      <alignment horizontal="left" vertical="center" wrapText="1"/>
    </xf>
    <xf numFmtId="49" fontId="30" fillId="0" borderId="11" xfId="0" applyNumberFormat="1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vertical="top" wrapText="1"/>
    </xf>
    <xf numFmtId="0" fontId="29" fillId="0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29" fillId="0" borderId="10" xfId="0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29" fillId="0" borderId="10" xfId="0" applyFont="1" applyBorder="1" applyAlignment="1" applyProtection="1">
      <alignment horizontal="left" vertical="center" wrapText="1"/>
    </xf>
    <xf numFmtId="3" fontId="30" fillId="0" borderId="10" xfId="0" applyNumberFormat="1" applyFont="1" applyFill="1" applyBorder="1" applyAlignment="1" applyProtection="1">
      <alignment horizontal="left" vertical="center" wrapText="1"/>
    </xf>
    <xf numFmtId="0" fontId="11" fillId="35" borderId="10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3" fontId="29" fillId="35" borderId="10" xfId="0" applyNumberFormat="1" applyFont="1" applyFill="1" applyBorder="1" applyAlignment="1" applyProtection="1">
      <alignment horizontal="left" vertical="center" wrapText="1"/>
    </xf>
    <xf numFmtId="0" fontId="29" fillId="35" borderId="10" xfId="0" applyNumberFormat="1" applyFont="1" applyFill="1" applyBorder="1" applyAlignment="1" applyProtection="1">
      <alignment horizontal="left" vertical="center" wrapText="1"/>
    </xf>
    <xf numFmtId="49" fontId="29" fillId="35" borderId="10" xfId="0" applyNumberFormat="1" applyFont="1" applyFill="1" applyBorder="1" applyAlignment="1" applyProtection="1">
      <alignment horizontal="left" vertical="center" wrapText="1"/>
    </xf>
    <xf numFmtId="0" fontId="9" fillId="35" borderId="10" xfId="0" applyFont="1" applyFill="1" applyBorder="1" applyAlignment="1" applyProtection="1">
      <alignment horizontal="left" vertical="center" wrapText="1"/>
    </xf>
    <xf numFmtId="0" fontId="35" fillId="0" borderId="10" xfId="43" applyFill="1" applyBorder="1" applyAlignment="1" applyProtection="1">
      <alignment horizontal="left" vertical="center" wrapText="1"/>
    </xf>
    <xf numFmtId="0" fontId="11" fillId="33" borderId="10" xfId="0" applyFont="1" applyFill="1" applyBorder="1" applyAlignment="1" applyProtection="1">
      <alignment horizontal="left" vertical="center" wrapText="1"/>
    </xf>
    <xf numFmtId="0" fontId="11" fillId="34" borderId="10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49" fontId="29" fillId="34" borderId="10" xfId="0" applyNumberFormat="1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29" fillId="33" borderId="10" xfId="0" applyFont="1" applyFill="1" applyBorder="1" applyAlignment="1" applyProtection="1">
      <alignment horizontal="left" vertical="center" wrapText="1"/>
    </xf>
    <xf numFmtId="3" fontId="29" fillId="33" borderId="10" xfId="0" applyNumberFormat="1" applyFont="1" applyFill="1" applyBorder="1" applyAlignment="1" applyProtection="1">
      <alignment horizontal="left" vertical="center" wrapText="1"/>
    </xf>
    <xf numFmtId="0" fontId="29" fillId="33" borderId="10" xfId="0" applyNumberFormat="1" applyFont="1" applyFill="1" applyBorder="1" applyAlignment="1" applyProtection="1">
      <alignment horizontal="left" vertical="center" wrapText="1"/>
    </xf>
    <xf numFmtId="49" fontId="29" fillId="33" borderId="10" xfId="0" applyNumberFormat="1" applyFont="1" applyFill="1" applyBorder="1" applyAlignment="1" applyProtection="1">
      <alignment horizontal="left" vertical="center" wrapText="1"/>
    </xf>
    <xf numFmtId="49" fontId="33" fillId="0" borderId="10" xfId="0" applyNumberFormat="1" applyFont="1" applyFill="1" applyBorder="1" applyProtection="1"/>
    <xf numFmtId="49" fontId="29" fillId="33" borderId="10" xfId="0" applyNumberFormat="1" applyFont="1" applyFill="1" applyBorder="1" applyAlignment="1" applyProtection="1">
      <alignment vertical="center"/>
    </xf>
    <xf numFmtId="0" fontId="36" fillId="0" borderId="10" xfId="43" applyNumberFormat="1" applyFont="1" applyFill="1" applyBorder="1" applyAlignment="1" applyProtection="1">
      <alignment horizontal="left" vertical="center" wrapText="1"/>
    </xf>
    <xf numFmtId="0" fontId="29" fillId="0" borderId="10" xfId="0" applyNumberFormat="1" applyFont="1" applyBorder="1" applyAlignment="1" applyProtection="1">
      <alignment horizontal="left" vertical="center" wrapText="1"/>
    </xf>
    <xf numFmtId="49" fontId="29" fillId="0" borderId="10" xfId="0" applyNumberFormat="1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29" fillId="0" borderId="10" xfId="0" applyFont="1" applyBorder="1" applyAlignment="1" applyProtection="1">
      <alignment horizontal="left" wrapText="1"/>
    </xf>
    <xf numFmtId="3" fontId="29" fillId="0" borderId="10" xfId="0" applyNumberFormat="1" applyFont="1" applyBorder="1" applyAlignment="1" applyProtection="1">
      <alignment horizontal="left" wrapText="1"/>
    </xf>
    <xf numFmtId="0" fontId="32" fillId="0" borderId="10" xfId="0" applyFont="1" applyFill="1" applyBorder="1" applyAlignment="1" applyProtection="1"/>
    <xf numFmtId="49" fontId="29" fillId="0" borderId="10" xfId="0" applyNumberFormat="1" applyFont="1" applyFill="1" applyBorder="1" applyAlignment="1" applyProtection="1"/>
    <xf numFmtId="49" fontId="29" fillId="0" borderId="10" xfId="0" applyNumberFormat="1" applyFont="1" applyFill="1" applyBorder="1" applyAlignment="1" applyProtection="1">
      <alignment horizontal="justify"/>
    </xf>
    <xf numFmtId="0" fontId="29" fillId="0" borderId="10" xfId="0" applyFont="1" applyFill="1" applyBorder="1" applyAlignment="1" applyProtection="1"/>
    <xf numFmtId="49" fontId="32" fillId="0" borderId="10" xfId="0" applyNumberFormat="1" applyFont="1" applyFill="1" applyBorder="1" applyAlignment="1" applyProtection="1"/>
    <xf numFmtId="3" fontId="29" fillId="0" borderId="10" xfId="0" quotePrefix="1" applyNumberFormat="1" applyFont="1" applyBorder="1" applyAlignment="1" applyProtection="1">
      <alignment horizontal="left" wrapText="1"/>
    </xf>
    <xf numFmtId="49" fontId="32" fillId="0" borderId="10" xfId="0" applyNumberFormat="1" applyFont="1" applyFill="1" applyBorder="1" applyAlignment="1" applyProtection="1">
      <alignment wrapText="1"/>
    </xf>
    <xf numFmtId="0" fontId="32" fillId="0" borderId="10" xfId="0" applyFont="1" applyFill="1" applyBorder="1" applyAlignment="1" applyProtection="1">
      <alignment wrapText="1"/>
    </xf>
    <xf numFmtId="49" fontId="29" fillId="0" borderId="10" xfId="0" applyNumberFormat="1" applyFont="1" applyFill="1" applyBorder="1" applyAlignment="1" applyProtection="1">
      <alignment horizontal="left"/>
    </xf>
    <xf numFmtId="49" fontId="32" fillId="0" borderId="10" xfId="0" applyNumberFormat="1" applyFont="1" applyFill="1" applyBorder="1" applyAlignment="1" applyProtection="1">
      <alignment horizontal="left"/>
    </xf>
    <xf numFmtId="49" fontId="32" fillId="0" borderId="10" xfId="0" applyNumberFormat="1" applyFont="1" applyFill="1" applyBorder="1" applyAlignment="1" applyProtection="1">
      <alignment horizontal="left" wrapText="1"/>
    </xf>
    <xf numFmtId="0" fontId="32" fillId="0" borderId="10" xfId="0" applyFont="1" applyFill="1" applyBorder="1" applyAlignment="1" applyProtection="1">
      <alignment horizontal="left"/>
    </xf>
    <xf numFmtId="49" fontId="29" fillId="0" borderId="10" xfId="0" quotePrefix="1" applyNumberFormat="1" applyFont="1" applyBorder="1" applyAlignment="1" applyProtection="1">
      <alignment horizontal="left" wrapText="1"/>
    </xf>
    <xf numFmtId="0" fontId="32" fillId="0" borderId="10" xfId="0" applyFont="1" applyFill="1" applyBorder="1" applyAlignment="1" applyProtection="1">
      <alignment horizontal="justify"/>
    </xf>
    <xf numFmtId="0" fontId="11" fillId="33" borderId="10" xfId="0" applyFont="1" applyFill="1" applyBorder="1" applyAlignment="1" applyProtection="1">
      <alignment horizontal="left" wrapText="1"/>
    </xf>
    <xf numFmtId="0" fontId="29" fillId="33" borderId="10" xfId="0" applyFont="1" applyFill="1" applyBorder="1" applyAlignment="1" applyProtection="1">
      <alignment horizontal="left" wrapText="1"/>
    </xf>
    <xf numFmtId="3" fontId="29" fillId="33" borderId="10" xfId="0" quotePrefix="1" applyNumberFormat="1" applyFont="1" applyFill="1" applyBorder="1" applyAlignment="1" applyProtection="1">
      <alignment horizontal="left" wrapText="1"/>
    </xf>
    <xf numFmtId="0" fontId="32" fillId="33" borderId="10" xfId="0" applyFont="1" applyFill="1" applyBorder="1" applyAlignment="1" applyProtection="1"/>
    <xf numFmtId="49" fontId="32" fillId="33" borderId="10" xfId="0" applyNumberFormat="1" applyFont="1" applyFill="1" applyBorder="1" applyAlignment="1" applyProtection="1">
      <alignment horizontal="left" wrapText="1"/>
    </xf>
    <xf numFmtId="49" fontId="34" fillId="0" borderId="10" xfId="0" applyNumberFormat="1" applyFont="1" applyFill="1" applyBorder="1" applyAlignment="1" applyProtection="1"/>
    <xf numFmtId="0" fontId="29" fillId="0" borderId="10" xfId="0" applyFont="1" applyFill="1" applyBorder="1" applyAlignment="1" applyProtection="1">
      <alignment wrapText="1"/>
    </xf>
    <xf numFmtId="3" fontId="29" fillId="33" borderId="10" xfId="0" applyNumberFormat="1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NumberFormat="1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</xf>
    <xf numFmtId="3" fontId="0" fillId="0" borderId="0" xfId="0" applyNumberFormat="1" applyAlignment="1" applyProtection="1">
      <alignment horizontal="left" vertical="center" wrapText="1"/>
    </xf>
    <xf numFmtId="44" fontId="0" fillId="0" borderId="0" xfId="0" applyNumberFormat="1" applyAlignment="1" applyProtection="1">
      <alignment horizontal="left" vertical="center" wrapText="1"/>
    </xf>
    <xf numFmtId="44" fontId="27" fillId="40" borderId="29" xfId="0" applyNumberFormat="1" applyFont="1" applyFill="1" applyBorder="1" applyAlignment="1" applyProtection="1">
      <alignment horizontal="left" vertical="center" wrapText="1"/>
    </xf>
    <xf numFmtId="44" fontId="27" fillId="40" borderId="30" xfId="0" applyNumberFormat="1" applyFont="1" applyFill="1" applyBorder="1" applyAlignment="1" applyProtection="1">
      <alignment horizontal="left" vertical="center" wrapText="1"/>
    </xf>
    <xf numFmtId="44" fontId="27" fillId="40" borderId="31" xfId="0" applyNumberFormat="1" applyFont="1" applyFill="1" applyBorder="1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0" fontId="0" fillId="0" borderId="0" xfId="0" applyFill="1" applyBorder="1"/>
    <xf numFmtId="0" fontId="0" fillId="0" borderId="16" xfId="0" applyBorder="1" applyProtection="1">
      <protection locked="0"/>
    </xf>
    <xf numFmtId="49" fontId="0" fillId="0" borderId="16" xfId="0" applyNumberFormat="1" applyBorder="1" applyProtection="1">
      <protection locked="0"/>
    </xf>
    <xf numFmtId="164" fontId="0" fillId="0" borderId="19" xfId="0" applyNumberFormat="1" applyBorder="1" applyAlignment="1" applyProtection="1">
      <alignment horizontal="left"/>
      <protection locked="0"/>
    </xf>
    <xf numFmtId="0" fontId="0" fillId="41" borderId="14" xfId="0" applyFill="1" applyBorder="1"/>
    <xf numFmtId="0" fontId="0" fillId="41" borderId="16" xfId="0" applyFill="1" applyBorder="1"/>
    <xf numFmtId="0" fontId="0" fillId="41" borderId="12" xfId="0" applyFill="1" applyBorder="1" applyProtection="1"/>
    <xf numFmtId="0" fontId="0" fillId="41" borderId="14" xfId="0" applyFill="1" applyBorder="1" applyProtection="1"/>
    <xf numFmtId="0" fontId="0" fillId="0" borderId="0" xfId="0" applyProtection="1"/>
    <xf numFmtId="0" fontId="0" fillId="41" borderId="15" xfId="0" applyFill="1" applyBorder="1" applyProtection="1"/>
    <xf numFmtId="0" fontId="0" fillId="41" borderId="16" xfId="0" applyFill="1" applyBorder="1" applyProtection="1"/>
    <xf numFmtId="0" fontId="0" fillId="41" borderId="17" xfId="0" applyFill="1" applyBorder="1" applyProtection="1"/>
    <xf numFmtId="0" fontId="40" fillId="41" borderId="22" xfId="0" applyFont="1" applyFill="1" applyBorder="1"/>
    <xf numFmtId="0" fontId="0" fillId="41" borderId="23" xfId="0" applyFill="1" applyBorder="1"/>
    <xf numFmtId="0" fontId="0" fillId="41" borderId="24" xfId="0" applyFill="1" applyBorder="1"/>
    <xf numFmtId="0" fontId="0" fillId="41" borderId="25" xfId="0" applyFill="1" applyBorder="1"/>
    <xf numFmtId="0" fontId="0" fillId="41" borderId="0" xfId="0" applyFill="1" applyBorder="1"/>
    <xf numFmtId="0" fontId="0" fillId="41" borderId="26" xfId="0" applyFill="1" applyBorder="1"/>
    <xf numFmtId="0" fontId="0" fillId="41" borderId="27" xfId="0" applyFill="1" applyBorder="1"/>
    <xf numFmtId="0" fontId="0" fillId="41" borderId="11" xfId="0" applyFill="1" applyBorder="1"/>
    <xf numFmtId="0" fontId="0" fillId="41" borderId="28" xfId="0" applyFill="1" applyBorder="1"/>
    <xf numFmtId="164" fontId="0" fillId="0" borderId="18" xfId="0" applyNumberFormat="1" applyBorder="1" applyAlignment="1">
      <alignment horizontal="left"/>
    </xf>
    <xf numFmtId="0" fontId="0" fillId="41" borderId="13" xfId="0" applyFill="1" applyBorder="1"/>
    <xf numFmtId="0" fontId="0" fillId="41" borderId="18" xfId="0" applyFill="1" applyBorder="1"/>
    <xf numFmtId="0" fontId="0" fillId="0" borderId="15" xfId="0" applyFill="1" applyBorder="1"/>
    <xf numFmtId="0" fontId="27" fillId="42" borderId="22" xfId="0" applyFont="1" applyFill="1" applyBorder="1"/>
    <xf numFmtId="0" fontId="0" fillId="42" borderId="23" xfId="0" applyFill="1" applyBorder="1"/>
    <xf numFmtId="0" fontId="0" fillId="42" borderId="0" xfId="0" applyFill="1" applyBorder="1"/>
    <xf numFmtId="0" fontId="27" fillId="42" borderId="23" xfId="0" applyFont="1" applyFill="1" applyBorder="1"/>
    <xf numFmtId="0" fontId="0" fillId="41" borderId="13" xfId="0" applyFill="1" applyBorder="1" applyProtection="1"/>
    <xf numFmtId="0" fontId="0" fillId="41" borderId="0" xfId="0" applyFill="1" applyBorder="1" applyProtection="1"/>
    <xf numFmtId="0" fontId="0" fillId="0" borderId="0" xfId="0" applyBorder="1" applyProtection="1"/>
    <xf numFmtId="0" fontId="0" fillId="0" borderId="18" xfId="0" applyBorder="1" applyProtection="1"/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44" fontId="0" fillId="0" borderId="0" xfId="0" applyNumberFormat="1" applyProtection="1">
      <protection hidden="1"/>
    </xf>
    <xf numFmtId="0" fontId="27" fillId="39" borderId="34" xfId="0" applyFont="1" applyFill="1" applyBorder="1" applyAlignment="1">
      <alignment horizontal="center" vertical="center"/>
    </xf>
    <xf numFmtId="44" fontId="0" fillId="0" borderId="33" xfId="0" applyNumberFormat="1" applyBorder="1" applyAlignment="1" applyProtection="1">
      <alignment vertical="top"/>
      <protection locked="0"/>
    </xf>
    <xf numFmtId="44" fontId="0" fillId="0" borderId="32" xfId="0" applyNumberFormat="1" applyBorder="1" applyProtection="1">
      <protection locked="0"/>
    </xf>
    <xf numFmtId="44" fontId="0" fillId="0" borderId="33" xfId="0" applyNumberFormat="1" applyBorder="1" applyProtection="1">
      <protection locked="0"/>
    </xf>
    <xf numFmtId="0" fontId="27" fillId="39" borderId="34" xfId="0" applyFont="1" applyFill="1" applyBorder="1" applyAlignment="1">
      <alignment horizontal="center"/>
    </xf>
    <xf numFmtId="0" fontId="27" fillId="42" borderId="34" xfId="0" applyFont="1" applyFill="1" applyBorder="1" applyAlignment="1">
      <alignment horizontal="center"/>
    </xf>
    <xf numFmtId="0" fontId="41" fillId="39" borderId="24" xfId="0" applyFont="1" applyFill="1" applyBorder="1" applyAlignment="1" applyProtection="1">
      <alignment horizontal="right"/>
    </xf>
    <xf numFmtId="44" fontId="41" fillId="39" borderId="28" xfId="0" applyNumberFormat="1" applyFont="1" applyFill="1" applyBorder="1" applyAlignment="1" applyProtection="1">
      <alignment vertical="top"/>
    </xf>
    <xf numFmtId="44" fontId="41" fillId="0" borderId="0" xfId="0" applyNumberFormat="1" applyFont="1" applyProtection="1"/>
    <xf numFmtId="44" fontId="41" fillId="39" borderId="32" xfId="0" applyNumberFormat="1" applyFont="1" applyFill="1" applyBorder="1" applyProtection="1"/>
    <xf numFmtId="44" fontId="41" fillId="39" borderId="33" xfId="0" applyNumberFormat="1" applyFont="1" applyFill="1" applyBorder="1" applyProtection="1"/>
    <xf numFmtId="44" fontId="41" fillId="39" borderId="28" xfId="0" applyNumberFormat="1" applyFont="1" applyFill="1" applyBorder="1" applyProtection="1"/>
    <xf numFmtId="0" fontId="41" fillId="42" borderId="24" xfId="0" applyFont="1" applyFill="1" applyBorder="1" applyAlignment="1" applyProtection="1">
      <alignment horizontal="right"/>
    </xf>
    <xf numFmtId="44" fontId="41" fillId="42" borderId="28" xfId="0" applyNumberFormat="1" applyFont="1" applyFill="1" applyBorder="1" applyAlignment="1" applyProtection="1">
      <alignment vertical="top"/>
    </xf>
    <xf numFmtId="44" fontId="41" fillId="42" borderId="26" xfId="0" applyNumberFormat="1" applyFont="1" applyFill="1" applyBorder="1" applyProtection="1"/>
    <xf numFmtId="44" fontId="41" fillId="42" borderId="28" xfId="0" applyNumberFormat="1" applyFont="1" applyFill="1" applyBorder="1" applyProtection="1"/>
    <xf numFmtId="0" fontId="0" fillId="42" borderId="27" xfId="0" applyFill="1" applyBorder="1"/>
    <xf numFmtId="0" fontId="0" fillId="42" borderId="11" xfId="0" applyFill="1" applyBorder="1"/>
    <xf numFmtId="0" fontId="0" fillId="42" borderId="25" xfId="0" applyFill="1" applyBorder="1"/>
    <xf numFmtId="0" fontId="0" fillId="39" borderId="25" xfId="0" applyFill="1" applyBorder="1"/>
    <xf numFmtId="0" fontId="0" fillId="39" borderId="27" xfId="0" applyFill="1" applyBorder="1"/>
    <xf numFmtId="0" fontId="0" fillId="39" borderId="11" xfId="0" applyFill="1" applyBorder="1"/>
    <xf numFmtId="0" fontId="27" fillId="39" borderId="27" xfId="0" applyFont="1" applyFill="1" applyBorder="1"/>
    <xf numFmtId="0" fontId="27" fillId="39" borderId="33" xfId="0" applyFont="1" applyFill="1" applyBorder="1" applyAlignment="1">
      <alignment horizontal="center" vertical="center"/>
    </xf>
    <xf numFmtId="0" fontId="41" fillId="39" borderId="28" xfId="0" applyFont="1" applyFill="1" applyBorder="1" applyAlignment="1" applyProtection="1">
      <alignment horizontal="right" vertical="top"/>
    </xf>
    <xf numFmtId="0" fontId="27" fillId="39" borderId="33" xfId="0" applyFont="1" applyFill="1" applyBorder="1" applyAlignment="1">
      <alignment horizontal="center"/>
    </xf>
    <xf numFmtId="0" fontId="41" fillId="39" borderId="28" xfId="0" applyFont="1" applyFill="1" applyBorder="1" applyAlignment="1" applyProtection="1">
      <alignment horizontal="right"/>
    </xf>
    <xf numFmtId="0" fontId="27" fillId="42" borderId="27" xfId="0" applyFont="1" applyFill="1" applyBorder="1"/>
    <xf numFmtId="0" fontId="27" fillId="42" borderId="33" xfId="0" applyFont="1" applyFill="1" applyBorder="1" applyAlignment="1">
      <alignment horizontal="center" vertical="top"/>
    </xf>
    <xf numFmtId="0" fontId="41" fillId="42" borderId="28" xfId="0" applyFont="1" applyFill="1" applyBorder="1" applyAlignment="1" applyProtection="1">
      <alignment horizontal="right" vertical="top"/>
    </xf>
    <xf numFmtId="0" fontId="27" fillId="42" borderId="33" xfId="0" applyFont="1" applyFill="1" applyBorder="1" applyAlignment="1">
      <alignment horizontal="center"/>
    </xf>
    <xf numFmtId="0" fontId="41" fillId="42" borderId="28" xfId="0" applyFont="1" applyFill="1" applyBorder="1" applyAlignment="1" applyProtection="1">
      <alignment horizontal="right"/>
    </xf>
    <xf numFmtId="0" fontId="42" fillId="0" borderId="10" xfId="0" applyFont="1" applyFill="1" applyBorder="1" applyAlignment="1" applyProtection="1">
      <alignment horizontal="left" vertical="center" wrapText="1"/>
    </xf>
    <xf numFmtId="3" fontId="42" fillId="0" borderId="10" xfId="0" applyNumberFormat="1" applyFont="1" applyFill="1" applyBorder="1" applyAlignment="1" applyProtection="1">
      <alignment horizontal="left" vertical="center" wrapText="1"/>
    </xf>
    <xf numFmtId="44" fontId="42" fillId="0" borderId="10" xfId="0" applyNumberFormat="1" applyFont="1" applyFill="1" applyBorder="1" applyAlignment="1" applyProtection="1">
      <alignment horizontal="left" vertical="center" wrapText="1"/>
    </xf>
    <xf numFmtId="44" fontId="42" fillId="38" borderId="10" xfId="0" applyNumberFormat="1" applyFont="1" applyFill="1" applyBorder="1" applyAlignment="1" applyProtection="1">
      <alignment horizontal="left" vertical="center" wrapText="1"/>
    </xf>
    <xf numFmtId="0" fontId="43" fillId="0" borderId="0" xfId="0" applyFont="1" applyBorder="1" applyAlignment="1" applyProtection="1">
      <alignment horizontal="left" vertical="center" wrapText="1"/>
    </xf>
    <xf numFmtId="0" fontId="42" fillId="0" borderId="10" xfId="0" applyFont="1" applyBorder="1" applyAlignment="1" applyProtection="1">
      <alignment horizontal="left" vertical="center" wrapText="1"/>
    </xf>
    <xf numFmtId="0" fontId="43" fillId="0" borderId="0" xfId="0" applyFont="1" applyAlignment="1" applyProtection="1">
      <alignment horizontal="left" vertical="center" wrapText="1"/>
    </xf>
    <xf numFmtId="3" fontId="44" fillId="0" borderId="10" xfId="0" applyNumberFormat="1" applyFont="1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3" fontId="3" fillId="0" borderId="10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wrapText="1"/>
    </xf>
    <xf numFmtId="0" fontId="2" fillId="0" borderId="10" xfId="0" applyFont="1" applyFill="1" applyBorder="1" applyAlignment="1" applyProtection="1">
      <alignment horizontal="left" vertical="center" wrapText="1"/>
    </xf>
    <xf numFmtId="3" fontId="2" fillId="0" borderId="10" xfId="0" applyNumberFormat="1" applyFont="1" applyFill="1" applyBorder="1" applyAlignment="1" applyProtection="1">
      <alignment horizontal="left" vertical="center" wrapText="1"/>
    </xf>
    <xf numFmtId="0" fontId="8" fillId="43" borderId="34" xfId="0" applyFont="1" applyFill="1" applyBorder="1" applyAlignment="1" applyProtection="1">
      <alignment horizontal="left" wrapText="1"/>
    </xf>
    <xf numFmtId="0" fontId="0" fillId="0" borderId="0" xfId="0" applyNumberFormat="1" applyBorder="1" applyAlignment="1" applyProtection="1">
      <alignment horizontal="left" vertical="center" wrapText="1"/>
    </xf>
    <xf numFmtId="49" fontId="0" fillId="0" borderId="0" xfId="0" applyNumberFormat="1" applyBorder="1" applyAlignment="1" applyProtection="1">
      <alignment horizontal="left" vertical="center" wrapText="1"/>
    </xf>
    <xf numFmtId="44" fontId="29" fillId="38" borderId="10" xfId="0" applyNumberFormat="1" applyFont="1" applyFill="1" applyBorder="1" applyAlignment="1" applyProtection="1">
      <alignment horizontal="left" wrapText="1"/>
    </xf>
    <xf numFmtId="0" fontId="1" fillId="0" borderId="34" xfId="0" applyFont="1" applyFill="1" applyBorder="1" applyAlignment="1" applyProtection="1">
      <alignment horizontal="left" wrapText="1"/>
    </xf>
    <xf numFmtId="3" fontId="1" fillId="0" borderId="34" xfId="0" applyNumberFormat="1" applyFont="1" applyBorder="1" applyAlignment="1" applyProtection="1">
      <alignment horizontal="left" wrapText="1"/>
    </xf>
    <xf numFmtId="0" fontId="1" fillId="0" borderId="34" xfId="0" applyFont="1" applyBorder="1" applyAlignment="1" applyProtection="1">
      <alignment horizontal="left" wrapText="1"/>
    </xf>
    <xf numFmtId="44" fontId="1" fillId="0" borderId="34" xfId="0" applyNumberFormat="1" applyFont="1" applyBorder="1" applyAlignment="1" applyProtection="1">
      <alignment horizontal="left" wrapText="1"/>
    </xf>
    <xf numFmtId="44" fontId="1" fillId="0" borderId="34" xfId="0" applyNumberFormat="1" applyFont="1" applyFill="1" applyBorder="1" applyAlignment="1" applyProtection="1">
      <alignment horizontal="left" vertical="center" wrapText="1"/>
    </xf>
    <xf numFmtId="1" fontId="1" fillId="0" borderId="34" xfId="0" applyNumberFormat="1" applyFont="1" applyBorder="1" applyAlignment="1" applyProtection="1">
      <alignment horizontal="lef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3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3" xfId="42" xr:uid="{00000000-0005-0000-0000-000026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16779E-8F64-48D6-85FD-381B62D8BFAB}" name="Tabel2" displayName="Tabel2" ref="A9:AE276" totalsRowCount="1" headerRowDxfId="63" dataDxfId="62">
  <autoFilter ref="A9:AE275" xr:uid="{1C79A6ED-B8C5-487E-B103-EF2317491290}">
    <filterColumn colId="10">
      <customFilters>
        <customFilter operator="notEqual" val=" "/>
      </customFilters>
    </filterColumn>
  </autoFilter>
  <tableColumns count="31">
    <tableColumn id="2" xr3:uid="{C89EC782-75A8-4F57-BFFF-33EFAFDBF205}" name="Nr" dataDxfId="61" totalsRowDxfId="30"/>
    <tableColumn id="16" xr3:uid="{91378C33-0D40-47F8-96C7-E792BB288A21}" name="Object type" dataDxfId="60" totalsRowDxfId="29"/>
    <tableColumn id="1" xr3:uid="{814FAC60-5B48-4188-87C5-F2B916259AF3}" name="Objectcode" dataDxfId="59" totalsRowDxfId="28"/>
    <tableColumn id="3" xr3:uid="{EC1D295E-8FC0-413A-9494-4464794763AA}" name="Adres" dataDxfId="58" totalsRowDxfId="27"/>
    <tableColumn id="4" xr3:uid="{D0B2E8B2-360B-4F81-92B8-906BB20484FD}" name="Omschrijving" dataDxfId="57" totalsRowDxfId="26"/>
    <tableColumn id="5" xr3:uid="{1D8989BC-A12B-4FE6-AD9B-21FC2DCC721B}" name="Plaats" dataDxfId="56" totalsRowDxfId="25"/>
    <tableColumn id="6" xr3:uid="{41D20D6C-0507-4132-BAB8-174A7E440DFB}" name="Bouwjaar" dataDxfId="55" totalsRowDxfId="24"/>
    <tableColumn id="7" xr3:uid="{1AD29908-F3C9-42FC-89CA-FADF06507D12}" name="BVO" dataDxfId="54" totalsRowDxfId="23"/>
    <tableColumn id="8" xr3:uid="{EEFF854A-3634-4F01-8417-CACE5A8AF23D}" name="Monument" dataDxfId="53" totalsRowDxfId="22"/>
    <tableColumn id="9" xr3:uid="{234E5B74-A7B7-4DB3-9BD1-59C0791DE40F}" name="BOEI" dataDxfId="52" totalsRowDxfId="21"/>
    <tableColumn id="26" xr3:uid="{6AED1E14-F7DB-4C1E-A3D8-19F7876C03CB}" name="Inpandige inspectie volledig" dataDxfId="51" totalsRowDxfId="20"/>
    <tableColumn id="17" xr3:uid="{5003B580-A8BD-4758-9EA4-B592D2453007}" name="Conditie niveau na onderhoud" dataDxfId="50" totalsRowDxfId="19"/>
    <tableColumn id="15" xr3:uid="{E6107FCF-F278-4D48-ADF5-4E8588E421C0}" name="Tekeningen aanwezig" dataDxfId="49" totalsRowDxfId="18"/>
    <tableColumn id="14" xr3:uid="{2C7237DB-71F4-45E9-AE75-85A4F2CB565E}" name="Aantal transport installaties " dataDxfId="48" totalsRowDxfId="17"/>
    <tableColumn id="27" xr3:uid="{AF708CF9-986B-4DBD-B844-3518A18BF3C4}" name="Type transport installatie" dataDxfId="47" totalsRowDxfId="16"/>
    <tableColumn id="23" xr3:uid="{210CA9FC-9E5F-450D-A0E4-AEE586BF16DF}" name="Aspect - Prioriteit" dataDxfId="46" totalsRowDxfId="15"/>
    <tableColumn id="28" xr3:uid="{3A447B7C-8A96-4C97-816A-F1F9492CCB48}" name="Inventaristie en Nul-Inspectie BOEI Bwk E en W prijs per m2" dataDxfId="45" totalsRowDxfId="14">
      <calculatedColumnFormula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calculatedColumnFormula>
    </tableColumn>
    <tableColumn id="29" xr3:uid="{CF8B4D19-4225-4BAA-8ABB-5FFC49846154}" name="Her-inspectie BOEI Bwk E en W prijs per m2" dataDxfId="44" totalsRowDxfId="13">
      <calculatedColumnFormula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calculatedColumnFormula>
    </tableColumn>
    <tableColumn id="20" xr3:uid="{D9FB1017-B41C-4B3B-95A7-4ECD92C853F4}" name="Inventarisatie en Nul-Inspectie BOEI Bwk E en W (€/m2 x BVO)" dataDxfId="43" totalsRowDxfId="12">
      <calculatedColumnFormula>IF(Tabel2[[#This Row],[BVO]]&lt;150,Tabel2[[#This Row],[Inventaristie en Nul-Inspectie BOEI Bwk E en W prijs per m2]],Tabel2[[#This Row],[Inventaristie en Nul-Inspectie BOEI Bwk E en W prijs per m2]]*Tabel2[[#This Row],[BVO]])</calculatedColumnFormula>
    </tableColumn>
    <tableColumn id="30" xr3:uid="{C5EFA65C-348C-4EA2-A126-A25937E2D420}" name="Her-Inspectie BOEI Bwk E en W (€/m2*BVO)" dataDxfId="42" totalsRowDxfId="11">
      <calculatedColumnFormula>IF(Tabel2[[#This Row],[BVO]]&lt;150,Tabel2[[#This Row],[Inventaristie en Nul-Inspectie BOEI Bwk E en W prijs per m2]],Tabel2[[#This Row],[Her-inspectie BOEI Bwk E en W prijs per m2]]*Tabel2[[#This Row],[BVO]])</calculatedColumnFormula>
    </tableColumn>
    <tableColumn id="24" xr3:uid="{7B0047B5-477B-4427-8E9C-18EC48EA48FA}" name="Inpandige inventaristaie en inspectie  BOEI BWK-E en W" dataDxfId="41" totalsRowDxfId="10">
      <calculatedColumnFormula>IF(Tabel2[[#This Row],[Inpandige inspectie volledig]]="JA",'Inspectie prijzen'!$C$30*Tabel2[[#This Row],[BVO]],0)</calculatedColumnFormula>
    </tableColumn>
    <tableColumn id="21" xr3:uid="{F07D20B9-D7FB-4A3F-A7F3-0CB25C1422A4}" name="Inventarisatie en Nul-Inspectie BOEI Transport" dataDxfId="40" totalsRowDxfId="9">
      <calculatedColumnFormula>IF(Tabel2[[#This Row],[Aantal transport installaties ]]&gt;0,Tabel2[[#This Row],[Aantal transport installaties ]]*'Inspectie prijzen'!$C$26)</calculatedColumnFormula>
    </tableColumn>
    <tableColumn id="31" xr3:uid="{03F8DFD9-C2C4-4FD6-83A4-EE5A856C5FFB}" name="Her-Inspectie BOEI Transport" dataDxfId="39" totalsRowDxfId="8">
      <calculatedColumnFormula>IF(Tabel2[[#This Row],[Aantal transport installaties ]]&gt;0,Tabel2[[#This Row],[Aantal transport installaties ]]*'Inspectie prijzen'!$C$46)</calculatedColumnFormula>
    </tableColumn>
    <tableColumn id="25" xr3:uid="{A6D529EA-FD29-48C9-AE21-5D857F794D81}" name="Totaal Inventarisatie en Nul - inspectie jaar 2021" dataDxfId="38" totalsRowDxfId="7">
      <calculatedColumnFormula>+Tabel2[[#This Row],[Inventarisatie en Nul-Inspectie BOEI Bwk E en W (€/m2 x BVO)]]+Tabel2[[#This Row],[Inventarisatie en Nul-Inspectie BOEI Transport]]+Tabel2[[#This Row],[Inpandige inventaristaie en inspectie  BOEI BWK-E en W]]</calculatedColumnFormula>
    </tableColumn>
    <tableColumn id="18" xr3:uid="{84EF74D9-B34B-4421-8CBA-A49EE9B35090}" name="Totaal Her - inspectie jaar 2023" dataDxfId="37" totalsRowDxfId="6">
      <calculatedColumnFormula>IF(LEN(Tabel2[[#This Row],[Monument]])&gt;0,+Tabel2[[#This Row],[Her-Inspectie BOEI Bwk E en W (€/m2*BVO)]]+Tabel2[[#This Row],[Her-Inspectie BOEI Transport]]+Tabel2[[#This Row],[Inpandige inventaristaie en inspectie  BOEI BWK-E en W]],0)</calculatedColumnFormula>
    </tableColumn>
    <tableColumn id="19" xr3:uid="{E24DFC4C-E712-4E68-86D8-DA1ADE52D879}" name="Totaal Her - inspectie jaar 2024" dataDxfId="36" totalsRowDxfId="5">
      <calculatedColumnFormula>IF(LEN(Tabel2[[#This Row],[Monument]])=0,+Tabel2[[#This Row],[Her-Inspectie BOEI Bwk E en W (€/m2*BVO)]]+Tabel2[[#This Row],[Her-Inspectie BOEI Transport]]+Tabel2[[#This Row],[Inpandige inventaristaie en inspectie  BOEI BWK-E en W]],0)</calculatedColumnFormula>
    </tableColumn>
    <tableColumn id="13" xr3:uid="{E2A4D4F5-B5BF-48F1-9076-68D62B66B691}" name="Maatwerk advies rapport dd" dataDxfId="35" totalsRowDxfId="4"/>
    <tableColumn id="22" xr3:uid="{BD5638DC-D34C-4AB2-8088-3A32133B1C6F}" name="Cluster" dataDxfId="34" totalsRowDxfId="3"/>
    <tableColumn id="10" xr3:uid="{E4B80896-76E6-4548-A6D3-51FB7EC27A43}" name="Contactpersoon" dataDxfId="33" totalsRowDxfId="2"/>
    <tableColumn id="11" xr3:uid="{EE326006-E490-411B-AC87-3CEB3BF6DD07}" name="Telefoonnummer" dataDxfId="32" totalsRowDxfId="1"/>
    <tableColumn id="12" xr3:uid="{E8EACBCC-D5A0-4FAA-97D0-25967D8F3820}" name="Opmerking" dataDxfId="31" totalsRow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38F78F-C992-417D-AF2A-67F3F8FEEDCD}" name="Tabel1" displayName="Tabel1" ref="A11:B14" totalsRowShown="0">
  <autoFilter ref="A11:B14" xr:uid="{7AA62BF4-DE0E-43C4-B4F2-FEA98F45D13A}"/>
  <tableColumns count="2">
    <tableColumn id="1" xr3:uid="{7451FFBD-DE17-4CDB-8262-3EB829B13E38}" name="Type"/>
    <tableColumn id="2" xr3:uid="{8E1A2F09-CAEE-432F-93A2-47C943B39271}" name="Voorbeeld van gebouw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wecogroup-my.sharepoint.com/personal/ed_dekruif_sweco_nl/Documents/01%20Projecten/371321%20Venlo%20Gemeente/Diversen/Aanbesteding%20BOEI/10.%20Objectenoverzichten/Eindhovenseweg%20foto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7035-0B52-4C55-9F43-DD04D0CBDA00}">
  <dimension ref="A1:B7"/>
  <sheetViews>
    <sheetView tabSelected="1" workbookViewId="0">
      <selection activeCell="B3" sqref="B3"/>
    </sheetView>
  </sheetViews>
  <sheetFormatPr defaultRowHeight="15" x14ac:dyDescent="0.25"/>
  <cols>
    <col min="1" max="1" width="18.42578125" style="149" customWidth="1"/>
    <col min="2" max="2" width="58.140625" style="149" customWidth="1"/>
    <col min="3" max="16384" width="9.140625" style="149"/>
  </cols>
  <sheetData>
    <row r="1" spans="1:2" x14ac:dyDescent="0.25">
      <c r="A1" s="147" t="s">
        <v>845</v>
      </c>
      <c r="B1" s="148"/>
    </row>
    <row r="2" spans="1:2" x14ac:dyDescent="0.25">
      <c r="A2" s="150"/>
      <c r="B2" s="151"/>
    </row>
    <row r="3" spans="1:2" x14ac:dyDescent="0.25">
      <c r="A3" s="150" t="s">
        <v>846</v>
      </c>
      <c r="B3" s="142" t="s">
        <v>871</v>
      </c>
    </row>
    <row r="4" spans="1:2" x14ac:dyDescent="0.25">
      <c r="A4" s="150" t="s">
        <v>119</v>
      </c>
      <c r="B4" s="142" t="s">
        <v>872</v>
      </c>
    </row>
    <row r="5" spans="1:2" x14ac:dyDescent="0.25">
      <c r="A5" s="150" t="s">
        <v>120</v>
      </c>
      <c r="B5" s="142" t="s">
        <v>873</v>
      </c>
    </row>
    <row r="6" spans="1:2" x14ac:dyDescent="0.25">
      <c r="A6" s="150" t="s">
        <v>847</v>
      </c>
      <c r="B6" s="143" t="s">
        <v>885</v>
      </c>
    </row>
    <row r="7" spans="1:2" ht="15.75" thickBot="1" x14ac:dyDescent="0.3">
      <c r="A7" s="152" t="s">
        <v>848</v>
      </c>
      <c r="B7" s="144">
        <v>44197</v>
      </c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9750-B4D7-49B3-835D-E7F4803E8C70}">
  <dimension ref="A1:P7"/>
  <sheetViews>
    <sheetView zoomScaleNormal="100" workbookViewId="0">
      <selection activeCell="Q9" sqref="Q8:R9"/>
    </sheetView>
  </sheetViews>
  <sheetFormatPr defaultRowHeight="15" x14ac:dyDescent="0.25"/>
  <cols>
    <col min="1" max="1" width="9" customWidth="1"/>
  </cols>
  <sheetData>
    <row r="1" spans="1:16" ht="26.25" x14ac:dyDescent="0.4">
      <c r="A1" s="153" t="s">
        <v>842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</row>
    <row r="2" spans="1:16" x14ac:dyDescent="0.25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8"/>
    </row>
    <row r="3" spans="1:16" x14ac:dyDescent="0.25">
      <c r="A3" s="156" t="s">
        <v>863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8"/>
    </row>
    <row r="4" spans="1:16" x14ac:dyDescent="0.25">
      <c r="A4" s="156" t="s">
        <v>881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8"/>
    </row>
    <row r="5" spans="1:16" x14ac:dyDescent="0.25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8"/>
    </row>
    <row r="6" spans="1:16" x14ac:dyDescent="0.25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8"/>
    </row>
    <row r="7" spans="1:16" x14ac:dyDescent="0.25">
      <c r="A7" s="159" t="s">
        <v>864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00BF-B27B-466B-B2DA-C8D310A82740}">
  <dimension ref="A1:S46"/>
  <sheetViews>
    <sheetView workbookViewId="0">
      <selection activeCell="F18" sqref="F18"/>
    </sheetView>
  </sheetViews>
  <sheetFormatPr defaultRowHeight="15" x14ac:dyDescent="0.25"/>
  <cols>
    <col min="1" max="1" width="7" customWidth="1"/>
    <col min="2" max="2" width="43.42578125" customWidth="1"/>
    <col min="3" max="3" width="22.42578125" customWidth="1"/>
    <col min="4" max="4" width="24.28515625" style="149" customWidth="1"/>
    <col min="12" max="12" width="9.140625" customWidth="1"/>
    <col min="13" max="19" width="9.140625" style="174" hidden="1" customWidth="1"/>
  </cols>
  <sheetData>
    <row r="1" spans="1:18" ht="26.25" x14ac:dyDescent="0.4">
      <c r="A1" s="51" t="s">
        <v>819</v>
      </c>
    </row>
    <row r="2" spans="1:18" ht="15" customHeight="1" thickBot="1" x14ac:dyDescent="0.45">
      <c r="A2" s="51"/>
    </row>
    <row r="3" spans="1:18" ht="15" customHeight="1" x14ac:dyDescent="0.25">
      <c r="A3" s="147" t="s">
        <v>845</v>
      </c>
      <c r="B3" s="163"/>
      <c r="C3" s="163"/>
      <c r="D3" s="170"/>
      <c r="E3" s="163"/>
      <c r="F3" s="163"/>
      <c r="G3" s="163"/>
      <c r="H3" s="145"/>
    </row>
    <row r="4" spans="1:18" ht="15" customHeight="1" x14ac:dyDescent="0.25">
      <c r="A4" s="150"/>
      <c r="B4" s="157"/>
      <c r="C4" s="157"/>
      <c r="D4" s="171"/>
      <c r="E4" s="157"/>
      <c r="F4" s="157"/>
      <c r="G4" s="157"/>
      <c r="H4" s="146"/>
    </row>
    <row r="5" spans="1:18" ht="15" customHeight="1" x14ac:dyDescent="0.25">
      <c r="A5" s="150" t="s">
        <v>846</v>
      </c>
      <c r="B5" s="157"/>
      <c r="C5" s="6" t="str">
        <f>+Naam_inschrijver</f>
        <v>Naam inschrijvend bedrijf</v>
      </c>
      <c r="D5" s="172"/>
      <c r="E5" s="6"/>
      <c r="F5" s="6"/>
      <c r="G5" s="6"/>
      <c r="H5" s="9"/>
    </row>
    <row r="6" spans="1:18" ht="15" customHeight="1" x14ac:dyDescent="0.25">
      <c r="A6" s="150" t="s">
        <v>119</v>
      </c>
      <c r="B6" s="157"/>
      <c r="C6" s="6" t="str">
        <f>+Adres_inschrijver</f>
        <v>Adres inschrijvend bedrijf</v>
      </c>
      <c r="D6" s="172"/>
      <c r="E6" s="6"/>
      <c r="F6" s="6"/>
      <c r="G6" s="6"/>
      <c r="H6" s="9"/>
    </row>
    <row r="7" spans="1:18" ht="15" customHeight="1" x14ac:dyDescent="0.25">
      <c r="A7" s="150" t="s">
        <v>120</v>
      </c>
      <c r="B7" s="157"/>
      <c r="C7" s="6" t="str">
        <f>+Postcode_inschrijvr</f>
        <v>Postcode en woonplaats inschrijvend bedrijf</v>
      </c>
      <c r="D7" s="172"/>
      <c r="E7" s="6"/>
      <c r="F7" s="6"/>
      <c r="G7" s="6"/>
      <c r="H7" s="9"/>
    </row>
    <row r="8" spans="1:18" ht="15" customHeight="1" x14ac:dyDescent="0.25">
      <c r="A8" s="150" t="s">
        <v>847</v>
      </c>
      <c r="B8" s="157"/>
      <c r="C8" s="6" t="str">
        <f>+kVk_inschrijver</f>
        <v>00000000</v>
      </c>
      <c r="D8" s="172"/>
      <c r="E8" s="6"/>
      <c r="F8" s="6"/>
      <c r="G8" s="6"/>
      <c r="H8" s="9"/>
    </row>
    <row r="9" spans="1:18" ht="15" customHeight="1" thickBot="1" x14ac:dyDescent="0.3">
      <c r="A9" s="152" t="s">
        <v>848</v>
      </c>
      <c r="B9" s="164"/>
      <c r="C9" s="162">
        <f>+Datum_Schrijving</f>
        <v>44197</v>
      </c>
      <c r="D9" s="173"/>
      <c r="E9" s="11"/>
      <c r="F9" s="11"/>
      <c r="G9" s="11"/>
      <c r="H9" s="13"/>
    </row>
    <row r="10" spans="1:18" ht="15" customHeight="1" x14ac:dyDescent="0.4">
      <c r="A10" s="51"/>
    </row>
    <row r="11" spans="1:18" x14ac:dyDescent="0.25">
      <c r="A11" s="33" t="s">
        <v>853</v>
      </c>
      <c r="B11" s="36"/>
      <c r="C11" s="177" t="s">
        <v>870</v>
      </c>
      <c r="D11" s="183" t="s">
        <v>869</v>
      </c>
      <c r="M11" s="174" t="s">
        <v>865</v>
      </c>
      <c r="O11" s="175">
        <v>0.25</v>
      </c>
      <c r="R11" s="174" t="s">
        <v>866</v>
      </c>
    </row>
    <row r="12" spans="1:18" x14ac:dyDescent="0.25">
      <c r="A12" s="199" t="s">
        <v>837</v>
      </c>
      <c r="B12" s="198"/>
      <c r="C12" s="200" t="s">
        <v>838</v>
      </c>
      <c r="D12" s="201" t="str">
        <f>+C12</f>
        <v>per object</v>
      </c>
    </row>
    <row r="13" spans="1:18" x14ac:dyDescent="0.25">
      <c r="A13" s="197" t="s">
        <v>820</v>
      </c>
      <c r="B13" s="198" t="s">
        <v>835</v>
      </c>
      <c r="C13" s="178">
        <v>0</v>
      </c>
      <c r="D13" s="184">
        <f>ROUND(+R13+R13*$O$11,2)</f>
        <v>562.5</v>
      </c>
      <c r="R13" s="176">
        <v>450</v>
      </c>
    </row>
    <row r="14" spans="1:18" x14ac:dyDescent="0.25">
      <c r="D14" s="185"/>
      <c r="R14" s="176"/>
    </row>
    <row r="15" spans="1:18" x14ac:dyDescent="0.25">
      <c r="A15" s="33" t="s">
        <v>851</v>
      </c>
      <c r="B15" s="34"/>
      <c r="C15" s="181" t="s">
        <v>870</v>
      </c>
      <c r="D15" s="183" t="s">
        <v>869</v>
      </c>
      <c r="R15" s="176"/>
    </row>
    <row r="16" spans="1:18" x14ac:dyDescent="0.25">
      <c r="A16" s="199" t="s">
        <v>837</v>
      </c>
      <c r="B16" s="198"/>
      <c r="C16" s="202" t="s">
        <v>841</v>
      </c>
      <c r="D16" s="203" t="str">
        <f>+C16</f>
        <v>per m2 BVO</v>
      </c>
      <c r="R16" s="176"/>
    </row>
    <row r="17" spans="1:18" x14ac:dyDescent="0.25">
      <c r="A17" s="196" t="s">
        <v>820</v>
      </c>
      <c r="B17" s="35" t="s">
        <v>860</v>
      </c>
      <c r="C17" s="179">
        <v>0</v>
      </c>
      <c r="D17" s="186">
        <f t="shared" ref="D17:D22" si="0">ROUND(+R17+R17*$O$11,2)</f>
        <v>3.75</v>
      </c>
      <c r="R17" s="176">
        <v>3</v>
      </c>
    </row>
    <row r="18" spans="1:18" x14ac:dyDescent="0.25">
      <c r="A18" s="196" t="s">
        <v>820</v>
      </c>
      <c r="B18" s="35" t="s">
        <v>809</v>
      </c>
      <c r="C18" s="179">
        <v>0</v>
      </c>
      <c r="D18" s="186">
        <f t="shared" si="0"/>
        <v>3.13</v>
      </c>
      <c r="R18" s="176">
        <v>2.5</v>
      </c>
    </row>
    <row r="19" spans="1:18" x14ac:dyDescent="0.25">
      <c r="A19" s="196" t="s">
        <v>820</v>
      </c>
      <c r="B19" s="35" t="s">
        <v>810</v>
      </c>
      <c r="C19" s="179">
        <v>0</v>
      </c>
      <c r="D19" s="186">
        <f t="shared" si="0"/>
        <v>2.5</v>
      </c>
      <c r="R19" s="176">
        <v>2</v>
      </c>
    </row>
    <row r="20" spans="1:18" x14ac:dyDescent="0.25">
      <c r="A20" s="196" t="s">
        <v>820</v>
      </c>
      <c r="B20" s="35" t="s">
        <v>811</v>
      </c>
      <c r="C20" s="179">
        <v>0</v>
      </c>
      <c r="D20" s="186">
        <f t="shared" si="0"/>
        <v>1.88</v>
      </c>
      <c r="R20" s="176">
        <v>1.5</v>
      </c>
    </row>
    <row r="21" spans="1:18" x14ac:dyDescent="0.25">
      <c r="A21" s="196" t="s">
        <v>820</v>
      </c>
      <c r="B21" s="35" t="s">
        <v>812</v>
      </c>
      <c r="C21" s="179">
        <v>0</v>
      </c>
      <c r="D21" s="186">
        <f t="shared" si="0"/>
        <v>1.25</v>
      </c>
      <c r="R21" s="176">
        <v>1</v>
      </c>
    </row>
    <row r="22" spans="1:18" x14ac:dyDescent="0.25">
      <c r="A22" s="197" t="s">
        <v>820</v>
      </c>
      <c r="B22" s="198" t="s">
        <v>808</v>
      </c>
      <c r="C22" s="180">
        <v>0</v>
      </c>
      <c r="D22" s="187">
        <f t="shared" si="0"/>
        <v>0.94</v>
      </c>
      <c r="R22" s="176">
        <v>0.75</v>
      </c>
    </row>
    <row r="23" spans="1:18" x14ac:dyDescent="0.25">
      <c r="D23" s="185"/>
      <c r="R23" s="176"/>
    </row>
    <row r="24" spans="1:18" x14ac:dyDescent="0.25">
      <c r="A24" s="33" t="s">
        <v>852</v>
      </c>
      <c r="B24" s="36"/>
      <c r="C24" s="181" t="s">
        <v>870</v>
      </c>
      <c r="D24" s="183" t="s">
        <v>869</v>
      </c>
      <c r="R24" s="176"/>
    </row>
    <row r="25" spans="1:18" x14ac:dyDescent="0.25">
      <c r="A25" s="199" t="s">
        <v>839</v>
      </c>
      <c r="B25" s="198"/>
      <c r="C25" s="202" t="s">
        <v>839</v>
      </c>
      <c r="D25" s="203" t="str">
        <f>+C25</f>
        <v>per transport installatie</v>
      </c>
      <c r="R25" s="176"/>
    </row>
    <row r="26" spans="1:18" x14ac:dyDescent="0.25">
      <c r="A26" s="197" t="s">
        <v>839</v>
      </c>
      <c r="B26" s="198"/>
      <c r="C26" s="180">
        <v>0</v>
      </c>
      <c r="D26" s="188">
        <f t="shared" ref="D26" si="1">ROUND(+R26+R26*$O$11,2)</f>
        <v>437.5</v>
      </c>
      <c r="R26" s="176">
        <v>350</v>
      </c>
    </row>
    <row r="27" spans="1:18" x14ac:dyDescent="0.25">
      <c r="D27" s="185"/>
      <c r="R27" s="176"/>
    </row>
    <row r="28" spans="1:18" hidden="1" x14ac:dyDescent="0.25">
      <c r="A28" s="33" t="s">
        <v>840</v>
      </c>
      <c r="B28" s="36"/>
      <c r="C28" s="37"/>
      <c r="D28" s="185"/>
      <c r="R28" s="176"/>
    </row>
    <row r="29" spans="1:18" hidden="1" x14ac:dyDescent="0.25">
      <c r="A29" s="38"/>
      <c r="B29" s="35"/>
      <c r="C29" s="50" t="s">
        <v>841</v>
      </c>
      <c r="D29" s="185"/>
      <c r="R29" s="176"/>
    </row>
    <row r="30" spans="1:18" hidden="1" x14ac:dyDescent="0.25">
      <c r="A30" s="32" t="s">
        <v>834</v>
      </c>
      <c r="B30" s="32" t="s">
        <v>834</v>
      </c>
      <c r="C30" s="52">
        <v>0</v>
      </c>
      <c r="D30" s="185"/>
      <c r="R30" s="176"/>
    </row>
    <row r="31" spans="1:18" x14ac:dyDescent="0.25">
      <c r="A31" s="166" t="s">
        <v>854</v>
      </c>
      <c r="B31" s="167"/>
      <c r="C31" s="182" t="s">
        <v>870</v>
      </c>
      <c r="D31" s="189" t="s">
        <v>869</v>
      </c>
      <c r="R31" s="176"/>
    </row>
    <row r="32" spans="1:18" x14ac:dyDescent="0.25">
      <c r="A32" s="204" t="s">
        <v>837</v>
      </c>
      <c r="B32" s="194"/>
      <c r="C32" s="205" t="s">
        <v>838</v>
      </c>
      <c r="D32" s="206" t="str">
        <f>+C32</f>
        <v>per object</v>
      </c>
      <c r="R32" s="176"/>
    </row>
    <row r="33" spans="1:18" x14ac:dyDescent="0.25">
      <c r="A33" s="193" t="s">
        <v>820</v>
      </c>
      <c r="B33" s="194" t="s">
        <v>835</v>
      </c>
      <c r="C33" s="180">
        <v>0</v>
      </c>
      <c r="D33" s="190">
        <f t="shared" ref="D33" si="2">ROUND(+R33+R33*$O$11,2)</f>
        <v>437.5</v>
      </c>
      <c r="R33" s="176">
        <v>350</v>
      </c>
    </row>
    <row r="34" spans="1:18" x14ac:dyDescent="0.25">
      <c r="D34" s="185"/>
      <c r="R34" s="176"/>
    </row>
    <row r="35" spans="1:18" x14ac:dyDescent="0.25">
      <c r="A35" s="166" t="s">
        <v>855</v>
      </c>
      <c r="B35" s="169"/>
      <c r="C35" s="182" t="s">
        <v>870</v>
      </c>
      <c r="D35" s="189" t="s">
        <v>869</v>
      </c>
      <c r="R35" s="176"/>
    </row>
    <row r="36" spans="1:18" x14ac:dyDescent="0.25">
      <c r="A36" s="204" t="s">
        <v>837</v>
      </c>
      <c r="B36" s="194"/>
      <c r="C36" s="207" t="s">
        <v>841</v>
      </c>
      <c r="D36" s="208" t="str">
        <f>+C36</f>
        <v>per m2 BVO</v>
      </c>
      <c r="R36" s="176"/>
    </row>
    <row r="37" spans="1:18" x14ac:dyDescent="0.25">
      <c r="A37" s="195" t="s">
        <v>820</v>
      </c>
      <c r="B37" s="168" t="s">
        <v>860</v>
      </c>
      <c r="C37" s="179">
        <v>0</v>
      </c>
      <c r="D37" s="191">
        <f t="shared" ref="D37:D42" si="3">ROUND(+R37+R37*$O$11,2)</f>
        <v>3.13</v>
      </c>
      <c r="R37" s="176">
        <v>2.5</v>
      </c>
    </row>
    <row r="38" spans="1:18" x14ac:dyDescent="0.25">
      <c r="A38" s="195" t="s">
        <v>820</v>
      </c>
      <c r="B38" s="168" t="s">
        <v>809</v>
      </c>
      <c r="C38" s="179">
        <v>0</v>
      </c>
      <c r="D38" s="191">
        <f t="shared" si="3"/>
        <v>2.19</v>
      </c>
      <c r="R38" s="176">
        <v>1.75</v>
      </c>
    </row>
    <row r="39" spans="1:18" x14ac:dyDescent="0.25">
      <c r="A39" s="195" t="s">
        <v>820</v>
      </c>
      <c r="B39" s="168" t="s">
        <v>810</v>
      </c>
      <c r="C39" s="179">
        <v>0</v>
      </c>
      <c r="D39" s="191">
        <f t="shared" si="3"/>
        <v>1.56</v>
      </c>
      <c r="R39" s="176">
        <v>1.25</v>
      </c>
    </row>
    <row r="40" spans="1:18" x14ac:dyDescent="0.25">
      <c r="A40" s="195" t="s">
        <v>820</v>
      </c>
      <c r="B40" s="168" t="s">
        <v>811</v>
      </c>
      <c r="C40" s="179">
        <v>0</v>
      </c>
      <c r="D40" s="191">
        <f t="shared" si="3"/>
        <v>1.25</v>
      </c>
      <c r="R40" s="176">
        <v>1</v>
      </c>
    </row>
    <row r="41" spans="1:18" x14ac:dyDescent="0.25">
      <c r="A41" s="195" t="s">
        <v>820</v>
      </c>
      <c r="B41" s="168" t="s">
        <v>812</v>
      </c>
      <c r="C41" s="179">
        <v>0</v>
      </c>
      <c r="D41" s="191">
        <f t="shared" si="3"/>
        <v>1</v>
      </c>
      <c r="R41" s="176">
        <v>0.8</v>
      </c>
    </row>
    <row r="42" spans="1:18" x14ac:dyDescent="0.25">
      <c r="A42" s="193" t="s">
        <v>820</v>
      </c>
      <c r="B42" s="194" t="s">
        <v>808</v>
      </c>
      <c r="C42" s="180">
        <v>0</v>
      </c>
      <c r="D42" s="192">
        <f t="shared" si="3"/>
        <v>0.81</v>
      </c>
      <c r="R42" s="176">
        <v>0.65</v>
      </c>
    </row>
    <row r="43" spans="1:18" x14ac:dyDescent="0.25">
      <c r="D43" s="185"/>
      <c r="R43" s="176"/>
    </row>
    <row r="44" spans="1:18" x14ac:dyDescent="0.25">
      <c r="A44" s="166" t="s">
        <v>856</v>
      </c>
      <c r="B44" s="167"/>
      <c r="C44" s="182" t="s">
        <v>870</v>
      </c>
      <c r="D44" s="189" t="s">
        <v>869</v>
      </c>
      <c r="R44" s="176"/>
    </row>
    <row r="45" spans="1:18" x14ac:dyDescent="0.25">
      <c r="A45" s="204" t="s">
        <v>839</v>
      </c>
      <c r="B45" s="194"/>
      <c r="C45" s="207" t="s">
        <v>839</v>
      </c>
      <c r="D45" s="208" t="str">
        <f>+C45</f>
        <v>per transport installatie</v>
      </c>
      <c r="R45" s="176"/>
    </row>
    <row r="46" spans="1:18" x14ac:dyDescent="0.25">
      <c r="A46" s="193" t="s">
        <v>839</v>
      </c>
      <c r="B46" s="194"/>
      <c r="C46" s="180">
        <v>0</v>
      </c>
      <c r="D46" s="192">
        <f t="shared" ref="D46" si="4">ROUND(+R46+R46*$O$11,2)</f>
        <v>312.5</v>
      </c>
      <c r="R46" s="176">
        <v>250</v>
      </c>
    </row>
  </sheetData>
  <sheetProtection selectLockedCells="1"/>
  <dataValidations count="2">
    <dataValidation type="decimal" operator="lessThanOrEqual" allowBlank="1" showInputMessage="1" showErrorMessage="1" errorTitle="Foutieve invoer" error="Maximale prijs is overschreden" sqref="C13" xr:uid="{CBD65C91-61C7-42CE-BD1F-1CFD06A907DB}">
      <formula1>D13</formula1>
    </dataValidation>
    <dataValidation type="decimal" operator="lessThanOrEqual" allowBlank="1" showErrorMessage="1" errorTitle="Foutieve invoer" error="Maximale prijs is overschreden." sqref="C17:C22 C26 C33 C37:C42 C46" xr:uid="{544020ED-34C9-4D2B-A2D4-3606EAAB4CB6}">
      <formula1>D17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8"/>
  <sheetViews>
    <sheetView zoomScale="75" zoomScaleNormal="75" zoomScaleSheetLayoutView="85" workbookViewId="0">
      <pane xSplit="8" ySplit="9" topLeftCell="Q11" activePane="bottomRight" state="frozen"/>
      <selection pane="topRight" activeCell="I1" sqref="I1"/>
      <selection pane="bottomLeft" activeCell="A3" sqref="A3"/>
      <selection pane="bottomRight" activeCell="G11" sqref="G11"/>
    </sheetView>
  </sheetViews>
  <sheetFormatPr defaultRowHeight="15" x14ac:dyDescent="0.25"/>
  <cols>
    <col min="1" max="1" width="6.140625" style="132" customWidth="1"/>
    <col min="2" max="2" width="12" style="132" customWidth="1"/>
    <col min="3" max="3" width="16.5703125" style="132" customWidth="1"/>
    <col min="4" max="4" width="35.42578125" style="80" customWidth="1"/>
    <col min="5" max="5" width="38.7109375" style="80" customWidth="1"/>
    <col min="6" max="6" width="11.42578125" style="80" customWidth="1"/>
    <col min="7" max="7" width="12.85546875" style="80" customWidth="1"/>
    <col min="8" max="8" width="15.5703125" style="135" customWidth="1"/>
    <col min="9" max="10" width="16.140625" style="80" customWidth="1"/>
    <col min="11" max="11" width="15.5703125" style="80" hidden="1" customWidth="1"/>
    <col min="12" max="12" width="13.140625" style="80" customWidth="1"/>
    <col min="13" max="13" width="14.7109375" style="80" customWidth="1"/>
    <col min="14" max="14" width="13" style="80" customWidth="1"/>
    <col min="15" max="15" width="32.28515625" style="80" customWidth="1"/>
    <col min="16" max="16" width="16.140625" style="80" customWidth="1"/>
    <col min="17" max="18" width="19.42578125" style="136" customWidth="1"/>
    <col min="19" max="20" width="20.140625" style="136" customWidth="1"/>
    <col min="21" max="21" width="20.140625" style="136" hidden="1" customWidth="1"/>
    <col min="22" max="26" width="20.140625" style="136" customWidth="1"/>
    <col min="27" max="27" width="20.140625" style="140" hidden="1" customWidth="1"/>
    <col min="28" max="28" width="16.140625" style="80" customWidth="1"/>
    <col min="29" max="29" width="37.140625" style="133" hidden="1" customWidth="1"/>
    <col min="30" max="30" width="29.85546875" style="134" hidden="1" customWidth="1"/>
    <col min="31" max="31" width="40.85546875" style="80" hidden="1" customWidth="1"/>
    <col min="32" max="32" width="9.140625" style="80"/>
    <col min="33" max="16384" width="9.140625" style="81"/>
  </cols>
  <sheetData>
    <row r="1" spans="1:32" s="64" customFormat="1" ht="15" hidden="1" customHeight="1" x14ac:dyDescent="0.25">
      <c r="A1" s="59">
        <f>SUBTOTAL(2,Tabel2[Nr])</f>
        <v>130</v>
      </c>
      <c r="B1" s="59"/>
      <c r="C1" s="59"/>
      <c r="D1" s="59"/>
      <c r="E1" s="59"/>
      <c r="F1" s="59"/>
      <c r="G1" s="59"/>
      <c r="H1" s="59">
        <f>SUBTOTAL(9,Tabel2[BVO])</f>
        <v>138360</v>
      </c>
      <c r="I1" s="59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  <c r="AB1" s="60"/>
      <c r="AC1" s="59"/>
      <c r="AD1" s="59"/>
      <c r="AE1" s="59"/>
      <c r="AF1" s="63"/>
    </row>
    <row r="2" spans="1:32" s="64" customFormat="1" ht="15" customHeight="1" x14ac:dyDescent="0.25">
      <c r="A2" s="147" t="s">
        <v>845</v>
      </c>
      <c r="B2" s="163"/>
      <c r="C2" s="163"/>
      <c r="D2" s="163"/>
      <c r="E2" s="145"/>
      <c r="F2" s="165"/>
      <c r="G2" s="141"/>
      <c r="H2" s="141"/>
      <c r="I2" s="59"/>
      <c r="J2" s="60"/>
      <c r="K2" s="60"/>
      <c r="L2" s="60"/>
      <c r="M2" s="60"/>
      <c r="N2" s="60"/>
      <c r="O2" s="60"/>
      <c r="P2" s="60"/>
      <c r="Q2" s="61"/>
      <c r="R2" s="61"/>
      <c r="S2" s="61"/>
      <c r="T2" s="61"/>
      <c r="U2" s="61"/>
      <c r="V2" s="61"/>
      <c r="W2" s="61"/>
      <c r="X2" s="61"/>
      <c r="Y2" s="61"/>
      <c r="Z2" s="61"/>
      <c r="AA2" s="62"/>
      <c r="AB2" s="60"/>
      <c r="AC2" s="59"/>
      <c r="AD2" s="59"/>
      <c r="AE2" s="59"/>
      <c r="AF2" s="63"/>
    </row>
    <row r="3" spans="1:32" s="64" customFormat="1" ht="15" customHeight="1" x14ac:dyDescent="0.25">
      <c r="A3" s="150"/>
      <c r="B3" s="157"/>
      <c r="C3" s="157"/>
      <c r="D3" s="157"/>
      <c r="E3" s="146"/>
      <c r="F3" s="165"/>
      <c r="G3" s="141"/>
      <c r="H3" s="141"/>
      <c r="I3" s="59"/>
      <c r="J3" s="60"/>
      <c r="K3" s="60"/>
      <c r="L3" s="60"/>
      <c r="M3" s="60"/>
      <c r="N3" s="60"/>
      <c r="O3" s="60"/>
      <c r="P3" s="60"/>
      <c r="Q3" s="61"/>
      <c r="R3" s="61"/>
      <c r="S3" s="61"/>
      <c r="T3" s="61"/>
      <c r="U3" s="61"/>
      <c r="V3" s="61"/>
      <c r="W3" s="61"/>
      <c r="X3" s="61"/>
      <c r="Y3" s="61"/>
      <c r="Z3" s="61"/>
      <c r="AA3" s="62"/>
      <c r="AB3" s="60"/>
      <c r="AC3" s="59"/>
      <c r="AD3" s="59"/>
      <c r="AE3" s="59"/>
      <c r="AF3" s="63"/>
    </row>
    <row r="4" spans="1:32" s="64" customFormat="1" ht="15" customHeight="1" x14ac:dyDescent="0.25">
      <c r="A4" s="150" t="s">
        <v>846</v>
      </c>
      <c r="B4" s="157"/>
      <c r="C4" s="6" t="str">
        <f>+Naam_inschrijver</f>
        <v>Naam inschrijvend bedrijf</v>
      </c>
      <c r="D4" s="6"/>
      <c r="E4" s="9"/>
      <c r="F4" s="5"/>
      <c r="G4" s="6"/>
      <c r="H4" s="6"/>
      <c r="I4" s="59"/>
      <c r="J4" s="60"/>
      <c r="K4" s="60"/>
      <c r="L4" s="60"/>
      <c r="M4" s="60"/>
      <c r="N4" s="60"/>
      <c r="O4" s="6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  <c r="AA4" s="62"/>
      <c r="AB4" s="60"/>
      <c r="AC4" s="59"/>
      <c r="AD4" s="59"/>
      <c r="AE4" s="59"/>
      <c r="AF4" s="63"/>
    </row>
    <row r="5" spans="1:32" s="64" customFormat="1" ht="15" customHeight="1" x14ac:dyDescent="0.25">
      <c r="A5" s="150" t="s">
        <v>119</v>
      </c>
      <c r="B5" s="157"/>
      <c r="C5" s="6" t="str">
        <f>+Adres_inschrijver</f>
        <v>Adres inschrijvend bedrijf</v>
      </c>
      <c r="D5" s="6"/>
      <c r="E5" s="9"/>
      <c r="F5" s="5"/>
      <c r="G5" s="6"/>
      <c r="H5" s="6"/>
      <c r="I5" s="59"/>
      <c r="J5" s="60"/>
      <c r="K5" s="60"/>
      <c r="L5" s="60"/>
      <c r="M5" s="60"/>
      <c r="N5" s="60"/>
      <c r="O5" s="60"/>
      <c r="P5" s="60"/>
      <c r="Q5" s="61"/>
      <c r="R5" s="61"/>
      <c r="S5" s="61"/>
      <c r="T5" s="61"/>
      <c r="U5" s="61"/>
      <c r="V5" s="61"/>
      <c r="W5" s="61"/>
      <c r="X5" s="61"/>
      <c r="Y5" s="61"/>
      <c r="Z5" s="61"/>
      <c r="AA5" s="62"/>
      <c r="AB5" s="60"/>
      <c r="AC5" s="59"/>
      <c r="AD5" s="59"/>
      <c r="AE5" s="59"/>
      <c r="AF5" s="63"/>
    </row>
    <row r="6" spans="1:32" s="64" customFormat="1" ht="15" customHeight="1" x14ac:dyDescent="0.25">
      <c r="A6" s="150" t="s">
        <v>120</v>
      </c>
      <c r="B6" s="157"/>
      <c r="C6" s="6" t="str">
        <f>+Postcode_inschrijvr</f>
        <v>Postcode en woonplaats inschrijvend bedrijf</v>
      </c>
      <c r="D6" s="6"/>
      <c r="E6" s="9"/>
      <c r="F6" s="5"/>
      <c r="G6" s="6"/>
      <c r="H6" s="6"/>
      <c r="I6" s="59"/>
      <c r="J6" s="60"/>
      <c r="K6" s="60"/>
      <c r="L6" s="60"/>
      <c r="M6" s="60"/>
      <c r="N6" s="60"/>
      <c r="O6" s="60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  <c r="AA6" s="62"/>
      <c r="AB6" s="60"/>
      <c r="AC6" s="59"/>
      <c r="AD6" s="59"/>
      <c r="AE6" s="59"/>
      <c r="AF6" s="63"/>
    </row>
    <row r="7" spans="1:32" s="64" customFormat="1" ht="15" customHeight="1" x14ac:dyDescent="0.25">
      <c r="A7" s="150" t="s">
        <v>847</v>
      </c>
      <c r="B7" s="157"/>
      <c r="C7" s="6" t="str">
        <f>+kVk_inschrijver</f>
        <v>00000000</v>
      </c>
      <c r="D7" s="6"/>
      <c r="E7" s="9"/>
      <c r="F7" s="5"/>
      <c r="G7" s="6"/>
      <c r="H7" s="6"/>
      <c r="I7" s="59"/>
      <c r="J7" s="60"/>
      <c r="K7" s="60"/>
      <c r="L7" s="60"/>
      <c r="M7" s="60"/>
      <c r="N7" s="60"/>
      <c r="O7" s="60"/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2"/>
      <c r="AB7" s="60"/>
      <c r="AC7" s="59"/>
      <c r="AD7" s="59"/>
      <c r="AE7" s="59"/>
      <c r="AF7" s="63"/>
    </row>
    <row r="8" spans="1:32" s="64" customFormat="1" ht="15" customHeight="1" thickBot="1" x14ac:dyDescent="0.3">
      <c r="A8" s="152" t="s">
        <v>848</v>
      </c>
      <c r="B8" s="164"/>
      <c r="C8" s="162">
        <f>+Datum_Schrijving</f>
        <v>44197</v>
      </c>
      <c r="D8" s="11"/>
      <c r="E8" s="13"/>
      <c r="F8" s="5"/>
      <c r="G8" s="6"/>
      <c r="H8" s="6"/>
      <c r="I8" s="59"/>
      <c r="J8" s="60"/>
      <c r="K8" s="60"/>
      <c r="L8" s="60"/>
      <c r="M8" s="60"/>
      <c r="N8" s="60"/>
      <c r="O8" s="60"/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  <c r="AA8" s="62"/>
      <c r="AB8" s="60"/>
      <c r="AC8" s="59"/>
      <c r="AD8" s="59"/>
      <c r="AE8" s="59"/>
      <c r="AF8" s="63"/>
    </row>
    <row r="9" spans="1:32" s="73" customFormat="1" ht="60" x14ac:dyDescent="0.25">
      <c r="A9" s="65" t="s">
        <v>765</v>
      </c>
      <c r="B9" s="65" t="s">
        <v>836</v>
      </c>
      <c r="C9" s="65" t="s">
        <v>799</v>
      </c>
      <c r="D9" s="65" t="s">
        <v>119</v>
      </c>
      <c r="E9" s="65" t="s">
        <v>151</v>
      </c>
      <c r="F9" s="66" t="s">
        <v>120</v>
      </c>
      <c r="G9" s="66" t="s">
        <v>122</v>
      </c>
      <c r="H9" s="67" t="s">
        <v>763</v>
      </c>
      <c r="I9" s="66" t="s">
        <v>766</v>
      </c>
      <c r="J9" s="66" t="s">
        <v>767</v>
      </c>
      <c r="K9" s="66" t="s">
        <v>832</v>
      </c>
      <c r="L9" s="66" t="s">
        <v>831</v>
      </c>
      <c r="M9" s="66" t="s">
        <v>795</v>
      </c>
      <c r="N9" s="66" t="s">
        <v>813</v>
      </c>
      <c r="O9" s="66" t="s">
        <v>818</v>
      </c>
      <c r="P9" s="66" t="s">
        <v>775</v>
      </c>
      <c r="Q9" s="68" t="s">
        <v>858</v>
      </c>
      <c r="R9" s="68" t="s">
        <v>880</v>
      </c>
      <c r="S9" s="68" t="s">
        <v>857</v>
      </c>
      <c r="T9" s="68" t="s">
        <v>859</v>
      </c>
      <c r="U9" s="68" t="s">
        <v>843</v>
      </c>
      <c r="V9" s="68" t="s">
        <v>862</v>
      </c>
      <c r="W9" s="68" t="s">
        <v>861</v>
      </c>
      <c r="X9" s="68" t="s">
        <v>867</v>
      </c>
      <c r="Y9" s="68" t="s">
        <v>850</v>
      </c>
      <c r="Z9" s="68" t="s">
        <v>868</v>
      </c>
      <c r="AA9" s="69" t="s">
        <v>821</v>
      </c>
      <c r="AB9" s="66" t="s">
        <v>807</v>
      </c>
      <c r="AC9" s="70" t="s">
        <v>121</v>
      </c>
      <c r="AD9" s="71" t="s">
        <v>123</v>
      </c>
      <c r="AE9" s="72" t="s">
        <v>768</v>
      </c>
    </row>
    <row r="10" spans="1:32" ht="16.5" customHeight="1" x14ac:dyDescent="0.25">
      <c r="A10" s="222">
        <v>1</v>
      </c>
      <c r="B10" s="74" t="s">
        <v>757</v>
      </c>
      <c r="C10" s="74"/>
      <c r="D10" s="74" t="s">
        <v>1</v>
      </c>
      <c r="E10" s="74" t="s">
        <v>3</v>
      </c>
      <c r="F10" s="74" t="s">
        <v>2</v>
      </c>
      <c r="G10" s="74">
        <v>1960</v>
      </c>
      <c r="H10" s="75">
        <v>2265</v>
      </c>
      <c r="I10" s="74"/>
      <c r="J10" s="74" t="s">
        <v>797</v>
      </c>
      <c r="K10" s="76" t="s">
        <v>796</v>
      </c>
      <c r="L10" s="74">
        <v>3</v>
      </c>
      <c r="M10" s="74" t="s">
        <v>797</v>
      </c>
      <c r="N10" s="74">
        <v>1</v>
      </c>
      <c r="O10" s="77" t="s">
        <v>814</v>
      </c>
      <c r="P10" s="74" t="s">
        <v>777</v>
      </c>
      <c r="Q1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" s="22">
        <f>IF(Tabel2[[#This Row],[BVO]]&lt;150,Tabel2[[#This Row],[Inventaristie en Nul-Inspectie BOEI Bwk E en W prijs per m2]],Tabel2[[#This Row],[Her-inspectie BOEI Bwk E en W prijs per m2]]*Tabel2[[#This Row],[BVO]])</f>
        <v>0</v>
      </c>
      <c r="U10" s="22">
        <f>IF(Tabel2[[#This Row],[Inpandige inspectie volledig]]="JA",'Inspectie prijzen'!$C$30*Tabel2[[#This Row],[BVO]],0)</f>
        <v>0</v>
      </c>
      <c r="V10" s="21">
        <f>IF(Tabel2[[#This Row],[Aantal transport installaties ]]&gt;0,Tabel2[[#This Row],[Aantal transport installaties ]]*'Inspectie prijzen'!$C$26)</f>
        <v>0</v>
      </c>
      <c r="W10" s="21">
        <f>IF(Tabel2[[#This Row],[Aantal transport installaties ]]&gt;0,Tabel2[[#This Row],[Aantal transport installaties ]]*'Inspectie prijzen'!$C$46)</f>
        <v>0</v>
      </c>
      <c r="X1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" s="39">
        <v>2011</v>
      </c>
      <c r="AB10" s="74">
        <v>2</v>
      </c>
      <c r="AC10" s="78" t="s">
        <v>638</v>
      </c>
      <c r="AD10" s="79" t="s">
        <v>152</v>
      </c>
      <c r="AE10" s="74"/>
    </row>
    <row r="11" spans="1:32" ht="16.5" customHeight="1" x14ac:dyDescent="0.25">
      <c r="A11" s="74">
        <v>2</v>
      </c>
      <c r="B11" s="74" t="s">
        <v>757</v>
      </c>
      <c r="C11" s="74"/>
      <c r="D11" s="74" t="s">
        <v>1</v>
      </c>
      <c r="E11" s="74" t="s">
        <v>234</v>
      </c>
      <c r="F11" s="74" t="s">
        <v>2</v>
      </c>
      <c r="G11" s="74">
        <v>1998</v>
      </c>
      <c r="H11" s="75">
        <v>585</v>
      </c>
      <c r="I11" s="74"/>
      <c r="J11" s="74" t="s">
        <v>797</v>
      </c>
      <c r="K11" s="76" t="s">
        <v>796</v>
      </c>
      <c r="L11" s="74">
        <v>3</v>
      </c>
      <c r="M11" s="74" t="s">
        <v>797</v>
      </c>
      <c r="N11" s="74"/>
      <c r="O11" s="74"/>
      <c r="P11" s="74" t="s">
        <v>777</v>
      </c>
      <c r="Q1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" s="22">
        <f>IF(Tabel2[[#This Row],[BVO]]&lt;150,Tabel2[[#This Row],[Inventaristie en Nul-Inspectie BOEI Bwk E en W prijs per m2]],Tabel2[[#This Row],[Her-inspectie BOEI Bwk E en W prijs per m2]]*Tabel2[[#This Row],[BVO]])</f>
        <v>0</v>
      </c>
      <c r="U11" s="22">
        <f>IF(Tabel2[[#This Row],[Inpandige inspectie volledig]]="JA",'Inspectie prijzen'!$C$30*Tabel2[[#This Row],[BVO]],0)</f>
        <v>0</v>
      </c>
      <c r="V11" s="29" t="b">
        <f>IF(Tabel2[[#This Row],[Aantal transport installaties ]]&gt;0,Tabel2[[#This Row],[Aantal transport installaties ]]*'Inspectie prijzen'!$C$26)</f>
        <v>0</v>
      </c>
      <c r="W11" s="29" t="b">
        <f>IF(Tabel2[[#This Row],[Aantal transport installaties ]]&gt;0,Tabel2[[#This Row],[Aantal transport installaties ]]*'Inspectie prijzen'!$C$46)</f>
        <v>0</v>
      </c>
      <c r="X1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" s="39">
        <v>2011</v>
      </c>
      <c r="AB11" s="74">
        <v>2</v>
      </c>
      <c r="AC11" s="78" t="s">
        <v>638</v>
      </c>
      <c r="AD11" s="79" t="s">
        <v>152</v>
      </c>
      <c r="AE11" s="74"/>
    </row>
    <row r="12" spans="1:32" ht="16.5" hidden="1" customHeight="1" x14ac:dyDescent="0.25">
      <c r="A12" s="222">
        <v>3</v>
      </c>
      <c r="B12" s="82" t="s">
        <v>757</v>
      </c>
      <c r="C12" s="82"/>
      <c r="D12" s="74" t="s">
        <v>571</v>
      </c>
      <c r="E12" s="74" t="s">
        <v>699</v>
      </c>
      <c r="F12" s="83" t="s">
        <v>4</v>
      </c>
      <c r="G12" s="83">
        <v>1955</v>
      </c>
      <c r="H12" s="75">
        <v>334</v>
      </c>
      <c r="I12" s="74"/>
      <c r="J12" s="82" t="s">
        <v>829</v>
      </c>
      <c r="K12" s="74"/>
      <c r="L12" s="74">
        <v>3</v>
      </c>
      <c r="M12" s="74" t="s">
        <v>797</v>
      </c>
      <c r="N12" s="74"/>
      <c r="O12" s="74"/>
      <c r="P12" s="74" t="s">
        <v>777</v>
      </c>
      <c r="Q1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" s="22">
        <f>IF(Tabel2[[#This Row],[BVO]]&lt;150,Tabel2[[#This Row],[Inventaristie en Nul-Inspectie BOEI Bwk E en W prijs per m2]],Tabel2[[#This Row],[Her-inspectie BOEI Bwk E en W prijs per m2]]*Tabel2[[#This Row],[BVO]])</f>
        <v>0</v>
      </c>
      <c r="U12" s="22">
        <f>IF(Tabel2[[#This Row],[Inpandige inspectie volledig]]="JA",'Inspectie prijzen'!$C$30*Tabel2[[#This Row],[BVO]],0)</f>
        <v>0</v>
      </c>
      <c r="V12" s="29" t="b">
        <f>IF(Tabel2[[#This Row],[Aantal transport installaties ]]&gt;0,Tabel2[[#This Row],[Aantal transport installaties ]]*'Inspectie prijzen'!$C$26)</f>
        <v>0</v>
      </c>
      <c r="W12" s="29" t="b">
        <f>IF(Tabel2[[#This Row],[Aantal transport installaties ]]&gt;0,Tabel2[[#This Row],[Aantal transport installaties ]]*'Inspectie prijzen'!$C$46)</f>
        <v>0</v>
      </c>
      <c r="X1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" s="39">
        <v>2014</v>
      </c>
      <c r="AB12" s="74">
        <v>1</v>
      </c>
      <c r="AC12" s="78" t="s">
        <v>608</v>
      </c>
      <c r="AD12" s="79" t="s">
        <v>228</v>
      </c>
      <c r="AE12" s="74"/>
    </row>
    <row r="13" spans="1:32" ht="16.5" customHeight="1" x14ac:dyDescent="0.25">
      <c r="A13" s="74">
        <v>4</v>
      </c>
      <c r="B13" s="74" t="s">
        <v>757</v>
      </c>
      <c r="C13" s="74"/>
      <c r="D13" s="74" t="s">
        <v>726</v>
      </c>
      <c r="E13" s="218" t="s">
        <v>876</v>
      </c>
      <c r="F13" s="83" t="s">
        <v>2</v>
      </c>
      <c r="G13" s="83">
        <v>2005</v>
      </c>
      <c r="H13" s="219">
        <v>2976</v>
      </c>
      <c r="I13" s="74"/>
      <c r="J13" s="218" t="s">
        <v>797</v>
      </c>
      <c r="K13" s="218" t="s">
        <v>796</v>
      </c>
      <c r="L13" s="74">
        <v>3</v>
      </c>
      <c r="M13" s="74" t="s">
        <v>798</v>
      </c>
      <c r="N13" s="74"/>
      <c r="O13" s="74"/>
      <c r="P13" s="74" t="s">
        <v>777</v>
      </c>
      <c r="Q1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" s="22">
        <f>IF(Tabel2[[#This Row],[BVO]]&lt;150,Tabel2[[#This Row],[Inventaristie en Nul-Inspectie BOEI Bwk E en W prijs per m2]],Tabel2[[#This Row],[Her-inspectie BOEI Bwk E en W prijs per m2]]*Tabel2[[#This Row],[BVO]])</f>
        <v>0</v>
      </c>
      <c r="U13" s="22">
        <f>IF(Tabel2[[#This Row],[Inpandige inspectie volledig]]="JA",'Inspectie prijzen'!$C$30*Tabel2[[#This Row],[BVO]],0)</f>
        <v>0</v>
      </c>
      <c r="V13" s="29" t="b">
        <f>IF(Tabel2[[#This Row],[Aantal transport installaties ]]&gt;0,Tabel2[[#This Row],[Aantal transport installaties ]]*'Inspectie prijzen'!$C$26)</f>
        <v>0</v>
      </c>
      <c r="W13" s="29" t="b">
        <f>IF(Tabel2[[#This Row],[Aantal transport installaties ]]&gt;0,Tabel2[[#This Row],[Aantal transport installaties ]]*'Inspectie prijzen'!$C$46)</f>
        <v>0</v>
      </c>
      <c r="X1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" s="39"/>
      <c r="AB13" s="74">
        <v>2</v>
      </c>
      <c r="AC13" s="78"/>
      <c r="AD13" s="79"/>
      <c r="AE13" s="74"/>
    </row>
    <row r="14" spans="1:32" ht="16.5" customHeight="1" x14ac:dyDescent="0.25">
      <c r="A14" s="222">
        <v>5</v>
      </c>
      <c r="B14" s="74" t="s">
        <v>757</v>
      </c>
      <c r="C14" s="74"/>
      <c r="D14" s="74" t="s">
        <v>739</v>
      </c>
      <c r="E14" s="74" t="s">
        <v>740</v>
      </c>
      <c r="F14" s="83" t="s">
        <v>2</v>
      </c>
      <c r="G14" s="83">
        <v>1974</v>
      </c>
      <c r="H14" s="219">
        <v>559</v>
      </c>
      <c r="I14" s="74"/>
      <c r="J14" s="74" t="s">
        <v>797</v>
      </c>
      <c r="K14" s="76" t="s">
        <v>796</v>
      </c>
      <c r="L14" s="74">
        <v>3</v>
      </c>
      <c r="M14" s="82" t="s">
        <v>798</v>
      </c>
      <c r="N14" s="74"/>
      <c r="O14" s="74"/>
      <c r="P14" s="74" t="s">
        <v>777</v>
      </c>
      <c r="Q1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" s="22">
        <f>IF(Tabel2[[#This Row],[BVO]]&lt;150,Tabel2[[#This Row],[Inventaristie en Nul-Inspectie BOEI Bwk E en W prijs per m2]],Tabel2[[#This Row],[Her-inspectie BOEI Bwk E en W prijs per m2]]*Tabel2[[#This Row],[BVO]])</f>
        <v>0</v>
      </c>
      <c r="U14" s="22">
        <f>IF(Tabel2[[#This Row],[Inpandige inspectie volledig]]="JA",'Inspectie prijzen'!$C$30*Tabel2[[#This Row],[BVO]],0)</f>
        <v>0</v>
      </c>
      <c r="V14" s="30" t="b">
        <f>IF(Tabel2[[#This Row],[Aantal transport installaties ]]&gt;0,Tabel2[[#This Row],[Aantal transport installaties ]]*'Inspectie prijzen'!$C$26)</f>
        <v>0</v>
      </c>
      <c r="W14" s="30" t="b">
        <f>IF(Tabel2[[#This Row],[Aantal transport installaties ]]&gt;0,Tabel2[[#This Row],[Aantal transport installaties ]]*'Inspectie prijzen'!$C$46)</f>
        <v>0</v>
      </c>
      <c r="X14" s="22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" s="22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" s="22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" s="40"/>
      <c r="AB14" s="74">
        <v>2</v>
      </c>
      <c r="AC14" s="78" t="s">
        <v>608</v>
      </c>
      <c r="AD14" s="79" t="s">
        <v>228</v>
      </c>
      <c r="AE14" s="74"/>
    </row>
    <row r="15" spans="1:32" ht="16.5" customHeight="1" x14ac:dyDescent="0.25">
      <c r="A15" s="74">
        <v>6</v>
      </c>
      <c r="B15" s="74" t="s">
        <v>757</v>
      </c>
      <c r="C15" s="74"/>
      <c r="D15" s="74" t="s">
        <v>572</v>
      </c>
      <c r="E15" s="74" t="s">
        <v>573</v>
      </c>
      <c r="F15" s="74" t="s">
        <v>2</v>
      </c>
      <c r="G15" s="74">
        <v>2008</v>
      </c>
      <c r="H15" s="74">
        <v>7066</v>
      </c>
      <c r="I15" s="74" t="s">
        <v>26</v>
      </c>
      <c r="J15" s="74" t="s">
        <v>797</v>
      </c>
      <c r="K15" s="222" t="s">
        <v>796</v>
      </c>
      <c r="L15" s="74">
        <v>3</v>
      </c>
      <c r="M15" s="222" t="s">
        <v>797</v>
      </c>
      <c r="N15" s="74">
        <v>2</v>
      </c>
      <c r="O15" s="74"/>
      <c r="P15" s="74" t="s">
        <v>776</v>
      </c>
      <c r="Q1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" s="2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" s="21">
        <f>IF(Tabel2[[#This Row],[BVO]]&lt;150,Tabel2[[#This Row],[Inventaristie en Nul-Inspectie BOEI Bwk E en W prijs per m2]],Tabel2[[#This Row],[Her-inspectie BOEI Bwk E en W prijs per m2]]*Tabel2[[#This Row],[BVO]])</f>
        <v>0</v>
      </c>
      <c r="U15" s="74">
        <f>IF(Tabel2[[#This Row],[Inpandige inspectie volledig]]="JA",'Inspectie prijzen'!$C$30*Tabel2[[#This Row],[BVO]],0)</f>
        <v>0</v>
      </c>
      <c r="V15" s="21">
        <f>IF(Tabel2[[#This Row],[Aantal transport installaties ]]&gt;0,Tabel2[[#This Row],[Aantal transport installaties ]]*'Inspectie prijzen'!$C$26)</f>
        <v>0</v>
      </c>
      <c r="W15" s="21">
        <f>IF(Tabel2[[#This Row],[Aantal transport installaties ]]&gt;0,Tabel2[[#This Row],[Aantal transport installaties ]]*'Inspectie prijzen'!$C$46)</f>
        <v>0</v>
      </c>
      <c r="X1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" s="74"/>
      <c r="AB15" s="74">
        <v>2</v>
      </c>
      <c r="AC15" s="88" t="s">
        <v>574</v>
      </c>
      <c r="AD15" s="89" t="s">
        <v>575</v>
      </c>
      <c r="AE15" s="86" t="s">
        <v>730</v>
      </c>
    </row>
    <row r="16" spans="1:32" ht="16.5" hidden="1" customHeight="1" x14ac:dyDescent="0.25">
      <c r="A16" s="222">
        <v>7</v>
      </c>
      <c r="B16" s="74" t="s">
        <v>757</v>
      </c>
      <c r="C16" s="74"/>
      <c r="D16" s="90" t="s">
        <v>693</v>
      </c>
      <c r="E16" s="53" t="s">
        <v>694</v>
      </c>
      <c r="F16" s="86" t="s">
        <v>4</v>
      </c>
      <c r="G16" s="86"/>
      <c r="H16" s="87"/>
      <c r="I16" s="86"/>
      <c r="J16" s="86" t="s">
        <v>772</v>
      </c>
      <c r="K16" s="86"/>
      <c r="L16" s="74">
        <v>3</v>
      </c>
      <c r="M16" s="86"/>
      <c r="N16" s="86"/>
      <c r="O16" s="86"/>
      <c r="P16" s="86" t="s">
        <v>777</v>
      </c>
      <c r="Q16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" s="22">
        <f>IF(Tabel2[[#This Row],[BVO]]&lt;150,Tabel2[[#This Row],[Inventaristie en Nul-Inspectie BOEI Bwk E en W prijs per m2]],Tabel2[[#This Row],[Her-inspectie BOEI Bwk E en W prijs per m2]]*Tabel2[[#This Row],[BVO]])</f>
        <v>0</v>
      </c>
      <c r="U16" s="22">
        <f>IF(Tabel2[[#This Row],[Inpandige inspectie volledig]]="JA",'Inspectie prijzen'!$C$30*Tabel2[[#This Row],[BVO]],0)</f>
        <v>0</v>
      </c>
      <c r="V16" s="23" t="b">
        <f>IF(Tabel2[[#This Row],[Aantal transport installaties ]]&gt;0,Tabel2[[#This Row],[Aantal transport installaties ]]*'Inspectie prijzen'!$C$26)</f>
        <v>0</v>
      </c>
      <c r="W16" s="23" t="b">
        <f>IF(Tabel2[[#This Row],[Aantal transport installaties ]]&gt;0,Tabel2[[#This Row],[Aantal transport installaties ]]*'Inspectie prijzen'!$C$46)</f>
        <v>0</v>
      </c>
      <c r="X16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" s="41"/>
      <c r="AB16" s="86"/>
      <c r="AC16" s="88"/>
      <c r="AD16" s="89"/>
      <c r="AE16" s="86" t="s">
        <v>730</v>
      </c>
    </row>
    <row r="17" spans="1:32" ht="16.5" customHeight="1" x14ac:dyDescent="0.25">
      <c r="A17" s="74">
        <v>8</v>
      </c>
      <c r="B17" s="74" t="s">
        <v>757</v>
      </c>
      <c r="C17" s="74"/>
      <c r="D17" s="74" t="s">
        <v>695</v>
      </c>
      <c r="E17" s="74" t="s">
        <v>7</v>
      </c>
      <c r="F17" s="74" t="s">
        <v>2</v>
      </c>
      <c r="G17" s="74">
        <v>1970</v>
      </c>
      <c r="H17" s="75">
        <v>746</v>
      </c>
      <c r="I17" s="74"/>
      <c r="J17" s="74" t="s">
        <v>797</v>
      </c>
      <c r="K17" s="76" t="s">
        <v>796</v>
      </c>
      <c r="L17" s="74">
        <v>3</v>
      </c>
      <c r="M17" s="74" t="s">
        <v>797</v>
      </c>
      <c r="N17" s="74"/>
      <c r="O17" s="74"/>
      <c r="P17" s="74" t="s">
        <v>777</v>
      </c>
      <c r="Q1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" s="22">
        <f>IF(Tabel2[[#This Row],[BVO]]&lt;150,Tabel2[[#This Row],[Inventaristie en Nul-Inspectie BOEI Bwk E en W prijs per m2]],Tabel2[[#This Row],[Her-inspectie BOEI Bwk E en W prijs per m2]]*Tabel2[[#This Row],[BVO]])</f>
        <v>0</v>
      </c>
      <c r="U17" s="22">
        <f>IF(Tabel2[[#This Row],[Inpandige inspectie volledig]]="JA",'Inspectie prijzen'!$C$30*Tabel2[[#This Row],[BVO]],0)</f>
        <v>0</v>
      </c>
      <c r="V17" s="29" t="b">
        <f>IF(Tabel2[[#This Row],[Aantal transport installaties ]]&gt;0,Tabel2[[#This Row],[Aantal transport installaties ]]*'Inspectie prijzen'!$C$26)</f>
        <v>0</v>
      </c>
      <c r="W17" s="29" t="b">
        <f>IF(Tabel2[[#This Row],[Aantal transport installaties ]]&gt;0,Tabel2[[#This Row],[Aantal transport installaties ]]*'Inspectie prijzen'!$C$46)</f>
        <v>0</v>
      </c>
      <c r="X1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" s="39">
        <v>2018</v>
      </c>
      <c r="AB17" s="74">
        <v>2</v>
      </c>
      <c r="AC17" s="78" t="s">
        <v>6</v>
      </c>
      <c r="AD17" s="79" t="s">
        <v>153</v>
      </c>
      <c r="AE17" s="74"/>
    </row>
    <row r="18" spans="1:32" ht="16.5" customHeight="1" x14ac:dyDescent="0.25">
      <c r="A18" s="222">
        <v>9</v>
      </c>
      <c r="B18" s="74" t="s">
        <v>757</v>
      </c>
      <c r="C18" s="74"/>
      <c r="D18" s="74" t="s">
        <v>695</v>
      </c>
      <c r="E18" s="74" t="s">
        <v>7</v>
      </c>
      <c r="F18" s="74" t="s">
        <v>2</v>
      </c>
      <c r="G18" s="74">
        <v>1970</v>
      </c>
      <c r="H18" s="75">
        <v>356</v>
      </c>
      <c r="I18" s="74"/>
      <c r="J18" s="74" t="s">
        <v>797</v>
      </c>
      <c r="K18" s="76" t="s">
        <v>796</v>
      </c>
      <c r="L18" s="74">
        <v>3</v>
      </c>
      <c r="M18" s="74" t="s">
        <v>797</v>
      </c>
      <c r="N18" s="74"/>
      <c r="O18" s="74"/>
      <c r="P18" s="74" t="s">
        <v>777</v>
      </c>
      <c r="Q1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" s="22">
        <f>IF(Tabel2[[#This Row],[BVO]]&lt;150,Tabel2[[#This Row],[Inventaristie en Nul-Inspectie BOEI Bwk E en W prijs per m2]],Tabel2[[#This Row],[Her-inspectie BOEI Bwk E en W prijs per m2]]*Tabel2[[#This Row],[BVO]])</f>
        <v>0</v>
      </c>
      <c r="U18" s="22">
        <f>IF(Tabel2[[#This Row],[Inpandige inspectie volledig]]="JA",'Inspectie prijzen'!$C$30*Tabel2[[#This Row],[BVO]],0)</f>
        <v>0</v>
      </c>
      <c r="V18" s="29" t="b">
        <f>IF(Tabel2[[#This Row],[Aantal transport installaties ]]&gt;0,Tabel2[[#This Row],[Aantal transport installaties ]]*'Inspectie prijzen'!$C$26)</f>
        <v>0</v>
      </c>
      <c r="W18" s="29" t="b">
        <f>IF(Tabel2[[#This Row],[Aantal transport installaties ]]&gt;0,Tabel2[[#This Row],[Aantal transport installaties ]]*'Inspectie prijzen'!$C$46)</f>
        <v>0</v>
      </c>
      <c r="X1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" s="39"/>
      <c r="AB18" s="74">
        <v>2</v>
      </c>
      <c r="AC18" s="78" t="s">
        <v>6</v>
      </c>
      <c r="AD18" s="79" t="s">
        <v>153</v>
      </c>
      <c r="AE18" s="74"/>
    </row>
    <row r="19" spans="1:32" s="213" customFormat="1" ht="16.5" hidden="1" customHeight="1" x14ac:dyDescent="0.25">
      <c r="A19" s="74">
        <v>10</v>
      </c>
      <c r="B19" s="209" t="s">
        <v>757</v>
      </c>
      <c r="C19" s="209"/>
      <c r="D19" s="209" t="s">
        <v>576</v>
      </c>
      <c r="E19" s="209" t="s">
        <v>577</v>
      </c>
      <c r="F19" s="214" t="s">
        <v>0</v>
      </c>
      <c r="G19" s="214">
        <v>1960</v>
      </c>
      <c r="H19" s="210">
        <v>6</v>
      </c>
      <c r="I19" s="209"/>
      <c r="J19" s="209" t="s">
        <v>874</v>
      </c>
      <c r="K19" s="209"/>
      <c r="L19" s="209">
        <v>3</v>
      </c>
      <c r="M19" s="209" t="s">
        <v>797</v>
      </c>
      <c r="N19" s="209"/>
      <c r="O19" s="209"/>
      <c r="P19" s="209" t="s">
        <v>777</v>
      </c>
      <c r="Q1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" s="211">
        <f>IF(Tabel2[[#This Row],[BVO]]&lt;150,Tabel2[[#This Row],[Inventaristie en Nul-Inspectie BOEI Bwk E en W prijs per m2]],Tabel2[[#This Row],[Her-inspectie BOEI Bwk E en W prijs per m2]]*Tabel2[[#This Row],[BVO]])</f>
        <v>0</v>
      </c>
      <c r="U19" s="22">
        <f>IF(Tabel2[[#This Row],[Inpandige inspectie volledig]]="JA",'Inspectie prijzen'!$C$30*Tabel2[[#This Row],[BVO]],0)</f>
        <v>0</v>
      </c>
      <c r="V19" s="212" t="b">
        <f>IF(Tabel2[[#This Row],[Aantal transport installaties ]]&gt;0,Tabel2[[#This Row],[Aantal transport installaties ]]*'Inspectie prijzen'!$C$26)</f>
        <v>0</v>
      </c>
      <c r="W19" s="212" t="b">
        <f>IF(Tabel2[[#This Row],[Aantal transport installaties ]]&gt;0,Tabel2[[#This Row],[Aantal transport installaties ]]*'Inspectie prijzen'!$C$46)</f>
        <v>0</v>
      </c>
      <c r="X1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" s="39"/>
      <c r="AB19" s="209">
        <v>1</v>
      </c>
      <c r="AC19" s="78" t="s">
        <v>199</v>
      </c>
      <c r="AD19" s="79" t="s">
        <v>190</v>
      </c>
      <c r="AE19" s="74"/>
      <c r="AF19" s="215"/>
    </row>
    <row r="20" spans="1:32" ht="16.5" customHeight="1" x14ac:dyDescent="0.25">
      <c r="A20" s="222">
        <v>11</v>
      </c>
      <c r="B20" s="74" t="s">
        <v>757</v>
      </c>
      <c r="C20" s="74"/>
      <c r="D20" s="74" t="s">
        <v>9</v>
      </c>
      <c r="E20" s="74" t="s">
        <v>10</v>
      </c>
      <c r="F20" s="74" t="s">
        <v>4</v>
      </c>
      <c r="G20" s="74">
        <v>1994</v>
      </c>
      <c r="H20" s="75">
        <v>192</v>
      </c>
      <c r="I20" s="74"/>
      <c r="J20" s="74" t="s">
        <v>797</v>
      </c>
      <c r="K20" s="76" t="s">
        <v>796</v>
      </c>
      <c r="L20" s="74">
        <v>3</v>
      </c>
      <c r="M20" s="74" t="s">
        <v>797</v>
      </c>
      <c r="N20" s="74"/>
      <c r="O20" s="74"/>
      <c r="P20" s="74" t="s">
        <v>777</v>
      </c>
      <c r="Q2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" s="22">
        <f>IF(Tabel2[[#This Row],[BVO]]&lt;150,Tabel2[[#This Row],[Inventaristie en Nul-Inspectie BOEI Bwk E en W prijs per m2]],Tabel2[[#This Row],[Her-inspectie BOEI Bwk E en W prijs per m2]]*Tabel2[[#This Row],[BVO]])</f>
        <v>0</v>
      </c>
      <c r="U20" s="22">
        <f>IF(Tabel2[[#This Row],[Inpandige inspectie volledig]]="JA",'Inspectie prijzen'!$C$30*Tabel2[[#This Row],[BVO]],0)</f>
        <v>0</v>
      </c>
      <c r="V20" s="29" t="b">
        <f>IF(Tabel2[[#This Row],[Aantal transport installaties ]]&gt;0,Tabel2[[#This Row],[Aantal transport installaties ]]*'Inspectie prijzen'!$C$26)</f>
        <v>0</v>
      </c>
      <c r="W20" s="29" t="b">
        <f>IF(Tabel2[[#This Row],[Aantal transport installaties ]]&gt;0,Tabel2[[#This Row],[Aantal transport installaties ]]*'Inspectie prijzen'!$C$46)</f>
        <v>0</v>
      </c>
      <c r="X2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" s="39">
        <v>2018</v>
      </c>
      <c r="AB20" s="74">
        <v>2</v>
      </c>
      <c r="AC20" s="78" t="s">
        <v>639</v>
      </c>
      <c r="AD20" s="79" t="s">
        <v>640</v>
      </c>
      <c r="AE20" s="91"/>
    </row>
    <row r="21" spans="1:32" ht="16.5" customHeight="1" x14ac:dyDescent="0.25">
      <c r="A21" s="74">
        <v>12</v>
      </c>
      <c r="B21" s="74" t="s">
        <v>757</v>
      </c>
      <c r="C21" s="74"/>
      <c r="D21" s="74" t="s">
        <v>11</v>
      </c>
      <c r="E21" s="74" t="s">
        <v>12</v>
      </c>
      <c r="F21" s="74" t="s">
        <v>2</v>
      </c>
      <c r="G21" s="74">
        <v>1996</v>
      </c>
      <c r="H21" s="75">
        <v>101</v>
      </c>
      <c r="I21" s="74"/>
      <c r="J21" s="74" t="s">
        <v>797</v>
      </c>
      <c r="K21" s="76" t="s">
        <v>796</v>
      </c>
      <c r="L21" s="74">
        <v>3</v>
      </c>
      <c r="M21" s="74" t="s">
        <v>797</v>
      </c>
      <c r="N21" s="74"/>
      <c r="O21" s="74"/>
      <c r="P21" s="74" t="s">
        <v>777</v>
      </c>
      <c r="Q2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" s="22">
        <f>IF(Tabel2[[#This Row],[BVO]]&lt;150,Tabel2[[#This Row],[Inventaristie en Nul-Inspectie BOEI Bwk E en W prijs per m2]],Tabel2[[#This Row],[Her-inspectie BOEI Bwk E en W prijs per m2]]*Tabel2[[#This Row],[BVO]])</f>
        <v>0</v>
      </c>
      <c r="U21" s="22">
        <f>IF(Tabel2[[#This Row],[Inpandige inspectie volledig]]="JA",'Inspectie prijzen'!$C$30*Tabel2[[#This Row],[BVO]],0)</f>
        <v>0</v>
      </c>
      <c r="V21" s="29" t="b">
        <f>IF(Tabel2[[#This Row],[Aantal transport installaties ]]&gt;0,Tabel2[[#This Row],[Aantal transport installaties ]]*'Inspectie prijzen'!$C$26)</f>
        <v>0</v>
      </c>
      <c r="W21" s="29" t="b">
        <f>IF(Tabel2[[#This Row],[Aantal transport installaties ]]&gt;0,Tabel2[[#This Row],[Aantal transport installaties ]]*'Inspectie prijzen'!$C$46)</f>
        <v>0</v>
      </c>
      <c r="X2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" s="39">
        <v>2018</v>
      </c>
      <c r="AB21" s="74">
        <v>2</v>
      </c>
      <c r="AC21" s="78" t="s">
        <v>682</v>
      </c>
      <c r="AD21" s="79" t="s">
        <v>683</v>
      </c>
      <c r="AE21" s="91"/>
      <c r="AF21" s="81"/>
    </row>
    <row r="22" spans="1:32" ht="16.5" hidden="1" customHeight="1" x14ac:dyDescent="0.25">
      <c r="A22" s="222">
        <v>13</v>
      </c>
      <c r="B22" s="74" t="s">
        <v>757</v>
      </c>
      <c r="C22" s="74"/>
      <c r="D22" s="93" t="s">
        <v>189</v>
      </c>
      <c r="E22" s="93" t="s">
        <v>192</v>
      </c>
      <c r="F22" s="94" t="s">
        <v>0</v>
      </c>
      <c r="G22" s="55">
        <v>1963</v>
      </c>
      <c r="H22" s="56">
        <v>952</v>
      </c>
      <c r="I22" s="55"/>
      <c r="J22" s="55" t="s">
        <v>770</v>
      </c>
      <c r="K22" s="55"/>
      <c r="L22" s="74">
        <v>3</v>
      </c>
      <c r="M22" s="55"/>
      <c r="N22" s="55"/>
      <c r="O22" s="55"/>
      <c r="P22" s="55" t="s">
        <v>777</v>
      </c>
      <c r="Q22" s="24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" s="24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" s="22">
        <f>IF(Tabel2[[#This Row],[BVO]]&lt;150,Tabel2[[#This Row],[Inventaristie en Nul-Inspectie BOEI Bwk E en W prijs per m2]],Tabel2[[#This Row],[Her-inspectie BOEI Bwk E en W prijs per m2]]*Tabel2[[#This Row],[BVO]])</f>
        <v>0</v>
      </c>
      <c r="U22" s="22">
        <f>IF(Tabel2[[#This Row],[Inpandige inspectie volledig]]="JA",'Inspectie prijzen'!$C$30*Tabel2[[#This Row],[BVO]],0)</f>
        <v>0</v>
      </c>
      <c r="V22" s="24" t="b">
        <f>IF(Tabel2[[#This Row],[Aantal transport installaties ]]&gt;0,Tabel2[[#This Row],[Aantal transport installaties ]]*'Inspectie prijzen'!$C$26)</f>
        <v>0</v>
      </c>
      <c r="W22" s="24" t="b">
        <f>IF(Tabel2[[#This Row],[Aantal transport installaties ]]&gt;0,Tabel2[[#This Row],[Aantal transport installaties ]]*'Inspectie prijzen'!$C$46)</f>
        <v>0</v>
      </c>
      <c r="X22" s="24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" s="24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" s="24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" s="42"/>
      <c r="AB22" s="55"/>
      <c r="AC22" s="57" t="s">
        <v>608</v>
      </c>
      <c r="AD22" s="95" t="s">
        <v>228</v>
      </c>
      <c r="AE22" s="94" t="s">
        <v>696</v>
      </c>
      <c r="AF22" s="81"/>
    </row>
    <row r="23" spans="1:32" ht="16.5" customHeight="1" x14ac:dyDescent="0.25">
      <c r="A23" s="74">
        <v>14</v>
      </c>
      <c r="B23" s="74" t="s">
        <v>757</v>
      </c>
      <c r="C23" s="74"/>
      <c r="D23" s="82" t="s">
        <v>827</v>
      </c>
      <c r="E23" s="218" t="s">
        <v>877</v>
      </c>
      <c r="F23" s="1" t="s">
        <v>0</v>
      </c>
      <c r="G23" s="1">
        <v>2016</v>
      </c>
      <c r="H23" s="1">
        <v>2610</v>
      </c>
      <c r="I23" s="1"/>
      <c r="J23" s="218" t="s">
        <v>797</v>
      </c>
      <c r="K23" s="1" t="s">
        <v>796</v>
      </c>
      <c r="L23" s="74">
        <v>3</v>
      </c>
      <c r="M23" s="1" t="s">
        <v>797</v>
      </c>
      <c r="N23" s="1"/>
      <c r="O23" s="1"/>
      <c r="P23" s="1" t="s">
        <v>777</v>
      </c>
      <c r="Q23" s="3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" s="3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" s="22">
        <f>IF(Tabel2[[#This Row],[BVO]]&lt;150,Tabel2[[#This Row],[Inventaristie en Nul-Inspectie BOEI Bwk E en W prijs per m2]],Tabel2[[#This Row],[Her-inspectie BOEI Bwk E en W prijs per m2]]*Tabel2[[#This Row],[BVO]])</f>
        <v>0</v>
      </c>
      <c r="U23" s="22">
        <f>IF(Tabel2[[#This Row],[Inpandige inspectie volledig]]="JA",'Inspectie prijzen'!$C$30*Tabel2[[#This Row],[BVO]],0)</f>
        <v>0</v>
      </c>
      <c r="V23" s="29" t="b">
        <f>IF(Tabel2[[#This Row],[Aantal transport installaties ]]&gt;0,Tabel2[[#This Row],[Aantal transport installaties ]]*'Inspectie prijzen'!$C$26)</f>
        <v>0</v>
      </c>
      <c r="W23" s="29" t="b">
        <f>IF(Tabel2[[#This Row],[Aantal transport installaties ]]&gt;0,Tabel2[[#This Row],[Aantal transport installaties ]]*'Inspectie prijzen'!$C$46)</f>
        <v>0</v>
      </c>
      <c r="X2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" s="39">
        <v>2018</v>
      </c>
      <c r="AB23" s="74">
        <v>3</v>
      </c>
      <c r="AC23" s="1" t="s">
        <v>609</v>
      </c>
      <c r="AD23" s="2" t="s">
        <v>611</v>
      </c>
      <c r="AE23" s="96" t="s">
        <v>632</v>
      </c>
      <c r="AF23" s="81"/>
    </row>
    <row r="24" spans="1:32" ht="16.5" hidden="1" customHeight="1" x14ac:dyDescent="0.25">
      <c r="A24" s="222">
        <v>15</v>
      </c>
      <c r="B24" s="74" t="s">
        <v>757</v>
      </c>
      <c r="C24" s="74"/>
      <c r="D24" s="92" t="s">
        <v>13</v>
      </c>
      <c r="E24" s="92" t="s">
        <v>233</v>
      </c>
      <c r="F24" s="97" t="s">
        <v>2</v>
      </c>
      <c r="G24" s="97">
        <v>1968</v>
      </c>
      <c r="H24" s="98">
        <v>958</v>
      </c>
      <c r="I24" s="97"/>
      <c r="J24" s="97" t="s">
        <v>771</v>
      </c>
      <c r="K24" s="97"/>
      <c r="L24" s="74">
        <v>3</v>
      </c>
      <c r="M24" s="97"/>
      <c r="N24" s="97"/>
      <c r="O24" s="97"/>
      <c r="P24" s="97" t="s">
        <v>777</v>
      </c>
      <c r="Q24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" s="22">
        <f>IF(Tabel2[[#This Row],[BVO]]&lt;150,Tabel2[[#This Row],[Inventaristie en Nul-Inspectie BOEI Bwk E en W prijs per m2]],Tabel2[[#This Row],[Her-inspectie BOEI Bwk E en W prijs per m2]]*Tabel2[[#This Row],[BVO]])</f>
        <v>0</v>
      </c>
      <c r="U24" s="22">
        <f>IF(Tabel2[[#This Row],[Inpandige inspectie volledig]]="JA",'Inspectie prijzen'!$C$30*Tabel2[[#This Row],[BVO]],0)</f>
        <v>0</v>
      </c>
      <c r="V24" s="25" t="b">
        <f>IF(Tabel2[[#This Row],[Aantal transport installaties ]]&gt;0,Tabel2[[#This Row],[Aantal transport installaties ]]*'Inspectie prijzen'!$C$26)</f>
        <v>0</v>
      </c>
      <c r="W24" s="25" t="b">
        <f>IF(Tabel2[[#This Row],[Aantal transport installaties ]]&gt;0,Tabel2[[#This Row],[Aantal transport installaties ]]*'Inspectie prijzen'!$C$46)</f>
        <v>0</v>
      </c>
      <c r="X24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" s="43"/>
      <c r="AB24" s="97"/>
      <c r="AC24" s="99"/>
      <c r="AD24" s="100"/>
      <c r="AE24" s="97" t="s">
        <v>697</v>
      </c>
      <c r="AF24" s="81"/>
    </row>
    <row r="25" spans="1:32" ht="16.5" customHeight="1" x14ac:dyDescent="0.25">
      <c r="A25" s="74">
        <v>16</v>
      </c>
      <c r="B25" s="74" t="s">
        <v>757</v>
      </c>
      <c r="C25" s="74"/>
      <c r="D25" s="74" t="s">
        <v>17</v>
      </c>
      <c r="E25" s="74" t="s">
        <v>124</v>
      </c>
      <c r="F25" s="74" t="s">
        <v>8</v>
      </c>
      <c r="G25" s="74">
        <v>1947</v>
      </c>
      <c r="H25" s="75">
        <v>226</v>
      </c>
      <c r="I25" s="74"/>
      <c r="J25" s="74" t="s">
        <v>797</v>
      </c>
      <c r="K25" s="76" t="s">
        <v>796</v>
      </c>
      <c r="L25" s="74">
        <v>3</v>
      </c>
      <c r="M25" s="74" t="s">
        <v>797</v>
      </c>
      <c r="N25" s="74"/>
      <c r="O25" s="74"/>
      <c r="P25" s="74" t="s">
        <v>777</v>
      </c>
      <c r="Q2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" s="22">
        <f>IF(Tabel2[[#This Row],[BVO]]&lt;150,Tabel2[[#This Row],[Inventaristie en Nul-Inspectie BOEI Bwk E en W prijs per m2]],Tabel2[[#This Row],[Her-inspectie BOEI Bwk E en W prijs per m2]]*Tabel2[[#This Row],[BVO]])</f>
        <v>0</v>
      </c>
      <c r="U25" s="22">
        <f>IF(Tabel2[[#This Row],[Inpandige inspectie volledig]]="JA",'Inspectie prijzen'!$C$30*Tabel2[[#This Row],[BVO]],0)</f>
        <v>0</v>
      </c>
      <c r="V25" s="29" t="b">
        <f>IF(Tabel2[[#This Row],[Aantal transport installaties ]]&gt;0,Tabel2[[#This Row],[Aantal transport installaties ]]*'Inspectie prijzen'!$C$26)</f>
        <v>0</v>
      </c>
      <c r="W25" s="29" t="b">
        <f>IF(Tabel2[[#This Row],[Aantal transport installaties ]]&gt;0,Tabel2[[#This Row],[Aantal transport installaties ]]*'Inspectie prijzen'!$C$46)</f>
        <v>0</v>
      </c>
      <c r="X2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" s="39"/>
      <c r="AB25" s="74">
        <v>3</v>
      </c>
      <c r="AC25" s="78" t="s">
        <v>172</v>
      </c>
      <c r="AD25" s="79" t="s">
        <v>154</v>
      </c>
      <c r="AE25" s="74"/>
      <c r="AF25" s="81"/>
    </row>
    <row r="26" spans="1:32" ht="16.5" customHeight="1" x14ac:dyDescent="0.25">
      <c r="A26" s="222">
        <v>17</v>
      </c>
      <c r="B26" s="74" t="s">
        <v>757</v>
      </c>
      <c r="C26" s="74"/>
      <c r="D26" s="74" t="s">
        <v>17</v>
      </c>
      <c r="E26" s="74" t="s">
        <v>125</v>
      </c>
      <c r="F26" s="74" t="s">
        <v>8</v>
      </c>
      <c r="G26" s="74">
        <v>1947</v>
      </c>
      <c r="H26" s="75">
        <v>2707</v>
      </c>
      <c r="I26" s="74"/>
      <c r="J26" s="74" t="s">
        <v>797</v>
      </c>
      <c r="K26" s="76" t="s">
        <v>796</v>
      </c>
      <c r="L26" s="74">
        <v>3</v>
      </c>
      <c r="M26" s="74" t="s">
        <v>797</v>
      </c>
      <c r="N26" s="74"/>
      <c r="O26" s="74"/>
      <c r="P26" s="74" t="s">
        <v>777</v>
      </c>
      <c r="Q2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" s="22">
        <f>IF(Tabel2[[#This Row],[BVO]]&lt;150,Tabel2[[#This Row],[Inventaristie en Nul-Inspectie BOEI Bwk E en W prijs per m2]],Tabel2[[#This Row],[Her-inspectie BOEI Bwk E en W prijs per m2]]*Tabel2[[#This Row],[BVO]])</f>
        <v>0</v>
      </c>
      <c r="U26" s="22">
        <f>IF(Tabel2[[#This Row],[Inpandige inspectie volledig]]="JA",'Inspectie prijzen'!$C$30*Tabel2[[#This Row],[BVO]],0)</f>
        <v>0</v>
      </c>
      <c r="V26" s="29" t="b">
        <f>IF(Tabel2[[#This Row],[Aantal transport installaties ]]&gt;0,Tabel2[[#This Row],[Aantal transport installaties ]]*'Inspectie prijzen'!$C$26)</f>
        <v>0</v>
      </c>
      <c r="W26" s="29" t="b">
        <f>IF(Tabel2[[#This Row],[Aantal transport installaties ]]&gt;0,Tabel2[[#This Row],[Aantal transport installaties ]]*'Inspectie prijzen'!$C$46)</f>
        <v>0</v>
      </c>
      <c r="X2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" s="39"/>
      <c r="AB26" s="74">
        <v>3</v>
      </c>
      <c r="AC26" s="78" t="s">
        <v>172</v>
      </c>
      <c r="AD26" s="79" t="s">
        <v>154</v>
      </c>
      <c r="AE26" s="74"/>
      <c r="AF26" s="81"/>
    </row>
    <row r="27" spans="1:32" ht="16.5" customHeight="1" x14ac:dyDescent="0.25">
      <c r="A27" s="74">
        <v>18</v>
      </c>
      <c r="B27" s="74" t="s">
        <v>757</v>
      </c>
      <c r="C27" s="74"/>
      <c r="D27" s="74" t="s">
        <v>17</v>
      </c>
      <c r="E27" s="74" t="s">
        <v>126</v>
      </c>
      <c r="F27" s="74" t="s">
        <v>8</v>
      </c>
      <c r="G27" s="74">
        <v>1947</v>
      </c>
      <c r="H27" s="75">
        <v>548</v>
      </c>
      <c r="I27" s="74"/>
      <c r="J27" s="74" t="s">
        <v>797</v>
      </c>
      <c r="K27" s="76" t="s">
        <v>796</v>
      </c>
      <c r="L27" s="74">
        <v>3</v>
      </c>
      <c r="M27" s="74" t="s">
        <v>797</v>
      </c>
      <c r="N27" s="74"/>
      <c r="O27" s="74"/>
      <c r="P27" s="74" t="s">
        <v>777</v>
      </c>
      <c r="Q2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" s="22">
        <f>IF(Tabel2[[#This Row],[BVO]]&lt;150,Tabel2[[#This Row],[Inventaristie en Nul-Inspectie BOEI Bwk E en W prijs per m2]],Tabel2[[#This Row],[Her-inspectie BOEI Bwk E en W prijs per m2]]*Tabel2[[#This Row],[BVO]])</f>
        <v>0</v>
      </c>
      <c r="U27" s="22">
        <f>IF(Tabel2[[#This Row],[Inpandige inspectie volledig]]="JA",'Inspectie prijzen'!$C$30*Tabel2[[#This Row],[BVO]],0)</f>
        <v>0</v>
      </c>
      <c r="V27" s="29" t="b">
        <f>IF(Tabel2[[#This Row],[Aantal transport installaties ]]&gt;0,Tabel2[[#This Row],[Aantal transport installaties ]]*'Inspectie prijzen'!$C$26)</f>
        <v>0</v>
      </c>
      <c r="W27" s="29" t="b">
        <f>IF(Tabel2[[#This Row],[Aantal transport installaties ]]&gt;0,Tabel2[[#This Row],[Aantal transport installaties ]]*'Inspectie prijzen'!$C$46)</f>
        <v>0</v>
      </c>
      <c r="X2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" s="39"/>
      <c r="AB27" s="74">
        <v>3</v>
      </c>
      <c r="AC27" s="78" t="s">
        <v>172</v>
      </c>
      <c r="AD27" s="79" t="s">
        <v>154</v>
      </c>
      <c r="AE27" s="74"/>
      <c r="AF27" s="81"/>
    </row>
    <row r="28" spans="1:32" s="213" customFormat="1" ht="16.5" hidden="1" customHeight="1" x14ac:dyDescent="0.25">
      <c r="A28" s="222">
        <v>19</v>
      </c>
      <c r="B28" s="209" t="s">
        <v>757</v>
      </c>
      <c r="C28" s="209"/>
      <c r="D28" s="209" t="s">
        <v>18</v>
      </c>
      <c r="E28" s="209" t="s">
        <v>19</v>
      </c>
      <c r="F28" s="209" t="s">
        <v>2</v>
      </c>
      <c r="G28" s="209">
        <v>1970</v>
      </c>
      <c r="H28" s="210">
        <v>169</v>
      </c>
      <c r="I28" s="209"/>
      <c r="J28" s="209" t="s">
        <v>875</v>
      </c>
      <c r="K28" s="76"/>
      <c r="L28" s="209">
        <v>3</v>
      </c>
      <c r="M28" s="209" t="s">
        <v>797</v>
      </c>
      <c r="N28" s="209"/>
      <c r="O28" s="209"/>
      <c r="P28" s="209" t="s">
        <v>777</v>
      </c>
      <c r="Q28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8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8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8" s="211">
        <f>IF(Tabel2[[#This Row],[BVO]]&lt;150,Tabel2[[#This Row],[Inventaristie en Nul-Inspectie BOEI Bwk E en W prijs per m2]],Tabel2[[#This Row],[Her-inspectie BOEI Bwk E en W prijs per m2]]*Tabel2[[#This Row],[BVO]])</f>
        <v>0</v>
      </c>
      <c r="U28" s="22">
        <f>IF(Tabel2[[#This Row],[Inpandige inspectie volledig]]="JA",'Inspectie prijzen'!$C$30*Tabel2[[#This Row],[BVO]],0)</f>
        <v>0</v>
      </c>
      <c r="V28" s="212" t="b">
        <f>IF(Tabel2[[#This Row],[Aantal transport installaties ]]&gt;0,Tabel2[[#This Row],[Aantal transport installaties ]]*'Inspectie prijzen'!$C$26)</f>
        <v>0</v>
      </c>
      <c r="W28" s="212" t="b">
        <f>IF(Tabel2[[#This Row],[Aantal transport installaties ]]&gt;0,Tabel2[[#This Row],[Aantal transport installaties ]]*'Inspectie prijzen'!$C$46)</f>
        <v>0</v>
      </c>
      <c r="X28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8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8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8" s="39">
        <v>2011</v>
      </c>
      <c r="AB28" s="209">
        <v>2</v>
      </c>
      <c r="AC28" s="78" t="s">
        <v>641</v>
      </c>
      <c r="AD28" s="79" t="s">
        <v>642</v>
      </c>
      <c r="AE28" s="74"/>
    </row>
    <row r="29" spans="1:32" s="213" customFormat="1" ht="16.5" hidden="1" customHeight="1" x14ac:dyDescent="0.25">
      <c r="A29" s="74">
        <v>20</v>
      </c>
      <c r="B29" s="209" t="s">
        <v>757</v>
      </c>
      <c r="C29" s="209"/>
      <c r="D29" s="209" t="s">
        <v>20</v>
      </c>
      <c r="E29" s="209" t="s">
        <v>21</v>
      </c>
      <c r="F29" s="209" t="s">
        <v>2</v>
      </c>
      <c r="G29" s="209">
        <v>1970</v>
      </c>
      <c r="H29" s="210">
        <v>1435</v>
      </c>
      <c r="I29" s="209"/>
      <c r="J29" s="209" t="s">
        <v>875</v>
      </c>
      <c r="K29" s="76"/>
      <c r="L29" s="209">
        <v>3</v>
      </c>
      <c r="M29" s="209" t="s">
        <v>797</v>
      </c>
      <c r="N29" s="209"/>
      <c r="O29" s="209"/>
      <c r="P29" s="209" t="s">
        <v>777</v>
      </c>
      <c r="Q2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9" s="211">
        <f>IF(Tabel2[[#This Row],[BVO]]&lt;150,Tabel2[[#This Row],[Inventaristie en Nul-Inspectie BOEI Bwk E en W prijs per m2]],Tabel2[[#This Row],[Her-inspectie BOEI Bwk E en W prijs per m2]]*Tabel2[[#This Row],[BVO]])</f>
        <v>0</v>
      </c>
      <c r="U29" s="22">
        <f>IF(Tabel2[[#This Row],[Inpandige inspectie volledig]]="JA",'Inspectie prijzen'!$C$30*Tabel2[[#This Row],[BVO]],0)</f>
        <v>0</v>
      </c>
      <c r="V29" s="212" t="b">
        <f>IF(Tabel2[[#This Row],[Aantal transport installaties ]]&gt;0,Tabel2[[#This Row],[Aantal transport installaties ]]*'Inspectie prijzen'!$C$26)</f>
        <v>0</v>
      </c>
      <c r="W29" s="212" t="b">
        <f>IF(Tabel2[[#This Row],[Aantal transport installaties ]]&gt;0,Tabel2[[#This Row],[Aantal transport installaties ]]*'Inspectie prijzen'!$C$46)</f>
        <v>0</v>
      </c>
      <c r="X2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9" s="39">
        <v>2011</v>
      </c>
      <c r="AB29" s="209">
        <v>2</v>
      </c>
      <c r="AC29" s="78" t="s">
        <v>641</v>
      </c>
      <c r="AD29" s="79" t="s">
        <v>642</v>
      </c>
      <c r="AE29" s="74"/>
    </row>
    <row r="30" spans="1:32" ht="16.5" customHeight="1" x14ac:dyDescent="0.25">
      <c r="A30" s="222">
        <v>21</v>
      </c>
      <c r="B30" s="74" t="s">
        <v>757</v>
      </c>
      <c r="C30" s="74"/>
      <c r="D30" s="74" t="s">
        <v>191</v>
      </c>
      <c r="E30" s="74" t="s">
        <v>231</v>
      </c>
      <c r="F30" s="74" t="s">
        <v>2</v>
      </c>
      <c r="G30" s="74">
        <v>1975</v>
      </c>
      <c r="H30" s="75">
        <v>1463</v>
      </c>
      <c r="I30" s="74"/>
      <c r="J30" s="74" t="s">
        <v>797</v>
      </c>
      <c r="K30" s="76" t="s">
        <v>796</v>
      </c>
      <c r="L30" s="74">
        <v>3</v>
      </c>
      <c r="M30" s="74" t="s">
        <v>797</v>
      </c>
      <c r="N30" s="74"/>
      <c r="O30" s="74"/>
      <c r="P30" s="74" t="s">
        <v>777</v>
      </c>
      <c r="Q3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0" s="22">
        <f>IF(Tabel2[[#This Row],[BVO]]&lt;150,Tabel2[[#This Row],[Inventaristie en Nul-Inspectie BOEI Bwk E en W prijs per m2]],Tabel2[[#This Row],[Her-inspectie BOEI Bwk E en W prijs per m2]]*Tabel2[[#This Row],[BVO]])</f>
        <v>0</v>
      </c>
      <c r="U30" s="22">
        <f>IF(Tabel2[[#This Row],[Inpandige inspectie volledig]]="JA",'Inspectie prijzen'!$C$30*Tabel2[[#This Row],[BVO]],0)</f>
        <v>0</v>
      </c>
      <c r="V30" s="29" t="b">
        <f>IF(Tabel2[[#This Row],[Aantal transport installaties ]]&gt;0,Tabel2[[#This Row],[Aantal transport installaties ]]*'Inspectie prijzen'!$C$26)</f>
        <v>0</v>
      </c>
      <c r="W30" s="29" t="b">
        <f>IF(Tabel2[[#This Row],[Aantal transport installaties ]]&gt;0,Tabel2[[#This Row],[Aantal transport installaties ]]*'Inspectie prijzen'!$C$46)</f>
        <v>0</v>
      </c>
      <c r="X3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0" s="39"/>
      <c r="AB30" s="74">
        <v>3</v>
      </c>
      <c r="AC30" s="78" t="s">
        <v>675</v>
      </c>
      <c r="AD30" s="79" t="s">
        <v>676</v>
      </c>
      <c r="AE30" s="74"/>
      <c r="AF30" s="81"/>
    </row>
    <row r="31" spans="1:32" s="213" customFormat="1" ht="16.5" hidden="1" customHeight="1" x14ac:dyDescent="0.25">
      <c r="A31" s="74">
        <v>22</v>
      </c>
      <c r="B31" s="209" t="s">
        <v>757</v>
      </c>
      <c r="C31" s="209"/>
      <c r="D31" s="209" t="s">
        <v>578</v>
      </c>
      <c r="E31" s="209" t="s">
        <v>698</v>
      </c>
      <c r="F31" s="214" t="s">
        <v>4</v>
      </c>
      <c r="G31" s="214">
        <v>1979</v>
      </c>
      <c r="H31" s="210">
        <v>25</v>
      </c>
      <c r="I31" s="209"/>
      <c r="J31" s="209" t="s">
        <v>874</v>
      </c>
      <c r="K31" s="209"/>
      <c r="L31" s="209">
        <v>3</v>
      </c>
      <c r="M31" s="209" t="s">
        <v>797</v>
      </c>
      <c r="N31" s="209"/>
      <c r="O31" s="209"/>
      <c r="P31" s="209" t="s">
        <v>777</v>
      </c>
      <c r="Q31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1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1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1" s="211">
        <f>IF(Tabel2[[#This Row],[BVO]]&lt;150,Tabel2[[#This Row],[Inventaristie en Nul-Inspectie BOEI Bwk E en W prijs per m2]],Tabel2[[#This Row],[Her-inspectie BOEI Bwk E en W prijs per m2]]*Tabel2[[#This Row],[BVO]])</f>
        <v>0</v>
      </c>
      <c r="U31" s="22">
        <f>IF(Tabel2[[#This Row],[Inpandige inspectie volledig]]="JA",'Inspectie prijzen'!$C$30*Tabel2[[#This Row],[BVO]],0)</f>
        <v>0</v>
      </c>
      <c r="V31" s="212" t="b">
        <f>IF(Tabel2[[#This Row],[Aantal transport installaties ]]&gt;0,Tabel2[[#This Row],[Aantal transport installaties ]]*'Inspectie prijzen'!$C$26)</f>
        <v>0</v>
      </c>
      <c r="W31" s="212" t="b">
        <f>IF(Tabel2[[#This Row],[Aantal transport installaties ]]&gt;0,Tabel2[[#This Row],[Aantal transport installaties ]]*'Inspectie prijzen'!$C$46)</f>
        <v>0</v>
      </c>
      <c r="X31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1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1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1" s="39"/>
      <c r="AB31" s="209">
        <v>2</v>
      </c>
      <c r="AC31" s="78" t="s">
        <v>199</v>
      </c>
      <c r="AD31" s="79" t="s">
        <v>190</v>
      </c>
      <c r="AE31" s="74"/>
    </row>
    <row r="32" spans="1:32" ht="16.5" customHeight="1" x14ac:dyDescent="0.25">
      <c r="A32" s="222">
        <v>23</v>
      </c>
      <c r="B32" s="74" t="s">
        <v>757</v>
      </c>
      <c r="C32" s="74"/>
      <c r="D32" s="74" t="s">
        <v>594</v>
      </c>
      <c r="E32" s="74" t="s">
        <v>700</v>
      </c>
      <c r="F32" s="74" t="s">
        <v>4</v>
      </c>
      <c r="G32" s="74">
        <v>1986</v>
      </c>
      <c r="H32" s="75">
        <v>408</v>
      </c>
      <c r="I32" s="74"/>
      <c r="J32" s="74" t="s">
        <v>797</v>
      </c>
      <c r="K32" s="76" t="s">
        <v>796</v>
      </c>
      <c r="L32" s="74">
        <v>3</v>
      </c>
      <c r="M32" s="74" t="s">
        <v>797</v>
      </c>
      <c r="N32" s="74"/>
      <c r="O32" s="74"/>
      <c r="P32" s="74" t="s">
        <v>777</v>
      </c>
      <c r="Q3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2" s="22">
        <f>IF(Tabel2[[#This Row],[BVO]]&lt;150,Tabel2[[#This Row],[Inventaristie en Nul-Inspectie BOEI Bwk E en W prijs per m2]],Tabel2[[#This Row],[Her-inspectie BOEI Bwk E en W prijs per m2]]*Tabel2[[#This Row],[BVO]])</f>
        <v>0</v>
      </c>
      <c r="U32" s="22">
        <f>IF(Tabel2[[#This Row],[Inpandige inspectie volledig]]="JA",'Inspectie prijzen'!$C$30*Tabel2[[#This Row],[BVO]],0)</f>
        <v>0</v>
      </c>
      <c r="V32" s="29" t="b">
        <f>IF(Tabel2[[#This Row],[Aantal transport installaties ]]&gt;0,Tabel2[[#This Row],[Aantal transport installaties ]]*'Inspectie prijzen'!$C$26)</f>
        <v>0</v>
      </c>
      <c r="W32" s="29" t="b">
        <f>IF(Tabel2[[#This Row],[Aantal transport installaties ]]&gt;0,Tabel2[[#This Row],[Aantal transport installaties ]]*'Inspectie prijzen'!$C$46)</f>
        <v>0</v>
      </c>
      <c r="X3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2" s="39"/>
      <c r="AB32" s="74">
        <v>3</v>
      </c>
      <c r="AC32" s="78" t="s">
        <v>608</v>
      </c>
      <c r="AD32" s="79" t="s">
        <v>228</v>
      </c>
      <c r="AE32" s="74"/>
      <c r="AF32" s="81"/>
    </row>
    <row r="33" spans="1:32" ht="16.5" customHeight="1" x14ac:dyDescent="0.25">
      <c r="A33" s="74">
        <v>24</v>
      </c>
      <c r="B33" s="74" t="s">
        <v>757</v>
      </c>
      <c r="C33" s="74"/>
      <c r="D33" s="74" t="s">
        <v>213</v>
      </c>
      <c r="E33" s="74" t="s">
        <v>215</v>
      </c>
      <c r="F33" s="74" t="s">
        <v>2</v>
      </c>
      <c r="G33" s="74">
        <v>1995</v>
      </c>
      <c r="H33" s="75">
        <v>113</v>
      </c>
      <c r="I33" s="74"/>
      <c r="J33" s="74" t="s">
        <v>797</v>
      </c>
      <c r="K33" s="76" t="s">
        <v>796</v>
      </c>
      <c r="L33" s="74">
        <v>3</v>
      </c>
      <c r="M33" s="74" t="s">
        <v>797</v>
      </c>
      <c r="N33" s="74"/>
      <c r="O33" s="74"/>
      <c r="P33" s="74" t="s">
        <v>777</v>
      </c>
      <c r="Q3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3" s="22">
        <f>IF(Tabel2[[#This Row],[BVO]]&lt;150,Tabel2[[#This Row],[Inventaristie en Nul-Inspectie BOEI Bwk E en W prijs per m2]],Tabel2[[#This Row],[Her-inspectie BOEI Bwk E en W prijs per m2]]*Tabel2[[#This Row],[BVO]])</f>
        <v>0</v>
      </c>
      <c r="U33" s="22">
        <f>IF(Tabel2[[#This Row],[Inpandige inspectie volledig]]="JA",'Inspectie prijzen'!$C$30*Tabel2[[#This Row],[BVO]],0)</f>
        <v>0</v>
      </c>
      <c r="V33" s="29" t="b">
        <f>IF(Tabel2[[#This Row],[Aantal transport installaties ]]&gt;0,Tabel2[[#This Row],[Aantal transport installaties ]]*'Inspectie prijzen'!$C$26)</f>
        <v>0</v>
      </c>
      <c r="W33" s="29" t="b">
        <f>IF(Tabel2[[#This Row],[Aantal transport installaties ]]&gt;0,Tabel2[[#This Row],[Aantal transport installaties ]]*'Inspectie prijzen'!$C$46)</f>
        <v>0</v>
      </c>
      <c r="X3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3" s="39"/>
      <c r="AB33" s="74">
        <v>3</v>
      </c>
      <c r="AC33" s="78" t="s">
        <v>218</v>
      </c>
      <c r="AD33" s="79" t="s">
        <v>219</v>
      </c>
      <c r="AE33" s="74"/>
      <c r="AF33" s="81"/>
    </row>
    <row r="34" spans="1:32" ht="16.5" customHeight="1" x14ac:dyDescent="0.25">
      <c r="A34" s="222">
        <v>25</v>
      </c>
      <c r="B34" s="74" t="s">
        <v>757</v>
      </c>
      <c r="C34" s="74"/>
      <c r="D34" s="82" t="s">
        <v>214</v>
      </c>
      <c r="E34" s="74" t="s">
        <v>215</v>
      </c>
      <c r="F34" s="74" t="s">
        <v>2</v>
      </c>
      <c r="G34" s="74">
        <v>1988</v>
      </c>
      <c r="H34" s="75">
        <v>435</v>
      </c>
      <c r="I34" s="74"/>
      <c r="J34" s="74" t="s">
        <v>797</v>
      </c>
      <c r="K34" s="76" t="s">
        <v>796</v>
      </c>
      <c r="L34" s="74">
        <v>3</v>
      </c>
      <c r="M34" s="74" t="s">
        <v>797</v>
      </c>
      <c r="N34" s="74"/>
      <c r="O34" s="74"/>
      <c r="P34" s="74" t="s">
        <v>777</v>
      </c>
      <c r="Q3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4" s="22">
        <f>IF(Tabel2[[#This Row],[BVO]]&lt;150,Tabel2[[#This Row],[Inventaristie en Nul-Inspectie BOEI Bwk E en W prijs per m2]],Tabel2[[#This Row],[Her-inspectie BOEI Bwk E en W prijs per m2]]*Tabel2[[#This Row],[BVO]])</f>
        <v>0</v>
      </c>
      <c r="U34" s="22">
        <f>IF(Tabel2[[#This Row],[Inpandige inspectie volledig]]="JA",'Inspectie prijzen'!$C$30*Tabel2[[#This Row],[BVO]],0)</f>
        <v>0</v>
      </c>
      <c r="V34" s="29" t="b">
        <f>IF(Tabel2[[#This Row],[Aantal transport installaties ]]&gt;0,Tabel2[[#This Row],[Aantal transport installaties ]]*'Inspectie prijzen'!$C$26)</f>
        <v>0</v>
      </c>
      <c r="W34" s="29" t="b">
        <f>IF(Tabel2[[#This Row],[Aantal transport installaties ]]&gt;0,Tabel2[[#This Row],[Aantal transport installaties ]]*'Inspectie prijzen'!$C$46)</f>
        <v>0</v>
      </c>
      <c r="X3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4" s="39"/>
      <c r="AB34" s="74">
        <v>4</v>
      </c>
      <c r="AC34" s="78" t="s">
        <v>218</v>
      </c>
      <c r="AD34" s="79" t="s">
        <v>219</v>
      </c>
      <c r="AE34" s="74"/>
      <c r="AF34" s="81"/>
    </row>
    <row r="35" spans="1:32" ht="16.5" customHeight="1" x14ac:dyDescent="0.25">
      <c r="A35" s="74">
        <v>26</v>
      </c>
      <c r="B35" s="74" t="s">
        <v>757</v>
      </c>
      <c r="C35" s="74"/>
      <c r="D35" s="74" t="s">
        <v>24</v>
      </c>
      <c r="E35" s="74" t="s">
        <v>207</v>
      </c>
      <c r="F35" s="74" t="s">
        <v>2</v>
      </c>
      <c r="G35" s="74">
        <v>1956</v>
      </c>
      <c r="H35" s="75">
        <v>1327</v>
      </c>
      <c r="I35" s="74"/>
      <c r="J35" s="74" t="s">
        <v>797</v>
      </c>
      <c r="K35" s="76" t="s">
        <v>796</v>
      </c>
      <c r="L35" s="74">
        <v>3</v>
      </c>
      <c r="M35" s="74" t="s">
        <v>797</v>
      </c>
      <c r="N35" s="74">
        <v>1</v>
      </c>
      <c r="O35" s="77" t="s">
        <v>814</v>
      </c>
      <c r="P35" s="74" t="s">
        <v>777</v>
      </c>
      <c r="Q3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5" s="22">
        <f>IF(Tabel2[[#This Row],[BVO]]&lt;150,Tabel2[[#This Row],[Inventaristie en Nul-Inspectie BOEI Bwk E en W prijs per m2]],Tabel2[[#This Row],[Her-inspectie BOEI Bwk E en W prijs per m2]]*Tabel2[[#This Row],[BVO]])</f>
        <v>0</v>
      </c>
      <c r="U35" s="22">
        <f>IF(Tabel2[[#This Row],[Inpandige inspectie volledig]]="JA",'Inspectie prijzen'!$C$30*Tabel2[[#This Row],[BVO]],0)</f>
        <v>0</v>
      </c>
      <c r="V35" s="21">
        <f>IF(Tabel2[[#This Row],[Aantal transport installaties ]]&gt;0,Tabel2[[#This Row],[Aantal transport installaties ]]*'Inspectie prijzen'!$C$26)</f>
        <v>0</v>
      </c>
      <c r="W35" s="21">
        <f>IF(Tabel2[[#This Row],[Aantal transport installaties ]]&gt;0,Tabel2[[#This Row],[Aantal transport installaties ]]*'Inspectie prijzen'!$C$46)</f>
        <v>0</v>
      </c>
      <c r="X3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5" s="39">
        <v>2010</v>
      </c>
      <c r="AB35" s="74">
        <v>1</v>
      </c>
      <c r="AC35" s="78" t="s">
        <v>199</v>
      </c>
      <c r="AD35" s="79" t="s">
        <v>190</v>
      </c>
      <c r="AE35" s="74"/>
      <c r="AF35" s="81"/>
    </row>
    <row r="36" spans="1:32" ht="16.5" customHeight="1" x14ac:dyDescent="0.25">
      <c r="A36" s="222">
        <v>27</v>
      </c>
      <c r="B36" s="74" t="s">
        <v>757</v>
      </c>
      <c r="C36" s="74"/>
      <c r="D36" s="74" t="s">
        <v>604</v>
      </c>
      <c r="E36" s="74" t="s">
        <v>701</v>
      </c>
      <c r="F36" s="74" t="s">
        <v>8</v>
      </c>
      <c r="G36" s="74">
        <v>1966</v>
      </c>
      <c r="H36" s="75">
        <v>1554</v>
      </c>
      <c r="I36" s="74"/>
      <c r="J36" s="74" t="s">
        <v>797</v>
      </c>
      <c r="K36" s="76" t="s">
        <v>796</v>
      </c>
      <c r="L36" s="74">
        <v>3</v>
      </c>
      <c r="M36" s="74" t="s">
        <v>797</v>
      </c>
      <c r="N36" s="74"/>
      <c r="O36" s="74"/>
      <c r="P36" s="74" t="s">
        <v>777</v>
      </c>
      <c r="Q3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6" s="22">
        <f>IF(Tabel2[[#This Row],[BVO]]&lt;150,Tabel2[[#This Row],[Inventaristie en Nul-Inspectie BOEI Bwk E en W prijs per m2]],Tabel2[[#This Row],[Her-inspectie BOEI Bwk E en W prijs per m2]]*Tabel2[[#This Row],[BVO]])</f>
        <v>0</v>
      </c>
      <c r="U36" s="22">
        <f>IF(Tabel2[[#This Row],[Inpandige inspectie volledig]]="JA",'Inspectie prijzen'!$C$30*Tabel2[[#This Row],[BVO]],0)</f>
        <v>0</v>
      </c>
      <c r="V36" s="29" t="b">
        <f>IF(Tabel2[[#This Row],[Aantal transport installaties ]]&gt;0,Tabel2[[#This Row],[Aantal transport installaties ]]*'Inspectie prijzen'!$C$26)</f>
        <v>0</v>
      </c>
      <c r="W36" s="29" t="b">
        <f>IF(Tabel2[[#This Row],[Aantal transport installaties ]]&gt;0,Tabel2[[#This Row],[Aantal transport installaties ]]*'Inspectie prijzen'!$C$46)</f>
        <v>0</v>
      </c>
      <c r="X3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6" s="39"/>
      <c r="AB36" s="74">
        <v>4</v>
      </c>
      <c r="AC36" s="78" t="s">
        <v>244</v>
      </c>
      <c r="AD36" s="79" t="s">
        <v>250</v>
      </c>
      <c r="AE36" s="74"/>
      <c r="AF36" s="81"/>
    </row>
    <row r="37" spans="1:32" ht="16.5" hidden="1" customHeight="1" x14ac:dyDescent="0.25">
      <c r="A37" s="74">
        <v>28</v>
      </c>
      <c r="B37" s="74" t="s">
        <v>757</v>
      </c>
      <c r="C37" s="74"/>
      <c r="D37" s="74" t="s">
        <v>130</v>
      </c>
      <c r="E37" s="74" t="s">
        <v>25</v>
      </c>
      <c r="F37" s="74" t="s">
        <v>4</v>
      </c>
      <c r="G37" s="74">
        <v>1996</v>
      </c>
      <c r="H37" s="75">
        <v>1697</v>
      </c>
      <c r="I37" s="74" t="s">
        <v>26</v>
      </c>
      <c r="J37" s="74" t="s">
        <v>769</v>
      </c>
      <c r="K37" s="74"/>
      <c r="L37" s="74">
        <v>3</v>
      </c>
      <c r="M37" s="74"/>
      <c r="N37" s="74"/>
      <c r="O37" s="74"/>
      <c r="P37" s="74" t="s">
        <v>776</v>
      </c>
      <c r="Q3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7" s="22">
        <f>IF(Tabel2[[#This Row],[BVO]]&lt;150,Tabel2[[#This Row],[Inventaristie en Nul-Inspectie BOEI Bwk E en W prijs per m2]],Tabel2[[#This Row],[Her-inspectie BOEI Bwk E en W prijs per m2]]*Tabel2[[#This Row],[BVO]])</f>
        <v>0</v>
      </c>
      <c r="U37" s="22">
        <f>IF(Tabel2[[#This Row],[Inpandige inspectie volledig]]="JA",'Inspectie prijzen'!$C$30*Tabel2[[#This Row],[BVO]],0)</f>
        <v>0</v>
      </c>
      <c r="V37" s="21" t="b">
        <f>IF(Tabel2[[#This Row],[Aantal transport installaties ]]&gt;0,Tabel2[[#This Row],[Aantal transport installaties ]]*'Inspectie prijzen'!$C$26)</f>
        <v>0</v>
      </c>
      <c r="W37" s="21" t="b">
        <f>IF(Tabel2[[#This Row],[Aantal transport installaties ]]&gt;0,Tabel2[[#This Row],[Aantal transport installaties ]]*'Inspectie prijzen'!$C$46)</f>
        <v>0</v>
      </c>
      <c r="X3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7" s="39"/>
      <c r="AB37" s="74"/>
      <c r="AC37" s="78" t="s">
        <v>641</v>
      </c>
      <c r="AD37" s="79" t="s">
        <v>642</v>
      </c>
      <c r="AE37" s="74"/>
      <c r="AF37" s="81"/>
    </row>
    <row r="38" spans="1:32" ht="16.5" hidden="1" customHeight="1" x14ac:dyDescent="0.25">
      <c r="A38" s="222">
        <v>29</v>
      </c>
      <c r="B38" s="74" t="s">
        <v>757</v>
      </c>
      <c r="C38" s="74"/>
      <c r="D38" s="74" t="s">
        <v>131</v>
      </c>
      <c r="E38" s="74" t="s">
        <v>25</v>
      </c>
      <c r="F38" s="74" t="s">
        <v>4</v>
      </c>
      <c r="G38" s="74">
        <v>1912</v>
      </c>
      <c r="H38" s="75">
        <v>2234</v>
      </c>
      <c r="I38" s="74" t="s">
        <v>31</v>
      </c>
      <c r="J38" s="74" t="s">
        <v>769</v>
      </c>
      <c r="K38" s="74"/>
      <c r="L38" s="74">
        <v>3</v>
      </c>
      <c r="M38" s="74"/>
      <c r="N38" s="74"/>
      <c r="O38" s="74"/>
      <c r="P38" s="74" t="s">
        <v>776</v>
      </c>
      <c r="Q3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8" s="22">
        <f>IF(Tabel2[[#This Row],[BVO]]&lt;150,Tabel2[[#This Row],[Inventaristie en Nul-Inspectie BOEI Bwk E en W prijs per m2]],Tabel2[[#This Row],[Her-inspectie BOEI Bwk E en W prijs per m2]]*Tabel2[[#This Row],[BVO]])</f>
        <v>0</v>
      </c>
      <c r="U38" s="22">
        <f>IF(Tabel2[[#This Row],[Inpandige inspectie volledig]]="JA",'Inspectie prijzen'!$C$30*Tabel2[[#This Row],[BVO]],0)</f>
        <v>0</v>
      </c>
      <c r="V38" s="21" t="b">
        <f>IF(Tabel2[[#This Row],[Aantal transport installaties ]]&gt;0,Tabel2[[#This Row],[Aantal transport installaties ]]*'Inspectie prijzen'!$C$26)</f>
        <v>0</v>
      </c>
      <c r="W38" s="21" t="b">
        <f>IF(Tabel2[[#This Row],[Aantal transport installaties ]]&gt;0,Tabel2[[#This Row],[Aantal transport installaties ]]*'Inspectie prijzen'!$C$46)</f>
        <v>0</v>
      </c>
      <c r="X3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8" s="39"/>
      <c r="AB38" s="74"/>
      <c r="AC38" s="78" t="s">
        <v>641</v>
      </c>
      <c r="AD38" s="79" t="s">
        <v>642</v>
      </c>
      <c r="AE38" s="74"/>
      <c r="AF38" s="81"/>
    </row>
    <row r="39" spans="1:32" ht="16.5" hidden="1" customHeight="1" x14ac:dyDescent="0.25">
      <c r="A39" s="74">
        <v>30</v>
      </c>
      <c r="B39" s="74" t="s">
        <v>757</v>
      </c>
      <c r="C39" s="74"/>
      <c r="D39" s="74" t="s">
        <v>132</v>
      </c>
      <c r="E39" s="74" t="s">
        <v>25</v>
      </c>
      <c r="F39" s="74" t="s">
        <v>4</v>
      </c>
      <c r="G39" s="74">
        <v>1912</v>
      </c>
      <c r="H39" s="75">
        <v>2289</v>
      </c>
      <c r="I39" s="74" t="s">
        <v>31</v>
      </c>
      <c r="J39" s="74" t="s">
        <v>769</v>
      </c>
      <c r="K39" s="74"/>
      <c r="L39" s="74">
        <v>3</v>
      </c>
      <c r="M39" s="74"/>
      <c r="N39" s="74"/>
      <c r="O39" s="74"/>
      <c r="P39" s="74" t="s">
        <v>776</v>
      </c>
      <c r="Q3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9" s="22">
        <f>IF(Tabel2[[#This Row],[BVO]]&lt;150,Tabel2[[#This Row],[Inventaristie en Nul-Inspectie BOEI Bwk E en W prijs per m2]],Tabel2[[#This Row],[Her-inspectie BOEI Bwk E en W prijs per m2]]*Tabel2[[#This Row],[BVO]])</f>
        <v>0</v>
      </c>
      <c r="U39" s="22">
        <f>IF(Tabel2[[#This Row],[Inpandige inspectie volledig]]="JA",'Inspectie prijzen'!$C$30*Tabel2[[#This Row],[BVO]],0)</f>
        <v>0</v>
      </c>
      <c r="V39" s="21" t="b">
        <f>IF(Tabel2[[#This Row],[Aantal transport installaties ]]&gt;0,Tabel2[[#This Row],[Aantal transport installaties ]]*'Inspectie prijzen'!$C$26)</f>
        <v>0</v>
      </c>
      <c r="W39" s="21" t="b">
        <f>IF(Tabel2[[#This Row],[Aantal transport installaties ]]&gt;0,Tabel2[[#This Row],[Aantal transport installaties ]]*'Inspectie prijzen'!$C$46)</f>
        <v>0</v>
      </c>
      <c r="X3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9" s="39"/>
      <c r="AB39" s="74"/>
      <c r="AC39" s="78" t="s">
        <v>641</v>
      </c>
      <c r="AD39" s="79" t="s">
        <v>642</v>
      </c>
      <c r="AE39" s="74"/>
      <c r="AF39" s="81"/>
    </row>
    <row r="40" spans="1:32" ht="16.5" hidden="1" customHeight="1" x14ac:dyDescent="0.25">
      <c r="A40" s="222">
        <v>31</v>
      </c>
      <c r="B40" s="74" t="s">
        <v>757</v>
      </c>
      <c r="C40" s="74"/>
      <c r="D40" s="74" t="s">
        <v>133</v>
      </c>
      <c r="E40" s="74" t="s">
        <v>25</v>
      </c>
      <c r="F40" s="74" t="s">
        <v>4</v>
      </c>
      <c r="G40" s="74">
        <v>1912</v>
      </c>
      <c r="H40" s="75">
        <v>2234</v>
      </c>
      <c r="I40" s="74" t="s">
        <v>31</v>
      </c>
      <c r="J40" s="74" t="s">
        <v>769</v>
      </c>
      <c r="K40" s="74"/>
      <c r="L40" s="74">
        <v>3</v>
      </c>
      <c r="M40" s="74"/>
      <c r="N40" s="74"/>
      <c r="O40" s="74"/>
      <c r="P40" s="74" t="s">
        <v>776</v>
      </c>
      <c r="Q4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0" s="22">
        <f>IF(Tabel2[[#This Row],[BVO]]&lt;150,Tabel2[[#This Row],[Inventaristie en Nul-Inspectie BOEI Bwk E en W prijs per m2]],Tabel2[[#This Row],[Her-inspectie BOEI Bwk E en W prijs per m2]]*Tabel2[[#This Row],[BVO]])</f>
        <v>0</v>
      </c>
      <c r="U40" s="22">
        <f>IF(Tabel2[[#This Row],[Inpandige inspectie volledig]]="JA",'Inspectie prijzen'!$C$30*Tabel2[[#This Row],[BVO]],0)</f>
        <v>0</v>
      </c>
      <c r="V40" s="21" t="b">
        <f>IF(Tabel2[[#This Row],[Aantal transport installaties ]]&gt;0,Tabel2[[#This Row],[Aantal transport installaties ]]*'Inspectie prijzen'!$C$26)</f>
        <v>0</v>
      </c>
      <c r="W40" s="21" t="b">
        <f>IF(Tabel2[[#This Row],[Aantal transport installaties ]]&gt;0,Tabel2[[#This Row],[Aantal transport installaties ]]*'Inspectie prijzen'!$C$46)</f>
        <v>0</v>
      </c>
      <c r="X4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0" s="39"/>
      <c r="AB40" s="74"/>
      <c r="AC40" s="78" t="s">
        <v>641</v>
      </c>
      <c r="AD40" s="79" t="s">
        <v>642</v>
      </c>
      <c r="AE40" s="74"/>
      <c r="AF40" s="81"/>
    </row>
    <row r="41" spans="1:32" ht="16.5" hidden="1" customHeight="1" x14ac:dyDescent="0.25">
      <c r="A41" s="74">
        <v>32</v>
      </c>
      <c r="B41" s="74" t="s">
        <v>757</v>
      </c>
      <c r="C41" s="74"/>
      <c r="D41" s="74" t="s">
        <v>134</v>
      </c>
      <c r="E41" s="74" t="s">
        <v>25</v>
      </c>
      <c r="F41" s="74" t="s">
        <v>4</v>
      </c>
      <c r="G41" s="74">
        <v>1912</v>
      </c>
      <c r="H41" s="75">
        <v>2289</v>
      </c>
      <c r="I41" s="74" t="s">
        <v>31</v>
      </c>
      <c r="J41" s="74" t="s">
        <v>769</v>
      </c>
      <c r="K41" s="74"/>
      <c r="L41" s="74">
        <v>3</v>
      </c>
      <c r="M41" s="74"/>
      <c r="N41" s="74"/>
      <c r="O41" s="74"/>
      <c r="P41" s="74" t="s">
        <v>776</v>
      </c>
      <c r="Q4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1" s="22">
        <f>IF(Tabel2[[#This Row],[BVO]]&lt;150,Tabel2[[#This Row],[Inventaristie en Nul-Inspectie BOEI Bwk E en W prijs per m2]],Tabel2[[#This Row],[Her-inspectie BOEI Bwk E en W prijs per m2]]*Tabel2[[#This Row],[BVO]])</f>
        <v>0</v>
      </c>
      <c r="U41" s="22">
        <f>IF(Tabel2[[#This Row],[Inpandige inspectie volledig]]="JA",'Inspectie prijzen'!$C$30*Tabel2[[#This Row],[BVO]],0)</f>
        <v>0</v>
      </c>
      <c r="V41" s="21" t="b">
        <f>IF(Tabel2[[#This Row],[Aantal transport installaties ]]&gt;0,Tabel2[[#This Row],[Aantal transport installaties ]]*'Inspectie prijzen'!$C$26)</f>
        <v>0</v>
      </c>
      <c r="W41" s="21" t="b">
        <f>IF(Tabel2[[#This Row],[Aantal transport installaties ]]&gt;0,Tabel2[[#This Row],[Aantal transport installaties ]]*'Inspectie prijzen'!$C$46)</f>
        <v>0</v>
      </c>
      <c r="X4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1" s="39"/>
      <c r="AB41" s="74"/>
      <c r="AC41" s="78" t="s">
        <v>641</v>
      </c>
      <c r="AD41" s="79" t="s">
        <v>642</v>
      </c>
      <c r="AE41" s="74"/>
      <c r="AF41" s="81"/>
    </row>
    <row r="42" spans="1:32" ht="16.5" hidden="1" customHeight="1" x14ac:dyDescent="0.25">
      <c r="A42" s="222">
        <v>33</v>
      </c>
      <c r="B42" s="74" t="s">
        <v>757</v>
      </c>
      <c r="C42" s="74"/>
      <c r="D42" s="74" t="s">
        <v>135</v>
      </c>
      <c r="E42" s="74" t="s">
        <v>25</v>
      </c>
      <c r="F42" s="74" t="s">
        <v>4</v>
      </c>
      <c r="G42" s="74">
        <v>1912</v>
      </c>
      <c r="H42" s="75">
        <v>850</v>
      </c>
      <c r="I42" s="74" t="s">
        <v>26</v>
      </c>
      <c r="J42" s="74" t="s">
        <v>769</v>
      </c>
      <c r="K42" s="74"/>
      <c r="L42" s="74">
        <v>3</v>
      </c>
      <c r="M42" s="74"/>
      <c r="N42" s="74"/>
      <c r="O42" s="74"/>
      <c r="P42" s="74" t="s">
        <v>776</v>
      </c>
      <c r="Q4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2" s="22">
        <f>IF(Tabel2[[#This Row],[BVO]]&lt;150,Tabel2[[#This Row],[Inventaristie en Nul-Inspectie BOEI Bwk E en W prijs per m2]],Tabel2[[#This Row],[Her-inspectie BOEI Bwk E en W prijs per m2]]*Tabel2[[#This Row],[BVO]])</f>
        <v>0</v>
      </c>
      <c r="U42" s="22">
        <f>IF(Tabel2[[#This Row],[Inpandige inspectie volledig]]="JA",'Inspectie prijzen'!$C$30*Tabel2[[#This Row],[BVO]],0)</f>
        <v>0</v>
      </c>
      <c r="V42" s="21" t="b">
        <f>IF(Tabel2[[#This Row],[Aantal transport installaties ]]&gt;0,Tabel2[[#This Row],[Aantal transport installaties ]]*'Inspectie prijzen'!$C$26)</f>
        <v>0</v>
      </c>
      <c r="W42" s="21" t="b">
        <f>IF(Tabel2[[#This Row],[Aantal transport installaties ]]&gt;0,Tabel2[[#This Row],[Aantal transport installaties ]]*'Inspectie prijzen'!$C$46)</f>
        <v>0</v>
      </c>
      <c r="X4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2" s="39"/>
      <c r="AB42" s="74"/>
      <c r="AC42" s="78" t="s">
        <v>641</v>
      </c>
      <c r="AD42" s="79" t="s">
        <v>642</v>
      </c>
      <c r="AE42" s="74"/>
      <c r="AF42" s="81"/>
    </row>
    <row r="43" spans="1:32" ht="16.5" hidden="1" customHeight="1" x14ac:dyDescent="0.25">
      <c r="A43" s="74">
        <v>34</v>
      </c>
      <c r="B43" s="74" t="s">
        <v>757</v>
      </c>
      <c r="C43" s="74"/>
      <c r="D43" s="74" t="s">
        <v>586</v>
      </c>
      <c r="E43" s="74" t="s">
        <v>587</v>
      </c>
      <c r="F43" s="74" t="s">
        <v>4</v>
      </c>
      <c r="G43" s="74">
        <v>1989</v>
      </c>
      <c r="H43" s="75">
        <v>6</v>
      </c>
      <c r="I43" s="74"/>
      <c r="J43" s="74" t="s">
        <v>796</v>
      </c>
      <c r="K43" s="74"/>
      <c r="L43" s="74">
        <v>3</v>
      </c>
      <c r="M43" s="74"/>
      <c r="N43" s="74"/>
      <c r="O43" s="74"/>
      <c r="P43" s="74" t="s">
        <v>777</v>
      </c>
      <c r="Q4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3" s="22">
        <f>IF(Tabel2[[#This Row],[BVO]]&lt;150,Tabel2[[#This Row],[Inventaristie en Nul-Inspectie BOEI Bwk E en W prijs per m2]],Tabel2[[#This Row],[Her-inspectie BOEI Bwk E en W prijs per m2]]*Tabel2[[#This Row],[BVO]])</f>
        <v>0</v>
      </c>
      <c r="U43" s="22">
        <f>IF(Tabel2[[#This Row],[Inpandige inspectie volledig]]="JA",'Inspectie prijzen'!$C$30*Tabel2[[#This Row],[BVO]],0)</f>
        <v>0</v>
      </c>
      <c r="V43" s="21" t="b">
        <f>IF(Tabel2[[#This Row],[Aantal transport installaties ]]&gt;0,Tabel2[[#This Row],[Aantal transport installaties ]]*'Inspectie prijzen'!$C$26)</f>
        <v>0</v>
      </c>
      <c r="W43" s="21" t="b">
        <f>IF(Tabel2[[#This Row],[Aantal transport installaties ]]&gt;0,Tabel2[[#This Row],[Aantal transport installaties ]]*'Inspectie prijzen'!$C$46)</f>
        <v>0</v>
      </c>
      <c r="X4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3" s="39"/>
      <c r="AB43" s="74"/>
      <c r="AC43" s="78" t="s">
        <v>641</v>
      </c>
      <c r="AD43" s="79" t="s">
        <v>642</v>
      </c>
      <c r="AE43" s="74"/>
      <c r="AF43" s="81"/>
    </row>
    <row r="44" spans="1:32" ht="16.5" hidden="1" customHeight="1" x14ac:dyDescent="0.25">
      <c r="A44" s="222">
        <v>35</v>
      </c>
      <c r="B44" s="74" t="s">
        <v>757</v>
      </c>
      <c r="C44" s="74"/>
      <c r="D44" s="74" t="s">
        <v>136</v>
      </c>
      <c r="E44" s="74" t="s">
        <v>212</v>
      </c>
      <c r="F44" s="74" t="s">
        <v>4</v>
      </c>
      <c r="G44" s="74">
        <v>1980</v>
      </c>
      <c r="H44" s="75">
        <v>75</v>
      </c>
      <c r="I44" s="74"/>
      <c r="J44" s="74" t="s">
        <v>769</v>
      </c>
      <c r="K44" s="74"/>
      <c r="L44" s="74">
        <v>3</v>
      </c>
      <c r="M44" s="74"/>
      <c r="N44" s="74"/>
      <c r="O44" s="74"/>
      <c r="P44" s="74" t="s">
        <v>777</v>
      </c>
      <c r="Q4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4" s="22">
        <f>IF(Tabel2[[#This Row],[BVO]]&lt;150,Tabel2[[#This Row],[Inventaristie en Nul-Inspectie BOEI Bwk E en W prijs per m2]],Tabel2[[#This Row],[Her-inspectie BOEI Bwk E en W prijs per m2]]*Tabel2[[#This Row],[BVO]])</f>
        <v>0</v>
      </c>
      <c r="U44" s="22">
        <f>IF(Tabel2[[#This Row],[Inpandige inspectie volledig]]="JA",'Inspectie prijzen'!$C$30*Tabel2[[#This Row],[BVO]],0)</f>
        <v>0</v>
      </c>
      <c r="V44" s="21" t="b">
        <f>IF(Tabel2[[#This Row],[Aantal transport installaties ]]&gt;0,Tabel2[[#This Row],[Aantal transport installaties ]]*'Inspectie prijzen'!$C$26)</f>
        <v>0</v>
      </c>
      <c r="W44" s="21" t="b">
        <f>IF(Tabel2[[#This Row],[Aantal transport installaties ]]&gt;0,Tabel2[[#This Row],[Aantal transport installaties ]]*'Inspectie prijzen'!$C$46)</f>
        <v>0</v>
      </c>
      <c r="X4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4" s="39"/>
      <c r="AB44" s="74"/>
      <c r="AC44" s="78" t="s">
        <v>641</v>
      </c>
      <c r="AD44" s="79" t="s">
        <v>642</v>
      </c>
      <c r="AE44" s="74"/>
      <c r="AF44" s="81"/>
    </row>
    <row r="45" spans="1:32" ht="16.5" hidden="1" customHeight="1" x14ac:dyDescent="0.25">
      <c r="A45" s="74">
        <v>36</v>
      </c>
      <c r="B45" s="74" t="s">
        <v>757</v>
      </c>
      <c r="C45" s="74"/>
      <c r="D45" s="92" t="s">
        <v>137</v>
      </c>
      <c r="E45" s="92" t="s">
        <v>25</v>
      </c>
      <c r="F45" s="97" t="s">
        <v>4</v>
      </c>
      <c r="G45" s="97">
        <v>1914</v>
      </c>
      <c r="H45" s="98">
        <v>1422</v>
      </c>
      <c r="I45" s="97"/>
      <c r="J45" s="97" t="s">
        <v>771</v>
      </c>
      <c r="K45" s="97"/>
      <c r="L45" s="74">
        <v>3</v>
      </c>
      <c r="M45" s="97"/>
      <c r="N45" s="97"/>
      <c r="O45" s="97"/>
      <c r="P45" s="97" t="s">
        <v>777</v>
      </c>
      <c r="Q45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5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5" s="22">
        <f>IF(Tabel2[[#This Row],[BVO]]&lt;150,Tabel2[[#This Row],[Inventaristie en Nul-Inspectie BOEI Bwk E en W prijs per m2]],Tabel2[[#This Row],[Her-inspectie BOEI Bwk E en W prijs per m2]]*Tabel2[[#This Row],[BVO]])</f>
        <v>0</v>
      </c>
      <c r="U45" s="22">
        <f>IF(Tabel2[[#This Row],[Inpandige inspectie volledig]]="JA",'Inspectie prijzen'!$C$30*Tabel2[[#This Row],[BVO]],0)</f>
        <v>0</v>
      </c>
      <c r="V45" s="25" t="b">
        <f>IF(Tabel2[[#This Row],[Aantal transport installaties ]]&gt;0,Tabel2[[#This Row],[Aantal transport installaties ]]*'Inspectie prijzen'!$C$26)</f>
        <v>0</v>
      </c>
      <c r="W45" s="25" t="b">
        <f>IF(Tabel2[[#This Row],[Aantal transport installaties ]]&gt;0,Tabel2[[#This Row],[Aantal transport installaties ]]*'Inspectie prijzen'!$C$46)</f>
        <v>0</v>
      </c>
      <c r="X45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5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5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5" s="43"/>
      <c r="AB45" s="97"/>
      <c r="AC45" s="99" t="s">
        <v>641</v>
      </c>
      <c r="AD45" s="100" t="s">
        <v>642</v>
      </c>
      <c r="AE45" s="97" t="s">
        <v>697</v>
      </c>
      <c r="AF45" s="81"/>
    </row>
    <row r="46" spans="1:32" ht="16.5" hidden="1" customHeight="1" x14ac:dyDescent="0.25">
      <c r="A46" s="222">
        <v>37</v>
      </c>
      <c r="B46" s="74" t="s">
        <v>757</v>
      </c>
      <c r="C46" s="74"/>
      <c r="D46" s="74" t="s">
        <v>138</v>
      </c>
      <c r="E46" s="74" t="s">
        <v>144</v>
      </c>
      <c r="F46" s="74" t="s">
        <v>4</v>
      </c>
      <c r="G46" s="74">
        <v>1912</v>
      </c>
      <c r="H46" s="75">
        <v>46</v>
      </c>
      <c r="I46" s="74" t="s">
        <v>26</v>
      </c>
      <c r="J46" s="74" t="s">
        <v>769</v>
      </c>
      <c r="K46" s="74"/>
      <c r="L46" s="74">
        <v>3</v>
      </c>
      <c r="M46" s="74"/>
      <c r="N46" s="74"/>
      <c r="O46" s="74"/>
      <c r="P46" s="74" t="s">
        <v>776</v>
      </c>
      <c r="Q4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6" s="22">
        <f>IF(Tabel2[[#This Row],[BVO]]&lt;150,Tabel2[[#This Row],[Inventaristie en Nul-Inspectie BOEI Bwk E en W prijs per m2]],Tabel2[[#This Row],[Her-inspectie BOEI Bwk E en W prijs per m2]]*Tabel2[[#This Row],[BVO]])</f>
        <v>0</v>
      </c>
      <c r="U46" s="22">
        <f>IF(Tabel2[[#This Row],[Inpandige inspectie volledig]]="JA",'Inspectie prijzen'!$C$30*Tabel2[[#This Row],[BVO]],0)</f>
        <v>0</v>
      </c>
      <c r="V46" s="21" t="b">
        <f>IF(Tabel2[[#This Row],[Aantal transport installaties ]]&gt;0,Tabel2[[#This Row],[Aantal transport installaties ]]*'Inspectie prijzen'!$C$26)</f>
        <v>0</v>
      </c>
      <c r="W46" s="21" t="b">
        <f>IF(Tabel2[[#This Row],[Aantal transport installaties ]]&gt;0,Tabel2[[#This Row],[Aantal transport installaties ]]*'Inspectie prijzen'!$C$46)</f>
        <v>0</v>
      </c>
      <c r="X4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6" s="39"/>
      <c r="AB46" s="74"/>
      <c r="AC46" s="78" t="s">
        <v>641</v>
      </c>
      <c r="AD46" s="79" t="s">
        <v>642</v>
      </c>
      <c r="AE46" s="74"/>
      <c r="AF46" s="81"/>
    </row>
    <row r="47" spans="1:32" ht="16.5" hidden="1" customHeight="1" x14ac:dyDescent="0.25">
      <c r="A47" s="74">
        <v>38</v>
      </c>
      <c r="B47" s="74" t="s">
        <v>757</v>
      </c>
      <c r="C47" s="74"/>
      <c r="D47" s="74" t="s">
        <v>139</v>
      </c>
      <c r="E47" s="74" t="s">
        <v>144</v>
      </c>
      <c r="F47" s="74" t="s">
        <v>4</v>
      </c>
      <c r="G47" s="74">
        <v>1912</v>
      </c>
      <c r="H47" s="75">
        <v>46</v>
      </c>
      <c r="I47" s="74" t="s">
        <v>26</v>
      </c>
      <c r="J47" s="74" t="s">
        <v>769</v>
      </c>
      <c r="K47" s="74"/>
      <c r="L47" s="74">
        <v>3</v>
      </c>
      <c r="M47" s="74"/>
      <c r="N47" s="74"/>
      <c r="O47" s="74"/>
      <c r="P47" s="74" t="s">
        <v>776</v>
      </c>
      <c r="Q4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7" s="22">
        <f>IF(Tabel2[[#This Row],[BVO]]&lt;150,Tabel2[[#This Row],[Inventaristie en Nul-Inspectie BOEI Bwk E en W prijs per m2]],Tabel2[[#This Row],[Her-inspectie BOEI Bwk E en W prijs per m2]]*Tabel2[[#This Row],[BVO]])</f>
        <v>0</v>
      </c>
      <c r="U47" s="22">
        <f>IF(Tabel2[[#This Row],[Inpandige inspectie volledig]]="JA",'Inspectie prijzen'!$C$30*Tabel2[[#This Row],[BVO]],0)</f>
        <v>0</v>
      </c>
      <c r="V47" s="21" t="b">
        <f>IF(Tabel2[[#This Row],[Aantal transport installaties ]]&gt;0,Tabel2[[#This Row],[Aantal transport installaties ]]*'Inspectie prijzen'!$C$26)</f>
        <v>0</v>
      </c>
      <c r="W47" s="21" t="b">
        <f>IF(Tabel2[[#This Row],[Aantal transport installaties ]]&gt;0,Tabel2[[#This Row],[Aantal transport installaties ]]*'Inspectie prijzen'!$C$46)</f>
        <v>0</v>
      </c>
      <c r="X4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7" s="39"/>
      <c r="AB47" s="74"/>
      <c r="AC47" s="78" t="s">
        <v>641</v>
      </c>
      <c r="AD47" s="79" t="s">
        <v>642</v>
      </c>
      <c r="AE47" s="74"/>
      <c r="AF47" s="81"/>
    </row>
    <row r="48" spans="1:32" ht="16.5" hidden="1" customHeight="1" x14ac:dyDescent="0.25">
      <c r="A48" s="222">
        <v>39</v>
      </c>
      <c r="B48" s="74" t="s">
        <v>757</v>
      </c>
      <c r="C48" s="74"/>
      <c r="D48" s="74" t="s">
        <v>714</v>
      </c>
      <c r="E48" s="74" t="s">
        <v>724</v>
      </c>
      <c r="F48" s="74" t="s">
        <v>4</v>
      </c>
      <c r="G48" s="74"/>
      <c r="H48" s="75"/>
      <c r="I48" s="74" t="s">
        <v>31</v>
      </c>
      <c r="J48" s="74" t="s">
        <v>769</v>
      </c>
      <c r="K48" s="74"/>
      <c r="L48" s="74">
        <v>3</v>
      </c>
      <c r="M48" s="74"/>
      <c r="N48" s="74"/>
      <c r="O48" s="74"/>
      <c r="P48" s="74" t="s">
        <v>776</v>
      </c>
      <c r="Q4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8" s="22">
        <f>IF(Tabel2[[#This Row],[BVO]]&lt;150,Tabel2[[#This Row],[Inventaristie en Nul-Inspectie BOEI Bwk E en W prijs per m2]],Tabel2[[#This Row],[Her-inspectie BOEI Bwk E en W prijs per m2]]*Tabel2[[#This Row],[BVO]])</f>
        <v>0</v>
      </c>
      <c r="U48" s="22">
        <f>IF(Tabel2[[#This Row],[Inpandige inspectie volledig]]="JA",'Inspectie prijzen'!$C$30*Tabel2[[#This Row],[BVO]],0)</f>
        <v>0</v>
      </c>
      <c r="V48" s="21" t="b">
        <f>IF(Tabel2[[#This Row],[Aantal transport installaties ]]&gt;0,Tabel2[[#This Row],[Aantal transport installaties ]]*'Inspectie prijzen'!$C$26)</f>
        <v>0</v>
      </c>
      <c r="W48" s="21" t="b">
        <f>IF(Tabel2[[#This Row],[Aantal transport installaties ]]&gt;0,Tabel2[[#This Row],[Aantal transport installaties ]]*'Inspectie prijzen'!$C$46)</f>
        <v>0</v>
      </c>
      <c r="X4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8" s="39"/>
      <c r="AB48" s="74"/>
      <c r="AC48" s="78" t="s">
        <v>641</v>
      </c>
      <c r="AD48" s="79" t="s">
        <v>642</v>
      </c>
      <c r="AE48" s="74"/>
      <c r="AF48" s="81"/>
    </row>
    <row r="49" spans="1:32" ht="16.5" hidden="1" customHeight="1" x14ac:dyDescent="0.25">
      <c r="A49" s="74">
        <v>40</v>
      </c>
      <c r="B49" s="74" t="s">
        <v>757</v>
      </c>
      <c r="C49" s="74"/>
      <c r="D49" s="74" t="s">
        <v>140</v>
      </c>
      <c r="E49" s="74" t="s">
        <v>145</v>
      </c>
      <c r="F49" s="74" t="s">
        <v>4</v>
      </c>
      <c r="G49" s="74">
        <v>1912</v>
      </c>
      <c r="H49" s="75">
        <v>46</v>
      </c>
      <c r="I49" s="74" t="s">
        <v>26</v>
      </c>
      <c r="J49" s="74" t="s">
        <v>769</v>
      </c>
      <c r="K49" s="74"/>
      <c r="L49" s="74">
        <v>3</v>
      </c>
      <c r="M49" s="74"/>
      <c r="N49" s="74"/>
      <c r="O49" s="74"/>
      <c r="P49" s="74" t="s">
        <v>776</v>
      </c>
      <c r="Q4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9" s="22">
        <f>IF(Tabel2[[#This Row],[BVO]]&lt;150,Tabel2[[#This Row],[Inventaristie en Nul-Inspectie BOEI Bwk E en W prijs per m2]],Tabel2[[#This Row],[Her-inspectie BOEI Bwk E en W prijs per m2]]*Tabel2[[#This Row],[BVO]])</f>
        <v>0</v>
      </c>
      <c r="U49" s="22">
        <f>IF(Tabel2[[#This Row],[Inpandige inspectie volledig]]="JA",'Inspectie prijzen'!$C$30*Tabel2[[#This Row],[BVO]],0)</f>
        <v>0</v>
      </c>
      <c r="V49" s="21" t="b">
        <f>IF(Tabel2[[#This Row],[Aantal transport installaties ]]&gt;0,Tabel2[[#This Row],[Aantal transport installaties ]]*'Inspectie prijzen'!$C$26)</f>
        <v>0</v>
      </c>
      <c r="W49" s="21" t="b">
        <f>IF(Tabel2[[#This Row],[Aantal transport installaties ]]&gt;0,Tabel2[[#This Row],[Aantal transport installaties ]]*'Inspectie prijzen'!$C$46)</f>
        <v>0</v>
      </c>
      <c r="X4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9" s="39"/>
      <c r="AB49" s="74"/>
      <c r="AC49" s="78" t="s">
        <v>685</v>
      </c>
      <c r="AD49" s="79" t="s">
        <v>684</v>
      </c>
      <c r="AE49" s="74"/>
      <c r="AF49" s="81"/>
    </row>
    <row r="50" spans="1:32" ht="16.5" hidden="1" customHeight="1" x14ac:dyDescent="0.25">
      <c r="A50" s="222">
        <v>41</v>
      </c>
      <c r="B50" s="74" t="s">
        <v>757</v>
      </c>
      <c r="C50" s="74"/>
      <c r="D50" s="74" t="s">
        <v>715</v>
      </c>
      <c r="E50" s="74"/>
      <c r="F50" s="74" t="s">
        <v>4</v>
      </c>
      <c r="G50" s="74"/>
      <c r="H50" s="75"/>
      <c r="I50" s="74"/>
      <c r="J50" s="74" t="s">
        <v>769</v>
      </c>
      <c r="K50" s="74"/>
      <c r="L50" s="74">
        <v>3</v>
      </c>
      <c r="M50" s="74"/>
      <c r="N50" s="74"/>
      <c r="O50" s="74"/>
      <c r="P50" s="74" t="s">
        <v>777</v>
      </c>
      <c r="Q5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0" s="22">
        <f>IF(Tabel2[[#This Row],[BVO]]&lt;150,Tabel2[[#This Row],[Inventaristie en Nul-Inspectie BOEI Bwk E en W prijs per m2]],Tabel2[[#This Row],[Her-inspectie BOEI Bwk E en W prijs per m2]]*Tabel2[[#This Row],[BVO]])</f>
        <v>0</v>
      </c>
      <c r="U50" s="22">
        <f>IF(Tabel2[[#This Row],[Inpandige inspectie volledig]]="JA",'Inspectie prijzen'!$C$30*Tabel2[[#This Row],[BVO]],0)</f>
        <v>0</v>
      </c>
      <c r="V50" s="21" t="b">
        <f>IF(Tabel2[[#This Row],[Aantal transport installaties ]]&gt;0,Tabel2[[#This Row],[Aantal transport installaties ]]*'Inspectie prijzen'!$C$26)</f>
        <v>0</v>
      </c>
      <c r="W50" s="21" t="b">
        <f>IF(Tabel2[[#This Row],[Aantal transport installaties ]]&gt;0,Tabel2[[#This Row],[Aantal transport installaties ]]*'Inspectie prijzen'!$C$46)</f>
        <v>0</v>
      </c>
      <c r="X5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0" s="39"/>
      <c r="AB50" s="74"/>
      <c r="AC50" s="78" t="s">
        <v>725</v>
      </c>
      <c r="AD50" s="79"/>
      <c r="AE50" s="74"/>
      <c r="AF50" s="81"/>
    </row>
    <row r="51" spans="1:32" ht="16.5" hidden="1" customHeight="1" x14ac:dyDescent="0.25">
      <c r="A51" s="74">
        <v>42</v>
      </c>
      <c r="B51" s="74" t="s">
        <v>757</v>
      </c>
      <c r="C51" s="74"/>
      <c r="D51" s="74" t="s">
        <v>716</v>
      </c>
      <c r="E51" s="74" t="s">
        <v>723</v>
      </c>
      <c r="F51" s="74" t="s">
        <v>4</v>
      </c>
      <c r="G51" s="74"/>
      <c r="H51" s="75"/>
      <c r="I51" s="74"/>
      <c r="J51" s="74" t="s">
        <v>769</v>
      </c>
      <c r="K51" s="74"/>
      <c r="L51" s="74">
        <v>3</v>
      </c>
      <c r="M51" s="74"/>
      <c r="N51" s="74"/>
      <c r="O51" s="74"/>
      <c r="P51" s="74" t="s">
        <v>777</v>
      </c>
      <c r="Q5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1" s="22">
        <f>IF(Tabel2[[#This Row],[BVO]]&lt;150,Tabel2[[#This Row],[Inventaristie en Nul-Inspectie BOEI Bwk E en W prijs per m2]],Tabel2[[#This Row],[Her-inspectie BOEI Bwk E en W prijs per m2]]*Tabel2[[#This Row],[BVO]])</f>
        <v>0</v>
      </c>
      <c r="U51" s="22">
        <f>IF(Tabel2[[#This Row],[Inpandige inspectie volledig]]="JA",'Inspectie prijzen'!$C$30*Tabel2[[#This Row],[BVO]],0)</f>
        <v>0</v>
      </c>
      <c r="V51" s="21" t="b">
        <f>IF(Tabel2[[#This Row],[Aantal transport installaties ]]&gt;0,Tabel2[[#This Row],[Aantal transport installaties ]]*'Inspectie prijzen'!$C$26)</f>
        <v>0</v>
      </c>
      <c r="W51" s="21" t="b">
        <f>IF(Tabel2[[#This Row],[Aantal transport installaties ]]&gt;0,Tabel2[[#This Row],[Aantal transport installaties ]]*'Inspectie prijzen'!$C$46)</f>
        <v>0</v>
      </c>
      <c r="X5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1" s="39"/>
      <c r="AB51" s="74"/>
      <c r="AC51" s="78" t="s">
        <v>641</v>
      </c>
      <c r="AD51" s="79" t="s">
        <v>642</v>
      </c>
      <c r="AE51" s="74"/>
      <c r="AF51" s="81"/>
    </row>
    <row r="52" spans="1:32" ht="16.5" hidden="1" customHeight="1" x14ac:dyDescent="0.25">
      <c r="A52" s="222">
        <v>43</v>
      </c>
      <c r="B52" s="74" t="s">
        <v>757</v>
      </c>
      <c r="C52" s="74"/>
      <c r="D52" s="74" t="s">
        <v>141</v>
      </c>
      <c r="E52" s="74" t="s">
        <v>73</v>
      </c>
      <c r="F52" s="74" t="s">
        <v>4</v>
      </c>
      <c r="G52" s="74">
        <v>1972</v>
      </c>
      <c r="H52" s="75">
        <v>1520</v>
      </c>
      <c r="I52" s="74"/>
      <c r="J52" s="74" t="s">
        <v>769</v>
      </c>
      <c r="K52" s="74"/>
      <c r="L52" s="74">
        <v>3</v>
      </c>
      <c r="M52" s="74"/>
      <c r="N52" s="74"/>
      <c r="O52" s="74"/>
      <c r="P52" s="74" t="s">
        <v>777</v>
      </c>
      <c r="Q5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2" s="22">
        <f>IF(Tabel2[[#This Row],[BVO]]&lt;150,Tabel2[[#This Row],[Inventaristie en Nul-Inspectie BOEI Bwk E en W prijs per m2]],Tabel2[[#This Row],[Her-inspectie BOEI Bwk E en W prijs per m2]]*Tabel2[[#This Row],[BVO]])</f>
        <v>0</v>
      </c>
      <c r="U52" s="22">
        <f>IF(Tabel2[[#This Row],[Inpandige inspectie volledig]]="JA",'Inspectie prijzen'!$C$30*Tabel2[[#This Row],[BVO]],0)</f>
        <v>0</v>
      </c>
      <c r="V52" s="21" t="b">
        <f>IF(Tabel2[[#This Row],[Aantal transport installaties ]]&gt;0,Tabel2[[#This Row],[Aantal transport installaties ]]*'Inspectie prijzen'!$C$26)</f>
        <v>0</v>
      </c>
      <c r="W52" s="21" t="b">
        <f>IF(Tabel2[[#This Row],[Aantal transport installaties ]]&gt;0,Tabel2[[#This Row],[Aantal transport installaties ]]*'Inspectie prijzen'!$C$46)</f>
        <v>0</v>
      </c>
      <c r="X5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2" s="39"/>
      <c r="AB52" s="74"/>
      <c r="AC52" s="78" t="s">
        <v>641</v>
      </c>
      <c r="AD52" s="79" t="s">
        <v>642</v>
      </c>
      <c r="AE52" s="74"/>
      <c r="AF52" s="81"/>
    </row>
    <row r="53" spans="1:32" ht="16.5" hidden="1" customHeight="1" x14ac:dyDescent="0.25">
      <c r="A53" s="74">
        <v>44</v>
      </c>
      <c r="B53" s="74" t="s">
        <v>757</v>
      </c>
      <c r="C53" s="74"/>
      <c r="D53" s="74" t="s">
        <v>720</v>
      </c>
      <c r="E53" s="74" t="s">
        <v>145</v>
      </c>
      <c r="F53" s="74" t="s">
        <v>4</v>
      </c>
      <c r="G53" s="74"/>
      <c r="H53" s="75"/>
      <c r="I53" s="74" t="s">
        <v>31</v>
      </c>
      <c r="J53" s="74" t="s">
        <v>769</v>
      </c>
      <c r="K53" s="74"/>
      <c r="L53" s="74">
        <v>3</v>
      </c>
      <c r="M53" s="74"/>
      <c r="N53" s="74"/>
      <c r="O53" s="74"/>
      <c r="P53" s="74" t="s">
        <v>776</v>
      </c>
      <c r="Q5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3" s="22">
        <f>IF(Tabel2[[#This Row],[BVO]]&lt;150,Tabel2[[#This Row],[Inventaristie en Nul-Inspectie BOEI Bwk E en W prijs per m2]],Tabel2[[#This Row],[Her-inspectie BOEI Bwk E en W prijs per m2]]*Tabel2[[#This Row],[BVO]])</f>
        <v>0</v>
      </c>
      <c r="U53" s="22">
        <f>IF(Tabel2[[#This Row],[Inpandige inspectie volledig]]="JA",'Inspectie prijzen'!$C$30*Tabel2[[#This Row],[BVO]],0)</f>
        <v>0</v>
      </c>
      <c r="V53" s="21" t="b">
        <f>IF(Tabel2[[#This Row],[Aantal transport installaties ]]&gt;0,Tabel2[[#This Row],[Aantal transport installaties ]]*'Inspectie prijzen'!$C$26)</f>
        <v>0</v>
      </c>
      <c r="W53" s="21" t="b">
        <f>IF(Tabel2[[#This Row],[Aantal transport installaties ]]&gt;0,Tabel2[[#This Row],[Aantal transport installaties ]]*'Inspectie prijzen'!$C$46)</f>
        <v>0</v>
      </c>
      <c r="X5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3" s="39"/>
      <c r="AB53" s="74"/>
      <c r="AC53" s="78" t="s">
        <v>641</v>
      </c>
      <c r="AD53" s="79" t="s">
        <v>642</v>
      </c>
      <c r="AE53" s="74"/>
      <c r="AF53" s="81"/>
    </row>
    <row r="54" spans="1:32" ht="16.5" hidden="1" customHeight="1" x14ac:dyDescent="0.25">
      <c r="A54" s="222">
        <v>45</v>
      </c>
      <c r="B54" s="74" t="s">
        <v>757</v>
      </c>
      <c r="C54" s="74"/>
      <c r="D54" s="74" t="s">
        <v>142</v>
      </c>
      <c r="E54" s="74" t="s">
        <v>146</v>
      </c>
      <c r="F54" s="74" t="s">
        <v>4</v>
      </c>
      <c r="G54" s="74">
        <v>1914</v>
      </c>
      <c r="H54" s="75">
        <v>840</v>
      </c>
      <c r="I54" s="74" t="s">
        <v>26</v>
      </c>
      <c r="J54" s="74" t="s">
        <v>769</v>
      </c>
      <c r="K54" s="74"/>
      <c r="L54" s="74">
        <v>3</v>
      </c>
      <c r="M54" s="74"/>
      <c r="N54" s="74"/>
      <c r="O54" s="74"/>
      <c r="P54" s="74" t="s">
        <v>776</v>
      </c>
      <c r="Q5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4" s="22">
        <f>IF(Tabel2[[#This Row],[BVO]]&lt;150,Tabel2[[#This Row],[Inventaristie en Nul-Inspectie BOEI Bwk E en W prijs per m2]],Tabel2[[#This Row],[Her-inspectie BOEI Bwk E en W prijs per m2]]*Tabel2[[#This Row],[BVO]])</f>
        <v>0</v>
      </c>
      <c r="U54" s="22">
        <f>IF(Tabel2[[#This Row],[Inpandige inspectie volledig]]="JA",'Inspectie prijzen'!$C$30*Tabel2[[#This Row],[BVO]],0)</f>
        <v>0</v>
      </c>
      <c r="V54" s="21" t="b">
        <f>IF(Tabel2[[#This Row],[Aantal transport installaties ]]&gt;0,Tabel2[[#This Row],[Aantal transport installaties ]]*'Inspectie prijzen'!$C$26)</f>
        <v>0</v>
      </c>
      <c r="W54" s="21" t="b">
        <f>IF(Tabel2[[#This Row],[Aantal transport installaties ]]&gt;0,Tabel2[[#This Row],[Aantal transport installaties ]]*'Inspectie prijzen'!$C$46)</f>
        <v>0</v>
      </c>
      <c r="X5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4" s="39"/>
      <c r="AB54" s="74"/>
      <c r="AC54" s="78" t="s">
        <v>641</v>
      </c>
      <c r="AD54" s="79" t="s">
        <v>642</v>
      </c>
      <c r="AE54" s="74"/>
      <c r="AF54" s="81"/>
    </row>
    <row r="55" spans="1:32" ht="16.5" hidden="1" customHeight="1" x14ac:dyDescent="0.25">
      <c r="A55" s="74">
        <v>46</v>
      </c>
      <c r="B55" s="74" t="s">
        <v>757</v>
      </c>
      <c r="C55" s="74"/>
      <c r="D55" s="74" t="s">
        <v>717</v>
      </c>
      <c r="E55" s="74" t="s">
        <v>722</v>
      </c>
      <c r="F55" s="74" t="s">
        <v>4</v>
      </c>
      <c r="G55" s="74"/>
      <c r="H55" s="75"/>
      <c r="I55" s="74"/>
      <c r="J55" s="74" t="s">
        <v>769</v>
      </c>
      <c r="K55" s="74"/>
      <c r="L55" s="74">
        <v>3</v>
      </c>
      <c r="M55" s="74"/>
      <c r="N55" s="74"/>
      <c r="O55" s="74"/>
      <c r="P55" s="74" t="s">
        <v>777</v>
      </c>
      <c r="Q5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5" s="22">
        <f>IF(Tabel2[[#This Row],[BVO]]&lt;150,Tabel2[[#This Row],[Inventaristie en Nul-Inspectie BOEI Bwk E en W prijs per m2]],Tabel2[[#This Row],[Her-inspectie BOEI Bwk E en W prijs per m2]]*Tabel2[[#This Row],[BVO]])</f>
        <v>0</v>
      </c>
      <c r="U55" s="22">
        <f>IF(Tabel2[[#This Row],[Inpandige inspectie volledig]]="JA",'Inspectie prijzen'!$C$30*Tabel2[[#This Row],[BVO]],0)</f>
        <v>0</v>
      </c>
      <c r="V55" s="21" t="b">
        <f>IF(Tabel2[[#This Row],[Aantal transport installaties ]]&gt;0,Tabel2[[#This Row],[Aantal transport installaties ]]*'Inspectie prijzen'!$C$26)</f>
        <v>0</v>
      </c>
      <c r="W55" s="21" t="b">
        <f>IF(Tabel2[[#This Row],[Aantal transport installaties ]]&gt;0,Tabel2[[#This Row],[Aantal transport installaties ]]*'Inspectie prijzen'!$C$46)</f>
        <v>0</v>
      </c>
      <c r="X5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5" s="39"/>
      <c r="AB55" s="74"/>
      <c r="AC55" s="78" t="s">
        <v>641</v>
      </c>
      <c r="AD55" s="79" t="s">
        <v>642</v>
      </c>
      <c r="AE55" s="74"/>
      <c r="AF55" s="81"/>
    </row>
    <row r="56" spans="1:32" ht="16.5" hidden="1" customHeight="1" x14ac:dyDescent="0.25">
      <c r="A56" s="222">
        <v>47</v>
      </c>
      <c r="B56" s="74" t="s">
        <v>757</v>
      </c>
      <c r="C56" s="74"/>
      <c r="D56" s="74" t="s">
        <v>718</v>
      </c>
      <c r="E56" s="74" t="s">
        <v>722</v>
      </c>
      <c r="F56" s="74" t="s">
        <v>4</v>
      </c>
      <c r="G56" s="74"/>
      <c r="H56" s="75"/>
      <c r="I56" s="74"/>
      <c r="J56" s="74" t="s">
        <v>769</v>
      </c>
      <c r="K56" s="74"/>
      <c r="L56" s="74">
        <v>3</v>
      </c>
      <c r="M56" s="74"/>
      <c r="N56" s="74"/>
      <c r="O56" s="74"/>
      <c r="P56" s="74" t="s">
        <v>777</v>
      </c>
      <c r="Q5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6" s="22">
        <f>IF(Tabel2[[#This Row],[BVO]]&lt;150,Tabel2[[#This Row],[Inventaristie en Nul-Inspectie BOEI Bwk E en W prijs per m2]],Tabel2[[#This Row],[Her-inspectie BOEI Bwk E en W prijs per m2]]*Tabel2[[#This Row],[BVO]])</f>
        <v>0</v>
      </c>
      <c r="U56" s="22">
        <f>IF(Tabel2[[#This Row],[Inpandige inspectie volledig]]="JA",'Inspectie prijzen'!$C$30*Tabel2[[#This Row],[BVO]],0)</f>
        <v>0</v>
      </c>
      <c r="V56" s="21" t="b">
        <f>IF(Tabel2[[#This Row],[Aantal transport installaties ]]&gt;0,Tabel2[[#This Row],[Aantal transport installaties ]]*'Inspectie prijzen'!$C$26)</f>
        <v>0</v>
      </c>
      <c r="W56" s="21" t="b">
        <f>IF(Tabel2[[#This Row],[Aantal transport installaties ]]&gt;0,Tabel2[[#This Row],[Aantal transport installaties ]]*'Inspectie prijzen'!$C$46)</f>
        <v>0</v>
      </c>
      <c r="X5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6" s="39"/>
      <c r="AB56" s="74"/>
      <c r="AC56" s="78" t="s">
        <v>641</v>
      </c>
      <c r="AD56" s="79" t="s">
        <v>642</v>
      </c>
      <c r="AE56" s="74"/>
      <c r="AF56" s="81"/>
    </row>
    <row r="57" spans="1:32" ht="16.5" hidden="1" customHeight="1" x14ac:dyDescent="0.25">
      <c r="A57" s="74">
        <v>48</v>
      </c>
      <c r="B57" s="74" t="s">
        <v>757</v>
      </c>
      <c r="C57" s="74"/>
      <c r="D57" s="74" t="s">
        <v>143</v>
      </c>
      <c r="E57" s="74" t="s">
        <v>147</v>
      </c>
      <c r="F57" s="74" t="s">
        <v>4</v>
      </c>
      <c r="G57" s="74">
        <v>1914</v>
      </c>
      <c r="H57" s="75">
        <v>840</v>
      </c>
      <c r="I57" s="74" t="s">
        <v>26</v>
      </c>
      <c r="J57" s="74" t="s">
        <v>769</v>
      </c>
      <c r="K57" s="74"/>
      <c r="L57" s="74">
        <v>3</v>
      </c>
      <c r="M57" s="74"/>
      <c r="N57" s="74"/>
      <c r="O57" s="74"/>
      <c r="P57" s="74" t="s">
        <v>776</v>
      </c>
      <c r="Q5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7" s="22">
        <f>IF(Tabel2[[#This Row],[BVO]]&lt;150,Tabel2[[#This Row],[Inventaristie en Nul-Inspectie BOEI Bwk E en W prijs per m2]],Tabel2[[#This Row],[Her-inspectie BOEI Bwk E en W prijs per m2]]*Tabel2[[#This Row],[BVO]])</f>
        <v>0</v>
      </c>
      <c r="U57" s="22">
        <f>IF(Tabel2[[#This Row],[Inpandige inspectie volledig]]="JA",'Inspectie prijzen'!$C$30*Tabel2[[#This Row],[BVO]],0)</f>
        <v>0</v>
      </c>
      <c r="V57" s="21" t="b">
        <f>IF(Tabel2[[#This Row],[Aantal transport installaties ]]&gt;0,Tabel2[[#This Row],[Aantal transport installaties ]]*'Inspectie prijzen'!$C$26)</f>
        <v>0</v>
      </c>
      <c r="W57" s="21" t="b">
        <f>IF(Tabel2[[#This Row],[Aantal transport installaties ]]&gt;0,Tabel2[[#This Row],[Aantal transport installaties ]]*'Inspectie prijzen'!$C$46)</f>
        <v>0</v>
      </c>
      <c r="X5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7" s="39"/>
      <c r="AB57" s="74"/>
      <c r="AC57" s="78" t="s">
        <v>641</v>
      </c>
      <c r="AD57" s="79" t="s">
        <v>642</v>
      </c>
      <c r="AE57" s="74"/>
      <c r="AF57" s="81"/>
    </row>
    <row r="58" spans="1:32" ht="16.5" hidden="1" customHeight="1" x14ac:dyDescent="0.25">
      <c r="A58" s="222">
        <v>49</v>
      </c>
      <c r="B58" s="74" t="s">
        <v>757</v>
      </c>
      <c r="C58" s="74"/>
      <c r="D58" s="74" t="s">
        <v>128</v>
      </c>
      <c r="E58" s="74" t="s">
        <v>68</v>
      </c>
      <c r="F58" s="74" t="s">
        <v>4</v>
      </c>
      <c r="G58" s="74">
        <v>1953</v>
      </c>
      <c r="H58" s="75">
        <v>609</v>
      </c>
      <c r="I58" s="74"/>
      <c r="J58" s="74" t="s">
        <v>769</v>
      </c>
      <c r="K58" s="74"/>
      <c r="L58" s="74">
        <v>3</v>
      </c>
      <c r="M58" s="74"/>
      <c r="N58" s="74"/>
      <c r="O58" s="74"/>
      <c r="P58" s="74" t="s">
        <v>778</v>
      </c>
      <c r="Q5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8" s="22">
        <f>IF(Tabel2[[#This Row],[BVO]]&lt;150,Tabel2[[#This Row],[Inventaristie en Nul-Inspectie BOEI Bwk E en W prijs per m2]],Tabel2[[#This Row],[Her-inspectie BOEI Bwk E en W prijs per m2]]*Tabel2[[#This Row],[BVO]])</f>
        <v>0</v>
      </c>
      <c r="U58" s="22">
        <f>IF(Tabel2[[#This Row],[Inpandige inspectie volledig]]="JA",'Inspectie prijzen'!$C$30*Tabel2[[#This Row],[BVO]],0)</f>
        <v>0</v>
      </c>
      <c r="V58" s="21" t="b">
        <f>IF(Tabel2[[#This Row],[Aantal transport installaties ]]&gt;0,Tabel2[[#This Row],[Aantal transport installaties ]]*'Inspectie prijzen'!$C$26)</f>
        <v>0</v>
      </c>
      <c r="W58" s="21" t="b">
        <f>IF(Tabel2[[#This Row],[Aantal transport installaties ]]&gt;0,Tabel2[[#This Row],[Aantal transport installaties ]]*'Inspectie prijzen'!$C$46)</f>
        <v>0</v>
      </c>
      <c r="X5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8" s="39"/>
      <c r="AB58" s="74"/>
      <c r="AC58" s="78" t="s">
        <v>641</v>
      </c>
      <c r="AD58" s="79" t="s">
        <v>642</v>
      </c>
      <c r="AE58" s="74"/>
      <c r="AF58" s="81"/>
    </row>
    <row r="59" spans="1:32" ht="16.5" hidden="1" customHeight="1" x14ac:dyDescent="0.25">
      <c r="A59" s="74">
        <v>50</v>
      </c>
      <c r="B59" s="74" t="s">
        <v>757</v>
      </c>
      <c r="C59" s="74"/>
      <c r="D59" s="74" t="s">
        <v>129</v>
      </c>
      <c r="E59" s="74" t="s">
        <v>69</v>
      </c>
      <c r="F59" s="74" t="s">
        <v>4</v>
      </c>
      <c r="G59" s="74">
        <v>1953</v>
      </c>
      <c r="H59" s="75">
        <v>609</v>
      </c>
      <c r="I59" s="74"/>
      <c r="J59" s="74" t="s">
        <v>769</v>
      </c>
      <c r="K59" s="74"/>
      <c r="L59" s="74">
        <v>3</v>
      </c>
      <c r="M59" s="74"/>
      <c r="N59" s="74"/>
      <c r="O59" s="74"/>
      <c r="P59" s="74" t="s">
        <v>778</v>
      </c>
      <c r="Q5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9" s="22">
        <f>IF(Tabel2[[#This Row],[BVO]]&lt;150,Tabel2[[#This Row],[Inventaristie en Nul-Inspectie BOEI Bwk E en W prijs per m2]],Tabel2[[#This Row],[Her-inspectie BOEI Bwk E en W prijs per m2]]*Tabel2[[#This Row],[BVO]])</f>
        <v>0</v>
      </c>
      <c r="U59" s="22">
        <f>IF(Tabel2[[#This Row],[Inpandige inspectie volledig]]="JA",'Inspectie prijzen'!$C$30*Tabel2[[#This Row],[BVO]],0)</f>
        <v>0</v>
      </c>
      <c r="V59" s="21" t="b">
        <f>IF(Tabel2[[#This Row],[Aantal transport installaties ]]&gt;0,Tabel2[[#This Row],[Aantal transport installaties ]]*'Inspectie prijzen'!$C$26)</f>
        <v>0</v>
      </c>
      <c r="W59" s="21" t="b">
        <f>IF(Tabel2[[#This Row],[Aantal transport installaties ]]&gt;0,Tabel2[[#This Row],[Aantal transport installaties ]]*'Inspectie prijzen'!$C$46)</f>
        <v>0</v>
      </c>
      <c r="X5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9" s="39"/>
      <c r="AB59" s="74"/>
      <c r="AC59" s="78" t="s">
        <v>641</v>
      </c>
      <c r="AD59" s="79" t="s">
        <v>642</v>
      </c>
      <c r="AE59" s="74"/>
      <c r="AF59" s="81"/>
    </row>
    <row r="60" spans="1:32" ht="16.5" hidden="1" customHeight="1" x14ac:dyDescent="0.25">
      <c r="A60" s="222">
        <v>51</v>
      </c>
      <c r="B60" s="74" t="s">
        <v>757</v>
      </c>
      <c r="C60" s="74"/>
      <c r="D60" s="74" t="s">
        <v>719</v>
      </c>
      <c r="E60" s="74" t="s">
        <v>721</v>
      </c>
      <c r="F60" s="74" t="s">
        <v>4</v>
      </c>
      <c r="G60" s="74"/>
      <c r="H60" s="75"/>
      <c r="I60" s="74"/>
      <c r="J60" s="74" t="s">
        <v>769</v>
      </c>
      <c r="K60" s="74"/>
      <c r="L60" s="74">
        <v>3</v>
      </c>
      <c r="M60" s="74"/>
      <c r="N60" s="74"/>
      <c r="O60" s="74"/>
      <c r="P60" s="74" t="s">
        <v>777</v>
      </c>
      <c r="Q6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0" s="22">
        <f>IF(Tabel2[[#This Row],[BVO]]&lt;150,Tabel2[[#This Row],[Inventaristie en Nul-Inspectie BOEI Bwk E en W prijs per m2]],Tabel2[[#This Row],[Her-inspectie BOEI Bwk E en W prijs per m2]]*Tabel2[[#This Row],[BVO]])</f>
        <v>0</v>
      </c>
      <c r="U60" s="22">
        <f>IF(Tabel2[[#This Row],[Inpandige inspectie volledig]]="JA",'Inspectie prijzen'!$C$30*Tabel2[[#This Row],[BVO]],0)</f>
        <v>0</v>
      </c>
      <c r="V60" s="21" t="b">
        <f>IF(Tabel2[[#This Row],[Aantal transport installaties ]]&gt;0,Tabel2[[#This Row],[Aantal transport installaties ]]*'Inspectie prijzen'!$C$26)</f>
        <v>0</v>
      </c>
      <c r="W60" s="21" t="b">
        <f>IF(Tabel2[[#This Row],[Aantal transport installaties ]]&gt;0,Tabel2[[#This Row],[Aantal transport installaties ]]*'Inspectie prijzen'!$C$46)</f>
        <v>0</v>
      </c>
      <c r="X6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0" s="39"/>
      <c r="AB60" s="74"/>
      <c r="AC60" s="78" t="s">
        <v>641</v>
      </c>
      <c r="AD60" s="79" t="s">
        <v>642</v>
      </c>
      <c r="AE60" s="74"/>
      <c r="AF60" s="81"/>
    </row>
    <row r="61" spans="1:32" ht="16.5" hidden="1" customHeight="1" x14ac:dyDescent="0.25">
      <c r="A61" s="74">
        <v>52</v>
      </c>
      <c r="B61" s="74" t="s">
        <v>757</v>
      </c>
      <c r="C61" s="74"/>
      <c r="D61" s="92" t="s">
        <v>205</v>
      </c>
      <c r="E61" s="92" t="s">
        <v>579</v>
      </c>
      <c r="F61" s="97" t="s">
        <v>4</v>
      </c>
      <c r="G61" s="97">
        <v>1974</v>
      </c>
      <c r="H61" s="98">
        <v>2128</v>
      </c>
      <c r="I61" s="97"/>
      <c r="J61" s="97" t="s">
        <v>771</v>
      </c>
      <c r="K61" s="97"/>
      <c r="L61" s="74">
        <v>3</v>
      </c>
      <c r="M61" s="97"/>
      <c r="N61" s="97"/>
      <c r="O61" s="97"/>
      <c r="P61" s="97" t="s">
        <v>777</v>
      </c>
      <c r="Q61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1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1" s="22">
        <f>IF(Tabel2[[#This Row],[BVO]]&lt;150,Tabel2[[#This Row],[Inventaristie en Nul-Inspectie BOEI Bwk E en W prijs per m2]],Tabel2[[#This Row],[Her-inspectie BOEI Bwk E en W prijs per m2]]*Tabel2[[#This Row],[BVO]])</f>
        <v>0</v>
      </c>
      <c r="U61" s="22">
        <f>IF(Tabel2[[#This Row],[Inpandige inspectie volledig]]="JA",'Inspectie prijzen'!$C$30*Tabel2[[#This Row],[BVO]],0)</f>
        <v>0</v>
      </c>
      <c r="V61" s="25" t="b">
        <f>IF(Tabel2[[#This Row],[Aantal transport installaties ]]&gt;0,Tabel2[[#This Row],[Aantal transport installaties ]]*'Inspectie prijzen'!$C$26)</f>
        <v>0</v>
      </c>
      <c r="W61" s="25" t="b">
        <f>IF(Tabel2[[#This Row],[Aantal transport installaties ]]&gt;0,Tabel2[[#This Row],[Aantal transport installaties ]]*'Inspectie prijzen'!$C$46)</f>
        <v>0</v>
      </c>
      <c r="X61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1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1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1" s="43"/>
      <c r="AB61" s="97"/>
      <c r="AC61" s="99"/>
      <c r="AD61" s="100"/>
      <c r="AE61" s="97" t="s">
        <v>697</v>
      </c>
      <c r="AF61" s="81"/>
    </row>
    <row r="62" spans="1:32" ht="16.5" hidden="1" customHeight="1" x14ac:dyDescent="0.25">
      <c r="A62" s="222">
        <v>53</v>
      </c>
      <c r="B62" s="74" t="s">
        <v>757</v>
      </c>
      <c r="C62" s="74"/>
      <c r="D62" s="85" t="s">
        <v>27</v>
      </c>
      <c r="E62" s="53" t="s">
        <v>702</v>
      </c>
      <c r="F62" s="86" t="s">
        <v>2</v>
      </c>
      <c r="G62" s="86">
        <v>1973</v>
      </c>
      <c r="H62" s="87">
        <v>153</v>
      </c>
      <c r="I62" s="86"/>
      <c r="J62" s="86" t="s">
        <v>774</v>
      </c>
      <c r="K62" s="86"/>
      <c r="L62" s="74">
        <v>3</v>
      </c>
      <c r="M62" s="86"/>
      <c r="N62" s="86"/>
      <c r="O62" s="86"/>
      <c r="P62" s="86" t="s">
        <v>777</v>
      </c>
      <c r="Q62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2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2" s="22">
        <f>IF(Tabel2[[#This Row],[BVO]]&lt;150,Tabel2[[#This Row],[Inventaristie en Nul-Inspectie BOEI Bwk E en W prijs per m2]],Tabel2[[#This Row],[Her-inspectie BOEI Bwk E en W prijs per m2]]*Tabel2[[#This Row],[BVO]])</f>
        <v>0</v>
      </c>
      <c r="U62" s="22">
        <f>IF(Tabel2[[#This Row],[Inpandige inspectie volledig]]="JA",'Inspectie prijzen'!$C$30*Tabel2[[#This Row],[BVO]],0)</f>
        <v>0</v>
      </c>
      <c r="V62" s="23" t="b">
        <f>IF(Tabel2[[#This Row],[Aantal transport installaties ]]&gt;0,Tabel2[[#This Row],[Aantal transport installaties ]]*'Inspectie prijzen'!$C$26)</f>
        <v>0</v>
      </c>
      <c r="W62" s="23" t="b">
        <f>IF(Tabel2[[#This Row],[Aantal transport installaties ]]&gt;0,Tabel2[[#This Row],[Aantal transport installaties ]]*'Inspectie prijzen'!$C$46)</f>
        <v>0</v>
      </c>
      <c r="X62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2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2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2" s="41"/>
      <c r="AB62" s="86"/>
      <c r="AC62" s="88" t="s">
        <v>28</v>
      </c>
      <c r="AD62" s="89" t="s">
        <v>171</v>
      </c>
      <c r="AE62" s="86" t="s">
        <v>229</v>
      </c>
      <c r="AF62" s="81"/>
    </row>
    <row r="63" spans="1:32" ht="16.5" hidden="1" customHeight="1" x14ac:dyDescent="0.25">
      <c r="A63" s="74">
        <v>54</v>
      </c>
      <c r="B63" s="74" t="s">
        <v>757</v>
      </c>
      <c r="C63" s="74"/>
      <c r="D63" s="85" t="s">
        <v>29</v>
      </c>
      <c r="E63" s="53" t="s">
        <v>702</v>
      </c>
      <c r="F63" s="86" t="s">
        <v>2</v>
      </c>
      <c r="G63" s="86">
        <v>1978</v>
      </c>
      <c r="H63" s="87">
        <v>220</v>
      </c>
      <c r="I63" s="86"/>
      <c r="J63" s="86" t="s">
        <v>774</v>
      </c>
      <c r="K63" s="86"/>
      <c r="L63" s="74">
        <v>3</v>
      </c>
      <c r="M63" s="86"/>
      <c r="N63" s="86"/>
      <c r="O63" s="86"/>
      <c r="P63" s="86" t="s">
        <v>777</v>
      </c>
      <c r="Q63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3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3" s="22">
        <f>IF(Tabel2[[#This Row],[BVO]]&lt;150,Tabel2[[#This Row],[Inventaristie en Nul-Inspectie BOEI Bwk E en W prijs per m2]],Tabel2[[#This Row],[Her-inspectie BOEI Bwk E en W prijs per m2]]*Tabel2[[#This Row],[BVO]])</f>
        <v>0</v>
      </c>
      <c r="U63" s="22">
        <f>IF(Tabel2[[#This Row],[Inpandige inspectie volledig]]="JA",'Inspectie prijzen'!$C$30*Tabel2[[#This Row],[BVO]],0)</f>
        <v>0</v>
      </c>
      <c r="V63" s="23" t="b">
        <f>IF(Tabel2[[#This Row],[Aantal transport installaties ]]&gt;0,Tabel2[[#This Row],[Aantal transport installaties ]]*'Inspectie prijzen'!$C$26)</f>
        <v>0</v>
      </c>
      <c r="W63" s="23" t="b">
        <f>IF(Tabel2[[#This Row],[Aantal transport installaties ]]&gt;0,Tabel2[[#This Row],[Aantal transport installaties ]]*'Inspectie prijzen'!$C$46)</f>
        <v>0</v>
      </c>
      <c r="X63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3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3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3" s="41"/>
      <c r="AB63" s="86"/>
      <c r="AC63" s="88" t="s">
        <v>201</v>
      </c>
      <c r="AD63" s="89" t="s">
        <v>202</v>
      </c>
      <c r="AE63" s="86" t="s">
        <v>229</v>
      </c>
      <c r="AF63" s="81"/>
    </row>
    <row r="64" spans="1:32" ht="16.5" customHeight="1" x14ac:dyDescent="0.25">
      <c r="A64" s="222">
        <v>55</v>
      </c>
      <c r="B64" s="74" t="s">
        <v>757</v>
      </c>
      <c r="C64" s="74"/>
      <c r="D64" s="74" t="s">
        <v>30</v>
      </c>
      <c r="E64" s="74" t="s">
        <v>5</v>
      </c>
      <c r="F64" s="74" t="s">
        <v>2</v>
      </c>
      <c r="G64" s="74">
        <v>1850</v>
      </c>
      <c r="H64" s="75">
        <v>2808</v>
      </c>
      <c r="I64" s="74" t="s">
        <v>31</v>
      </c>
      <c r="J64" s="74" t="s">
        <v>797</v>
      </c>
      <c r="K64" s="76" t="s">
        <v>796</v>
      </c>
      <c r="L64" s="74">
        <v>3</v>
      </c>
      <c r="M64" s="74" t="s">
        <v>797</v>
      </c>
      <c r="N64" s="74">
        <v>2</v>
      </c>
      <c r="O64" s="77" t="s">
        <v>814</v>
      </c>
      <c r="P64" s="74" t="s">
        <v>776</v>
      </c>
      <c r="Q6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4" s="22">
        <f>IF(Tabel2[[#This Row],[BVO]]&lt;150,Tabel2[[#This Row],[Inventaristie en Nul-Inspectie BOEI Bwk E en W prijs per m2]],Tabel2[[#This Row],[Her-inspectie BOEI Bwk E en W prijs per m2]]*Tabel2[[#This Row],[BVO]])</f>
        <v>0</v>
      </c>
      <c r="U64" s="22">
        <f>IF(Tabel2[[#This Row],[Inpandige inspectie volledig]]="JA",'Inspectie prijzen'!$C$30*Tabel2[[#This Row],[BVO]],0)</f>
        <v>0</v>
      </c>
      <c r="V64" s="21">
        <f>IF(Tabel2[[#This Row],[Aantal transport installaties ]]&gt;0,Tabel2[[#This Row],[Aantal transport installaties ]]*'Inspectie prijzen'!$C$26)</f>
        <v>0</v>
      </c>
      <c r="W64" s="21">
        <f>IF(Tabel2[[#This Row],[Aantal transport installaties ]]&gt;0,Tabel2[[#This Row],[Aantal transport installaties ]]*'Inspectie prijzen'!$C$46)</f>
        <v>0</v>
      </c>
      <c r="X6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4" s="39">
        <v>2010</v>
      </c>
      <c r="AB64" s="74">
        <v>4</v>
      </c>
      <c r="AC64" s="78" t="s">
        <v>643</v>
      </c>
      <c r="AD64" s="79" t="s">
        <v>644</v>
      </c>
      <c r="AE64" s="74"/>
      <c r="AF64" s="81"/>
    </row>
    <row r="65" spans="1:32" ht="16.5" hidden="1" customHeight="1" x14ac:dyDescent="0.25">
      <c r="A65" s="74">
        <v>56</v>
      </c>
      <c r="B65" s="74" t="s">
        <v>757</v>
      </c>
      <c r="C65" s="74"/>
      <c r="D65" s="92" t="s">
        <v>32</v>
      </c>
      <c r="E65" s="92" t="s">
        <v>34</v>
      </c>
      <c r="F65" s="97" t="s">
        <v>33</v>
      </c>
      <c r="G65" s="97">
        <v>1972</v>
      </c>
      <c r="H65" s="98">
        <v>165</v>
      </c>
      <c r="I65" s="97"/>
      <c r="J65" s="97" t="s">
        <v>770</v>
      </c>
      <c r="K65" s="97"/>
      <c r="L65" s="74">
        <v>3</v>
      </c>
      <c r="M65" s="97"/>
      <c r="N65" s="97"/>
      <c r="O65" s="97"/>
      <c r="P65" s="97" t="s">
        <v>777</v>
      </c>
      <c r="Q65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5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5" s="22">
        <f>IF(Tabel2[[#This Row],[BVO]]&lt;150,Tabel2[[#This Row],[Inventaristie en Nul-Inspectie BOEI Bwk E en W prijs per m2]],Tabel2[[#This Row],[Her-inspectie BOEI Bwk E en W prijs per m2]]*Tabel2[[#This Row],[BVO]])</f>
        <v>0</v>
      </c>
      <c r="U65" s="22">
        <f>IF(Tabel2[[#This Row],[Inpandige inspectie volledig]]="JA",'Inspectie prijzen'!$C$30*Tabel2[[#This Row],[BVO]],0)</f>
        <v>0</v>
      </c>
      <c r="V65" s="25" t="b">
        <f>IF(Tabel2[[#This Row],[Aantal transport installaties ]]&gt;0,Tabel2[[#This Row],[Aantal transport installaties ]]*'Inspectie prijzen'!$C$26)</f>
        <v>0</v>
      </c>
      <c r="W65" s="25" t="b">
        <f>IF(Tabel2[[#This Row],[Aantal transport installaties ]]&gt;0,Tabel2[[#This Row],[Aantal transport installaties ]]*'Inspectie prijzen'!$C$46)</f>
        <v>0</v>
      </c>
      <c r="X65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5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5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5" s="43"/>
      <c r="AB65" s="97"/>
      <c r="AC65" s="99"/>
      <c r="AD65" s="100"/>
      <c r="AE65" s="97" t="s">
        <v>696</v>
      </c>
      <c r="AF65" s="81"/>
    </row>
    <row r="66" spans="1:32" ht="16.5" hidden="1" customHeight="1" x14ac:dyDescent="0.25">
      <c r="A66" s="222">
        <v>57</v>
      </c>
      <c r="B66" s="74" t="s">
        <v>757</v>
      </c>
      <c r="C66" s="74"/>
      <c r="D66" s="92" t="s">
        <v>35</v>
      </c>
      <c r="E66" s="92" t="s">
        <v>36</v>
      </c>
      <c r="F66" s="97" t="s">
        <v>33</v>
      </c>
      <c r="G66" s="97">
        <v>1972</v>
      </c>
      <c r="H66" s="98">
        <v>179</v>
      </c>
      <c r="I66" s="97"/>
      <c r="J66" s="97" t="s">
        <v>770</v>
      </c>
      <c r="K66" s="97"/>
      <c r="L66" s="74">
        <v>3</v>
      </c>
      <c r="M66" s="97"/>
      <c r="N66" s="97"/>
      <c r="O66" s="97"/>
      <c r="P66" s="97" t="s">
        <v>777</v>
      </c>
      <c r="Q66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6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6" s="22">
        <f>IF(Tabel2[[#This Row],[BVO]]&lt;150,Tabel2[[#This Row],[Inventaristie en Nul-Inspectie BOEI Bwk E en W prijs per m2]],Tabel2[[#This Row],[Her-inspectie BOEI Bwk E en W prijs per m2]]*Tabel2[[#This Row],[BVO]])</f>
        <v>0</v>
      </c>
      <c r="U66" s="22">
        <f>IF(Tabel2[[#This Row],[Inpandige inspectie volledig]]="JA",'Inspectie prijzen'!$C$30*Tabel2[[#This Row],[BVO]],0)</f>
        <v>0</v>
      </c>
      <c r="V66" s="25" t="b">
        <f>IF(Tabel2[[#This Row],[Aantal transport installaties ]]&gt;0,Tabel2[[#This Row],[Aantal transport installaties ]]*'Inspectie prijzen'!$C$26)</f>
        <v>0</v>
      </c>
      <c r="W66" s="25" t="b">
        <f>IF(Tabel2[[#This Row],[Aantal transport installaties ]]&gt;0,Tabel2[[#This Row],[Aantal transport installaties ]]*'Inspectie prijzen'!$C$46)</f>
        <v>0</v>
      </c>
      <c r="X66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6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6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6" s="43"/>
      <c r="AB66" s="97"/>
      <c r="AC66" s="99" t="s">
        <v>71</v>
      </c>
      <c r="AD66" s="100" t="s">
        <v>198</v>
      </c>
      <c r="AE66" s="97" t="s">
        <v>696</v>
      </c>
      <c r="AF66" s="81"/>
    </row>
    <row r="67" spans="1:32" s="213" customFormat="1" ht="16.5" hidden="1" customHeight="1" x14ac:dyDescent="0.25">
      <c r="A67" s="74">
        <v>58</v>
      </c>
      <c r="B67" s="209" t="s">
        <v>757</v>
      </c>
      <c r="C67" s="209"/>
      <c r="D67" s="209" t="s">
        <v>591</v>
      </c>
      <c r="E67" s="209" t="s">
        <v>622</v>
      </c>
      <c r="F67" s="209" t="s">
        <v>2</v>
      </c>
      <c r="G67" s="209">
        <v>1850</v>
      </c>
      <c r="H67" s="216">
        <v>610</v>
      </c>
      <c r="I67" s="209"/>
      <c r="J67" s="209" t="s">
        <v>874</v>
      </c>
      <c r="K67" s="209"/>
      <c r="L67" s="209">
        <v>3</v>
      </c>
      <c r="M67" s="209" t="s">
        <v>800</v>
      </c>
      <c r="N67" s="209"/>
      <c r="O67" s="209"/>
      <c r="P67" s="209" t="s">
        <v>777</v>
      </c>
      <c r="Q67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7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7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7" s="211">
        <f>IF(Tabel2[[#This Row],[BVO]]&lt;150,Tabel2[[#This Row],[Inventaristie en Nul-Inspectie BOEI Bwk E en W prijs per m2]],Tabel2[[#This Row],[Her-inspectie BOEI Bwk E en W prijs per m2]]*Tabel2[[#This Row],[BVO]])</f>
        <v>0</v>
      </c>
      <c r="U67" s="22">
        <f>IF(Tabel2[[#This Row],[Inpandige inspectie volledig]]="JA",'Inspectie prijzen'!$C$30*Tabel2[[#This Row],[BVO]],0)</f>
        <v>0</v>
      </c>
      <c r="V67" s="211" t="b">
        <f>IF(Tabel2[[#This Row],[Aantal transport installaties ]]&gt;0,Tabel2[[#This Row],[Aantal transport installaties ]]*'Inspectie prijzen'!$C$26)</f>
        <v>0</v>
      </c>
      <c r="W67" s="211" t="b">
        <f>IF(Tabel2[[#This Row],[Aantal transport installaties ]]&gt;0,Tabel2[[#This Row],[Aantal transport installaties ]]*'Inspectie prijzen'!$C$46)</f>
        <v>0</v>
      </c>
      <c r="X67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7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7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7" s="44"/>
      <c r="AB67" s="209"/>
      <c r="AC67" s="78" t="s">
        <v>617</v>
      </c>
      <c r="AD67" s="79" t="s">
        <v>618</v>
      </c>
      <c r="AE67" s="74"/>
    </row>
    <row r="68" spans="1:32" ht="16.5" hidden="1" customHeight="1" x14ac:dyDescent="0.25">
      <c r="A68" s="222">
        <v>59</v>
      </c>
      <c r="B68" s="74" t="s">
        <v>757</v>
      </c>
      <c r="C68" s="74"/>
      <c r="D68" s="74" t="s">
        <v>37</v>
      </c>
      <c r="E68" s="74" t="s">
        <v>703</v>
      </c>
      <c r="F68" s="74" t="s">
        <v>2</v>
      </c>
      <c r="G68" s="74">
        <v>1965</v>
      </c>
      <c r="H68" s="75">
        <v>703</v>
      </c>
      <c r="I68" s="74"/>
      <c r="J68" s="74" t="s">
        <v>806</v>
      </c>
      <c r="K68" s="74"/>
      <c r="L68" s="74">
        <v>3</v>
      </c>
      <c r="M68" s="74" t="s">
        <v>797</v>
      </c>
      <c r="N68" s="74"/>
      <c r="O68" s="74"/>
      <c r="P68" s="74" t="s">
        <v>777</v>
      </c>
      <c r="Q6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8" s="22">
        <f>IF(Tabel2[[#This Row],[BVO]]&lt;150,Tabel2[[#This Row],[Inventaristie en Nul-Inspectie BOEI Bwk E en W prijs per m2]],Tabel2[[#This Row],[Her-inspectie BOEI Bwk E en W prijs per m2]]*Tabel2[[#This Row],[BVO]])</f>
        <v>0</v>
      </c>
      <c r="U68" s="22">
        <f>IF(Tabel2[[#This Row],[Inpandige inspectie volledig]]="JA",'Inspectie prijzen'!$C$30*Tabel2[[#This Row],[BVO]],0)</f>
        <v>0</v>
      </c>
      <c r="V68" s="21" t="b">
        <f>IF(Tabel2[[#This Row],[Aantal transport installaties ]]&gt;0,Tabel2[[#This Row],[Aantal transport installaties ]]*'Inspectie prijzen'!$C$26)</f>
        <v>0</v>
      </c>
      <c r="W68" s="21" t="b">
        <f>IF(Tabel2[[#This Row],[Aantal transport installaties ]]&gt;0,Tabel2[[#This Row],[Aantal transport installaties ]]*'Inspectie prijzen'!$C$46)</f>
        <v>0</v>
      </c>
      <c r="X6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8" s="39"/>
      <c r="AB68" s="74"/>
      <c r="AC68" s="78" t="s">
        <v>173</v>
      </c>
      <c r="AD68" s="79" t="s">
        <v>155</v>
      </c>
      <c r="AE68" s="74"/>
      <c r="AF68" s="81"/>
    </row>
    <row r="69" spans="1:32" ht="16.5" customHeight="1" x14ac:dyDescent="0.25">
      <c r="A69" s="74">
        <v>60</v>
      </c>
      <c r="B69" s="74" t="s">
        <v>757</v>
      </c>
      <c r="C69" s="74"/>
      <c r="D69" s="74" t="s">
        <v>38</v>
      </c>
      <c r="E69" s="74" t="s">
        <v>245</v>
      </c>
      <c r="F69" s="74" t="s">
        <v>2</v>
      </c>
      <c r="G69" s="74">
        <v>1994</v>
      </c>
      <c r="H69" s="75">
        <v>158</v>
      </c>
      <c r="I69" s="74"/>
      <c r="J69" s="74" t="s">
        <v>797</v>
      </c>
      <c r="K69" s="76" t="s">
        <v>796</v>
      </c>
      <c r="L69" s="74">
        <v>3</v>
      </c>
      <c r="M69" s="74" t="s">
        <v>797</v>
      </c>
      <c r="N69" s="74"/>
      <c r="O69" s="74"/>
      <c r="P69" s="74" t="s">
        <v>777</v>
      </c>
      <c r="Q6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9" s="22">
        <f>IF(Tabel2[[#This Row],[BVO]]&lt;150,Tabel2[[#This Row],[Inventaristie en Nul-Inspectie BOEI Bwk E en W prijs per m2]],Tabel2[[#This Row],[Her-inspectie BOEI Bwk E en W prijs per m2]]*Tabel2[[#This Row],[BVO]])</f>
        <v>0</v>
      </c>
      <c r="U69" s="22">
        <f>IF(Tabel2[[#This Row],[Inpandige inspectie volledig]]="JA",'Inspectie prijzen'!$C$30*Tabel2[[#This Row],[BVO]],0)</f>
        <v>0</v>
      </c>
      <c r="V69" s="29" t="b">
        <f>IF(Tabel2[[#This Row],[Aantal transport installaties ]]&gt;0,Tabel2[[#This Row],[Aantal transport installaties ]]*'Inspectie prijzen'!$C$26)</f>
        <v>0</v>
      </c>
      <c r="W69" s="29" t="b">
        <f>IF(Tabel2[[#This Row],[Aantal transport installaties ]]&gt;0,Tabel2[[#This Row],[Aantal transport installaties ]]*'Inspectie prijzen'!$C$46)</f>
        <v>0</v>
      </c>
      <c r="X6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9" s="39"/>
      <c r="AB69" s="74">
        <v>4</v>
      </c>
      <c r="AC69" s="78" t="s">
        <v>637</v>
      </c>
      <c r="AD69" s="79" t="s">
        <v>246</v>
      </c>
      <c r="AE69" s="91"/>
      <c r="AF69" s="81"/>
    </row>
    <row r="70" spans="1:32" ht="16.5" customHeight="1" x14ac:dyDescent="0.25">
      <c r="A70" s="222">
        <v>61</v>
      </c>
      <c r="B70" s="74" t="s">
        <v>757</v>
      </c>
      <c r="C70" s="74"/>
      <c r="D70" s="74" t="s">
        <v>39</v>
      </c>
      <c r="E70" s="74" t="s">
        <v>245</v>
      </c>
      <c r="F70" s="74" t="s">
        <v>2</v>
      </c>
      <c r="G70" s="74">
        <v>1994</v>
      </c>
      <c r="H70" s="75">
        <v>497</v>
      </c>
      <c r="I70" s="74"/>
      <c r="J70" s="74" t="s">
        <v>797</v>
      </c>
      <c r="K70" s="76" t="s">
        <v>796</v>
      </c>
      <c r="L70" s="74">
        <v>3</v>
      </c>
      <c r="M70" s="74" t="s">
        <v>797</v>
      </c>
      <c r="N70" s="74"/>
      <c r="O70" s="74"/>
      <c r="P70" s="74" t="s">
        <v>777</v>
      </c>
      <c r="Q7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0" s="22">
        <f>IF(Tabel2[[#This Row],[BVO]]&lt;150,Tabel2[[#This Row],[Inventaristie en Nul-Inspectie BOEI Bwk E en W prijs per m2]],Tabel2[[#This Row],[Her-inspectie BOEI Bwk E en W prijs per m2]]*Tabel2[[#This Row],[BVO]])</f>
        <v>0</v>
      </c>
      <c r="U70" s="22">
        <f>IF(Tabel2[[#This Row],[Inpandige inspectie volledig]]="JA",'Inspectie prijzen'!$C$30*Tabel2[[#This Row],[BVO]],0)</f>
        <v>0</v>
      </c>
      <c r="V70" s="29" t="b">
        <f>IF(Tabel2[[#This Row],[Aantal transport installaties ]]&gt;0,Tabel2[[#This Row],[Aantal transport installaties ]]*'Inspectie prijzen'!$C$26)</f>
        <v>0</v>
      </c>
      <c r="W70" s="29" t="b">
        <f>IF(Tabel2[[#This Row],[Aantal transport installaties ]]&gt;0,Tabel2[[#This Row],[Aantal transport installaties ]]*'Inspectie prijzen'!$C$46)</f>
        <v>0</v>
      </c>
      <c r="X7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0" s="39"/>
      <c r="AB70" s="74">
        <v>4</v>
      </c>
      <c r="AC70" s="78" t="s">
        <v>690</v>
      </c>
      <c r="AD70" s="79" t="s">
        <v>691</v>
      </c>
      <c r="AE70" s="91"/>
      <c r="AF70" s="81"/>
    </row>
    <row r="71" spans="1:32" ht="16.5" customHeight="1" x14ac:dyDescent="0.25">
      <c r="A71" s="74">
        <v>62</v>
      </c>
      <c r="B71" s="74" t="s">
        <v>757</v>
      </c>
      <c r="C71" s="74"/>
      <c r="D71" s="74" t="s">
        <v>127</v>
      </c>
      <c r="E71" s="74" t="s">
        <v>232</v>
      </c>
      <c r="F71" s="74" t="s">
        <v>8</v>
      </c>
      <c r="G71" s="74">
        <v>1930</v>
      </c>
      <c r="H71" s="75">
        <v>3030</v>
      </c>
      <c r="I71" s="74"/>
      <c r="J71" s="74" t="s">
        <v>797</v>
      </c>
      <c r="K71" s="76" t="s">
        <v>796</v>
      </c>
      <c r="L71" s="74">
        <v>3</v>
      </c>
      <c r="M71" s="74" t="s">
        <v>797</v>
      </c>
      <c r="N71" s="74">
        <v>1</v>
      </c>
      <c r="O71" s="77" t="s">
        <v>815</v>
      </c>
      <c r="P71" s="82" t="s">
        <v>777</v>
      </c>
      <c r="Q7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1" s="22">
        <f>IF(Tabel2[[#This Row],[BVO]]&lt;150,Tabel2[[#This Row],[Inventaristie en Nul-Inspectie BOEI Bwk E en W prijs per m2]],Tabel2[[#This Row],[Her-inspectie BOEI Bwk E en W prijs per m2]]*Tabel2[[#This Row],[BVO]])</f>
        <v>0</v>
      </c>
      <c r="U71" s="22">
        <f>IF(Tabel2[[#This Row],[Inpandige inspectie volledig]]="JA",'Inspectie prijzen'!$C$30*Tabel2[[#This Row],[BVO]],0)</f>
        <v>0</v>
      </c>
      <c r="V71" s="21">
        <f>IF(Tabel2[[#This Row],[Aantal transport installaties ]]&gt;0,Tabel2[[#This Row],[Aantal transport installaties ]]*'Inspectie prijzen'!$C$26)</f>
        <v>0</v>
      </c>
      <c r="W71" s="21">
        <f>IF(Tabel2[[#This Row],[Aantal transport installaties ]]&gt;0,Tabel2[[#This Row],[Aantal transport installaties ]]*'Inspectie prijzen'!$C$46)</f>
        <v>0</v>
      </c>
      <c r="X7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1" s="39">
        <v>2010</v>
      </c>
      <c r="AB71" s="74">
        <v>4</v>
      </c>
      <c r="AC71" s="78" t="s">
        <v>174</v>
      </c>
      <c r="AD71" s="79" t="s">
        <v>156</v>
      </c>
      <c r="AE71" s="74"/>
      <c r="AF71" s="81"/>
    </row>
    <row r="72" spans="1:32" ht="16.5" customHeight="1" x14ac:dyDescent="0.25">
      <c r="A72" s="222">
        <v>63</v>
      </c>
      <c r="B72" s="74" t="s">
        <v>757</v>
      </c>
      <c r="C72" s="74"/>
      <c r="D72" s="74" t="s">
        <v>41</v>
      </c>
      <c r="E72" s="74" t="s">
        <v>44</v>
      </c>
      <c r="F72" s="74" t="s">
        <v>33</v>
      </c>
      <c r="G72" s="74">
        <v>1974</v>
      </c>
      <c r="H72" s="75">
        <v>649</v>
      </c>
      <c r="I72" s="74"/>
      <c r="J72" s="74" t="s">
        <v>797</v>
      </c>
      <c r="K72" s="76" t="s">
        <v>796</v>
      </c>
      <c r="L72" s="74">
        <v>3</v>
      </c>
      <c r="M72" s="74" t="s">
        <v>797</v>
      </c>
      <c r="N72" s="74"/>
      <c r="O72" s="74"/>
      <c r="P72" s="74" t="s">
        <v>777</v>
      </c>
      <c r="Q7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2" s="22">
        <f>IF(Tabel2[[#This Row],[BVO]]&lt;150,Tabel2[[#This Row],[Inventaristie en Nul-Inspectie BOEI Bwk E en W prijs per m2]],Tabel2[[#This Row],[Her-inspectie BOEI Bwk E en W prijs per m2]]*Tabel2[[#This Row],[BVO]])</f>
        <v>0</v>
      </c>
      <c r="U72" s="22">
        <f>IF(Tabel2[[#This Row],[Inpandige inspectie volledig]]="JA",'Inspectie prijzen'!$C$30*Tabel2[[#This Row],[BVO]],0)</f>
        <v>0</v>
      </c>
      <c r="V72" s="29" t="b">
        <f>IF(Tabel2[[#This Row],[Aantal transport installaties ]]&gt;0,Tabel2[[#This Row],[Aantal transport installaties ]]*'Inspectie prijzen'!$C$26)</f>
        <v>0</v>
      </c>
      <c r="W72" s="29" t="b">
        <f>IF(Tabel2[[#This Row],[Aantal transport installaties ]]&gt;0,Tabel2[[#This Row],[Aantal transport installaties ]]*'Inspectie prijzen'!$C$46)</f>
        <v>0</v>
      </c>
      <c r="X7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2" s="39">
        <v>2013</v>
      </c>
      <c r="AB72" s="74">
        <v>4</v>
      </c>
      <c r="AC72" s="78" t="s">
        <v>42</v>
      </c>
      <c r="AD72" s="79" t="s">
        <v>43</v>
      </c>
      <c r="AE72" s="74"/>
      <c r="AF72" s="81"/>
    </row>
    <row r="73" spans="1:32" ht="16.5" customHeight="1" x14ac:dyDescent="0.25">
      <c r="A73" s="74">
        <v>64</v>
      </c>
      <c r="B73" s="74" t="s">
        <v>757</v>
      </c>
      <c r="C73" s="74"/>
      <c r="D73" s="82" t="s">
        <v>830</v>
      </c>
      <c r="E73" s="74" t="s">
        <v>45</v>
      </c>
      <c r="F73" s="74" t="s">
        <v>33</v>
      </c>
      <c r="G73" s="74">
        <v>1985</v>
      </c>
      <c r="H73" s="75">
        <v>238</v>
      </c>
      <c r="I73" s="74"/>
      <c r="J73" s="82" t="s">
        <v>797</v>
      </c>
      <c r="K73" s="76" t="s">
        <v>796</v>
      </c>
      <c r="L73" s="74">
        <v>3</v>
      </c>
      <c r="M73" s="74" t="s">
        <v>801</v>
      </c>
      <c r="N73" s="74"/>
      <c r="O73" s="74"/>
      <c r="P73" s="74" t="s">
        <v>777</v>
      </c>
      <c r="Q7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3" s="22">
        <f>IF(Tabel2[[#This Row],[BVO]]&lt;150,Tabel2[[#This Row],[Inventaristie en Nul-Inspectie BOEI Bwk E en W prijs per m2]],Tabel2[[#This Row],[Her-inspectie BOEI Bwk E en W prijs per m2]]*Tabel2[[#This Row],[BVO]])</f>
        <v>0</v>
      </c>
      <c r="U73" s="22">
        <f>IF(Tabel2[[#This Row],[Inpandige inspectie volledig]]="JA",'Inspectie prijzen'!$C$30*Tabel2[[#This Row],[BVO]],0)</f>
        <v>0</v>
      </c>
      <c r="V73" s="29" t="b">
        <f>IF(Tabel2[[#This Row],[Aantal transport installaties ]]&gt;0,Tabel2[[#This Row],[Aantal transport installaties ]]*'Inspectie prijzen'!$C$26)</f>
        <v>0</v>
      </c>
      <c r="W73" s="29" t="b">
        <f>IF(Tabel2[[#This Row],[Aantal transport installaties ]]&gt;0,Tabel2[[#This Row],[Aantal transport installaties ]]*'Inspectie prijzen'!$C$46)</f>
        <v>0</v>
      </c>
      <c r="X7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3" s="39"/>
      <c r="AB73" s="74">
        <v>4</v>
      </c>
      <c r="AC73" s="78" t="s">
        <v>149</v>
      </c>
      <c r="AD73" s="79" t="s">
        <v>623</v>
      </c>
      <c r="AE73" s="74"/>
      <c r="AF73" s="81"/>
    </row>
    <row r="74" spans="1:32" ht="16.5" customHeight="1" x14ac:dyDescent="0.25">
      <c r="A74" s="222">
        <v>65</v>
      </c>
      <c r="B74" s="74" t="s">
        <v>757</v>
      </c>
      <c r="C74" s="74"/>
      <c r="D74" s="74" t="s">
        <v>46</v>
      </c>
      <c r="E74" s="74" t="s">
        <v>704</v>
      </c>
      <c r="F74" s="74" t="s">
        <v>2</v>
      </c>
      <c r="G74" s="74">
        <v>1966</v>
      </c>
      <c r="H74" s="75">
        <v>549</v>
      </c>
      <c r="I74" s="74"/>
      <c r="J74" s="74" t="s">
        <v>797</v>
      </c>
      <c r="K74" s="76" t="s">
        <v>796</v>
      </c>
      <c r="L74" s="74">
        <v>3</v>
      </c>
      <c r="M74" s="74" t="s">
        <v>797</v>
      </c>
      <c r="N74" s="74"/>
      <c r="O74" s="74"/>
      <c r="P74" s="74" t="s">
        <v>777</v>
      </c>
      <c r="Q7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4" s="22">
        <f>IF(Tabel2[[#This Row],[BVO]]&lt;150,Tabel2[[#This Row],[Inventaristie en Nul-Inspectie BOEI Bwk E en W prijs per m2]],Tabel2[[#This Row],[Her-inspectie BOEI Bwk E en W prijs per m2]]*Tabel2[[#This Row],[BVO]])</f>
        <v>0</v>
      </c>
      <c r="U74" s="22">
        <f>IF(Tabel2[[#This Row],[Inpandige inspectie volledig]]="JA",'Inspectie prijzen'!$C$30*Tabel2[[#This Row],[BVO]],0)</f>
        <v>0</v>
      </c>
      <c r="V74" s="29" t="b">
        <f>IF(Tabel2[[#This Row],[Aantal transport installaties ]]&gt;0,Tabel2[[#This Row],[Aantal transport installaties ]]*'Inspectie prijzen'!$C$26)</f>
        <v>0</v>
      </c>
      <c r="W74" s="29" t="b">
        <f>IF(Tabel2[[#This Row],[Aantal transport installaties ]]&gt;0,Tabel2[[#This Row],[Aantal transport installaties ]]*'Inspectie prijzen'!$C$46)</f>
        <v>0</v>
      </c>
      <c r="X7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4" s="39">
        <v>2013</v>
      </c>
      <c r="AB74" s="74">
        <v>4</v>
      </c>
      <c r="AC74" s="78" t="s">
        <v>175</v>
      </c>
      <c r="AD74" s="79" t="s">
        <v>158</v>
      </c>
      <c r="AE74" s="74"/>
      <c r="AF74" s="81"/>
    </row>
    <row r="75" spans="1:32" ht="16.5" customHeight="1" x14ac:dyDescent="0.25">
      <c r="A75" s="74">
        <v>66</v>
      </c>
      <c r="B75" s="74" t="s">
        <v>757</v>
      </c>
      <c r="C75" s="82"/>
      <c r="D75" s="222" t="s">
        <v>883</v>
      </c>
      <c r="E75" s="74" t="s">
        <v>90</v>
      </c>
      <c r="F75" s="74" t="s">
        <v>2</v>
      </c>
      <c r="G75" s="74">
        <v>1960</v>
      </c>
      <c r="H75" s="223">
        <v>136</v>
      </c>
      <c r="I75" s="74"/>
      <c r="J75" s="222" t="s">
        <v>797</v>
      </c>
      <c r="K75" s="222" t="s">
        <v>796</v>
      </c>
      <c r="L75" s="74">
        <v>3</v>
      </c>
      <c r="M75" s="222" t="s">
        <v>796</v>
      </c>
      <c r="N75" s="74"/>
      <c r="O75" s="74"/>
      <c r="P75" s="74" t="s">
        <v>777</v>
      </c>
      <c r="Q7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5" s="22">
        <f>IF(Tabel2[[#This Row],[BVO]]&lt;150,Tabel2[[#This Row],[Inventaristie en Nul-Inspectie BOEI Bwk E en W prijs per m2]],Tabel2[[#This Row],[Her-inspectie BOEI Bwk E en W prijs per m2]]*Tabel2[[#This Row],[BVO]])</f>
        <v>0</v>
      </c>
      <c r="U75" s="22">
        <f>IF(Tabel2[[#This Row],[Inpandige inspectie volledig]]="JA",'Inspectie prijzen'!$C$30*Tabel2[[#This Row],[BVO]],0)</f>
        <v>0</v>
      </c>
      <c r="V75" s="29" t="b">
        <f>IF(Tabel2[[#This Row],[Aantal transport installaties ]]&gt;0,Tabel2[[#This Row],[Aantal transport installaties ]]*'Inspectie prijzen'!$C$26)</f>
        <v>0</v>
      </c>
      <c r="W75" s="29" t="b">
        <f>IF(Tabel2[[#This Row],[Aantal transport installaties ]]&gt;0,Tabel2[[#This Row],[Aantal transport installaties ]]*'Inspectie prijzen'!$C$46)</f>
        <v>0</v>
      </c>
      <c r="X7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5" s="39"/>
      <c r="AB75" s="74">
        <v>5</v>
      </c>
      <c r="AC75" s="78" t="s">
        <v>736</v>
      </c>
      <c r="AD75" s="79"/>
      <c r="AE75" s="74"/>
      <c r="AF75" s="81"/>
    </row>
    <row r="76" spans="1:32" ht="16.5" customHeight="1" x14ac:dyDescent="0.25">
      <c r="A76" s="222">
        <v>67</v>
      </c>
      <c r="B76" s="74" t="s">
        <v>757</v>
      </c>
      <c r="C76" s="74"/>
      <c r="D76" s="74" t="s">
        <v>48</v>
      </c>
      <c r="E76" s="74" t="s">
        <v>50</v>
      </c>
      <c r="F76" s="74" t="s">
        <v>2</v>
      </c>
      <c r="G76" s="74">
        <v>1850</v>
      </c>
      <c r="H76" s="75">
        <v>453</v>
      </c>
      <c r="I76" s="74"/>
      <c r="J76" s="74" t="s">
        <v>797</v>
      </c>
      <c r="K76" s="76" t="s">
        <v>796</v>
      </c>
      <c r="L76" s="74">
        <v>3</v>
      </c>
      <c r="M76" s="74" t="s">
        <v>797</v>
      </c>
      <c r="N76" s="74"/>
      <c r="O76" s="74"/>
      <c r="P76" s="74" t="s">
        <v>777</v>
      </c>
      <c r="Q7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6" s="22">
        <f>IF(Tabel2[[#This Row],[BVO]]&lt;150,Tabel2[[#This Row],[Inventaristie en Nul-Inspectie BOEI Bwk E en W prijs per m2]],Tabel2[[#This Row],[Her-inspectie BOEI Bwk E en W prijs per m2]]*Tabel2[[#This Row],[BVO]])</f>
        <v>0</v>
      </c>
      <c r="U76" s="22">
        <f>IF(Tabel2[[#This Row],[Inpandige inspectie volledig]]="JA",'Inspectie prijzen'!$C$30*Tabel2[[#This Row],[BVO]],0)</f>
        <v>0</v>
      </c>
      <c r="V76" s="29" t="b">
        <f>IF(Tabel2[[#This Row],[Aantal transport installaties ]]&gt;0,Tabel2[[#This Row],[Aantal transport installaties ]]*'Inspectie prijzen'!$C$26)</f>
        <v>0</v>
      </c>
      <c r="W76" s="29" t="b">
        <f>IF(Tabel2[[#This Row],[Aantal transport installaties ]]&gt;0,Tabel2[[#This Row],[Aantal transport installaties ]]*'Inspectie prijzen'!$C$46)</f>
        <v>0</v>
      </c>
      <c r="X7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6" s="39">
        <v>2018</v>
      </c>
      <c r="AB76" s="74">
        <v>5</v>
      </c>
      <c r="AC76" s="78" t="s">
        <v>49</v>
      </c>
      <c r="AD76" s="79" t="s">
        <v>159</v>
      </c>
      <c r="AE76" s="74"/>
      <c r="AF76" s="81"/>
    </row>
    <row r="77" spans="1:32" ht="16.5" customHeight="1" x14ac:dyDescent="0.25">
      <c r="A77" s="74">
        <v>68</v>
      </c>
      <c r="B77" s="74" t="s">
        <v>757</v>
      </c>
      <c r="C77" s="74"/>
      <c r="D77" s="74" t="s">
        <v>51</v>
      </c>
      <c r="E77" s="74" t="s">
        <v>53</v>
      </c>
      <c r="F77" s="74" t="s">
        <v>4</v>
      </c>
      <c r="G77" s="74">
        <v>2009</v>
      </c>
      <c r="H77" s="75">
        <v>202</v>
      </c>
      <c r="I77" s="74"/>
      <c r="J77" s="74" t="s">
        <v>797</v>
      </c>
      <c r="K77" s="76" t="s">
        <v>796</v>
      </c>
      <c r="L77" s="74">
        <v>3</v>
      </c>
      <c r="M77" s="74" t="s">
        <v>805</v>
      </c>
      <c r="N77" s="74"/>
      <c r="O77" s="74"/>
      <c r="P77" s="74" t="s">
        <v>777</v>
      </c>
      <c r="Q7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7" s="22">
        <f>IF(Tabel2[[#This Row],[BVO]]&lt;150,Tabel2[[#This Row],[Inventaristie en Nul-Inspectie BOEI Bwk E en W prijs per m2]],Tabel2[[#This Row],[Her-inspectie BOEI Bwk E en W prijs per m2]]*Tabel2[[#This Row],[BVO]])</f>
        <v>0</v>
      </c>
      <c r="U77" s="22">
        <f>IF(Tabel2[[#This Row],[Inpandige inspectie volledig]]="JA",'Inspectie prijzen'!$C$30*Tabel2[[#This Row],[BVO]],0)</f>
        <v>0</v>
      </c>
      <c r="V77" s="29" t="b">
        <f>IF(Tabel2[[#This Row],[Aantal transport installaties ]]&gt;0,Tabel2[[#This Row],[Aantal transport installaties ]]*'Inspectie prijzen'!$C$26)</f>
        <v>0</v>
      </c>
      <c r="W77" s="29" t="b">
        <f>IF(Tabel2[[#This Row],[Aantal transport installaties ]]&gt;0,Tabel2[[#This Row],[Aantal transport installaties ]]*'Inspectie prijzen'!$C$46)</f>
        <v>0</v>
      </c>
      <c r="X7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7" s="39">
        <v>2018</v>
      </c>
      <c r="AB77" s="74">
        <v>5</v>
      </c>
      <c r="AC77" s="78" t="s">
        <v>52</v>
      </c>
      <c r="AD77" s="79" t="s">
        <v>689</v>
      </c>
      <c r="AE77" s="74"/>
      <c r="AF77" s="81"/>
    </row>
    <row r="78" spans="1:32" ht="16.5" customHeight="1" x14ac:dyDescent="0.25">
      <c r="A78" s="222">
        <v>69</v>
      </c>
      <c r="B78" s="74" t="s">
        <v>757</v>
      </c>
      <c r="C78" s="74"/>
      <c r="D78" s="74" t="s">
        <v>54</v>
      </c>
      <c r="E78" s="74" t="s">
        <v>235</v>
      </c>
      <c r="F78" s="74" t="s">
        <v>55</v>
      </c>
      <c r="G78" s="74">
        <v>2010</v>
      </c>
      <c r="H78" s="75">
        <v>539</v>
      </c>
      <c r="I78" s="74"/>
      <c r="J78" s="74" t="s">
        <v>797</v>
      </c>
      <c r="K78" s="76" t="s">
        <v>796</v>
      </c>
      <c r="L78" s="74">
        <v>3</v>
      </c>
      <c r="M78" s="74" t="s">
        <v>797</v>
      </c>
      <c r="N78" s="74"/>
      <c r="O78" s="74"/>
      <c r="P78" s="74" t="s">
        <v>777</v>
      </c>
      <c r="Q7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8" s="22">
        <f>IF(Tabel2[[#This Row],[BVO]]&lt;150,Tabel2[[#This Row],[Inventaristie en Nul-Inspectie BOEI Bwk E en W prijs per m2]],Tabel2[[#This Row],[Her-inspectie BOEI Bwk E en W prijs per m2]]*Tabel2[[#This Row],[BVO]])</f>
        <v>0</v>
      </c>
      <c r="U78" s="22">
        <f>IF(Tabel2[[#This Row],[Inpandige inspectie volledig]]="JA",'Inspectie prijzen'!$C$30*Tabel2[[#This Row],[BVO]],0)</f>
        <v>0</v>
      </c>
      <c r="V78" s="29" t="b">
        <f>IF(Tabel2[[#This Row],[Aantal transport installaties ]]&gt;0,Tabel2[[#This Row],[Aantal transport installaties ]]*'Inspectie prijzen'!$C$26)</f>
        <v>0</v>
      </c>
      <c r="W78" s="29" t="b">
        <f>IF(Tabel2[[#This Row],[Aantal transport installaties ]]&gt;0,Tabel2[[#This Row],[Aantal transport installaties ]]*'Inspectie prijzen'!$C$46)</f>
        <v>0</v>
      </c>
      <c r="X7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8" s="39">
        <v>2018</v>
      </c>
      <c r="AB78" s="74">
        <v>5</v>
      </c>
      <c r="AC78" s="78" t="s">
        <v>247</v>
      </c>
      <c r="AD78" s="79" t="s">
        <v>248</v>
      </c>
      <c r="AE78" s="74"/>
      <c r="AF78" s="81"/>
    </row>
    <row r="79" spans="1:32" s="213" customFormat="1" ht="16.5" hidden="1" customHeight="1" x14ac:dyDescent="0.25">
      <c r="A79" s="74">
        <v>70</v>
      </c>
      <c r="B79" s="209" t="s">
        <v>757</v>
      </c>
      <c r="C79" s="209"/>
      <c r="D79" s="209" t="s">
        <v>56</v>
      </c>
      <c r="E79" s="209" t="s">
        <v>705</v>
      </c>
      <c r="F79" s="209" t="s">
        <v>2</v>
      </c>
      <c r="G79" s="209">
        <v>1940</v>
      </c>
      <c r="H79" s="210">
        <v>1131</v>
      </c>
      <c r="I79" s="209" t="s">
        <v>26</v>
      </c>
      <c r="J79" s="209" t="s">
        <v>875</v>
      </c>
      <c r="K79" s="76"/>
      <c r="L79" s="209">
        <v>3</v>
      </c>
      <c r="M79" s="209" t="s">
        <v>805</v>
      </c>
      <c r="N79" s="209"/>
      <c r="O79" s="209"/>
      <c r="P79" s="209" t="s">
        <v>776</v>
      </c>
      <c r="Q7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9" s="211">
        <f>IF(Tabel2[[#This Row],[BVO]]&lt;150,Tabel2[[#This Row],[Inventaristie en Nul-Inspectie BOEI Bwk E en W prijs per m2]],Tabel2[[#This Row],[Her-inspectie BOEI Bwk E en W prijs per m2]]*Tabel2[[#This Row],[BVO]])</f>
        <v>0</v>
      </c>
      <c r="U79" s="22">
        <f>IF(Tabel2[[#This Row],[Inpandige inspectie volledig]]="JA",'Inspectie prijzen'!$C$30*Tabel2[[#This Row],[BVO]],0)</f>
        <v>0</v>
      </c>
      <c r="V79" s="212" t="b">
        <f>IF(Tabel2[[#This Row],[Aantal transport installaties ]]&gt;0,Tabel2[[#This Row],[Aantal transport installaties ]]*'Inspectie prijzen'!$C$26)</f>
        <v>0</v>
      </c>
      <c r="W79" s="212" t="b">
        <f>IF(Tabel2[[#This Row],[Aantal transport installaties ]]&gt;0,Tabel2[[#This Row],[Aantal transport installaties ]]*'Inspectie prijzen'!$C$46)</f>
        <v>0</v>
      </c>
      <c r="X7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9" s="39"/>
      <c r="AB79" s="209">
        <v>4</v>
      </c>
      <c r="AC79" s="78" t="s">
        <v>608</v>
      </c>
      <c r="AD79" s="79" t="s">
        <v>228</v>
      </c>
      <c r="AE79" s="74"/>
    </row>
    <row r="80" spans="1:32" ht="16.5" hidden="1" customHeight="1" x14ac:dyDescent="0.25">
      <c r="A80" s="222">
        <v>71</v>
      </c>
      <c r="B80" s="74" t="s">
        <v>757</v>
      </c>
      <c r="C80" s="74"/>
      <c r="D80" s="85" t="s">
        <v>595</v>
      </c>
      <c r="E80" s="85" t="s">
        <v>596</v>
      </c>
      <c r="F80" s="86" t="s">
        <v>2</v>
      </c>
      <c r="G80" s="86">
        <v>1991</v>
      </c>
      <c r="H80" s="87">
        <v>938</v>
      </c>
      <c r="I80" s="86"/>
      <c r="J80" s="86" t="s">
        <v>772</v>
      </c>
      <c r="K80" s="86"/>
      <c r="L80" s="74">
        <v>3</v>
      </c>
      <c r="M80" s="86"/>
      <c r="N80" s="86"/>
      <c r="O80" s="86"/>
      <c r="P80" s="86" t="s">
        <v>777</v>
      </c>
      <c r="Q80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0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0" s="22">
        <f>IF(Tabel2[[#This Row],[BVO]]&lt;150,Tabel2[[#This Row],[Inventaristie en Nul-Inspectie BOEI Bwk E en W prijs per m2]],Tabel2[[#This Row],[Her-inspectie BOEI Bwk E en W prijs per m2]]*Tabel2[[#This Row],[BVO]])</f>
        <v>0</v>
      </c>
      <c r="U80" s="22">
        <f>IF(Tabel2[[#This Row],[Inpandige inspectie volledig]]="JA",'Inspectie prijzen'!$C$30*Tabel2[[#This Row],[BVO]],0)</f>
        <v>0</v>
      </c>
      <c r="V80" s="23" t="b">
        <f>IF(Tabel2[[#This Row],[Aantal transport installaties ]]&gt;0,Tabel2[[#This Row],[Aantal transport installaties ]]*'Inspectie prijzen'!$C$26)</f>
        <v>0</v>
      </c>
      <c r="W80" s="23" t="b">
        <f>IF(Tabel2[[#This Row],[Aantal transport installaties ]]&gt;0,Tabel2[[#This Row],[Aantal transport installaties ]]*'Inspectie prijzen'!$C$46)</f>
        <v>0</v>
      </c>
      <c r="X80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0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0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0" s="41"/>
      <c r="AB80" s="86"/>
      <c r="AC80" s="88" t="s">
        <v>619</v>
      </c>
      <c r="AD80" s="89" t="s">
        <v>620</v>
      </c>
      <c r="AE80" s="86" t="s">
        <v>730</v>
      </c>
      <c r="AF80" s="81"/>
    </row>
    <row r="81" spans="1:32" ht="16.5" customHeight="1" x14ac:dyDescent="0.25">
      <c r="A81" s="74">
        <v>72</v>
      </c>
      <c r="B81" s="74" t="s">
        <v>757</v>
      </c>
      <c r="C81" s="74"/>
      <c r="D81" s="74" t="s">
        <v>57</v>
      </c>
      <c r="E81" s="74" t="s">
        <v>59</v>
      </c>
      <c r="F81" s="74" t="s">
        <v>58</v>
      </c>
      <c r="G81" s="74">
        <v>1985</v>
      </c>
      <c r="H81" s="75">
        <v>231</v>
      </c>
      <c r="I81" s="74"/>
      <c r="J81" s="74" t="s">
        <v>797</v>
      </c>
      <c r="K81" s="76" t="s">
        <v>796</v>
      </c>
      <c r="L81" s="74">
        <v>3</v>
      </c>
      <c r="M81" s="74" t="s">
        <v>797</v>
      </c>
      <c r="N81" s="74"/>
      <c r="O81" s="74"/>
      <c r="P81" s="74" t="s">
        <v>777</v>
      </c>
      <c r="Q8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1" s="22">
        <f>IF(Tabel2[[#This Row],[BVO]]&lt;150,Tabel2[[#This Row],[Inventaristie en Nul-Inspectie BOEI Bwk E en W prijs per m2]],Tabel2[[#This Row],[Her-inspectie BOEI Bwk E en W prijs per m2]]*Tabel2[[#This Row],[BVO]])</f>
        <v>0</v>
      </c>
      <c r="U81" s="22">
        <f>IF(Tabel2[[#This Row],[Inpandige inspectie volledig]]="JA",'Inspectie prijzen'!$C$30*Tabel2[[#This Row],[BVO]],0)</f>
        <v>0</v>
      </c>
      <c r="V81" s="29" t="b">
        <f>IF(Tabel2[[#This Row],[Aantal transport installaties ]]&gt;0,Tabel2[[#This Row],[Aantal transport installaties ]]*'Inspectie prijzen'!$C$26)</f>
        <v>0</v>
      </c>
      <c r="W81" s="29" t="b">
        <f>IF(Tabel2[[#This Row],[Aantal transport installaties ]]&gt;0,Tabel2[[#This Row],[Aantal transport installaties ]]*'Inspectie prijzen'!$C$46)</f>
        <v>0</v>
      </c>
      <c r="X8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1" s="39"/>
      <c r="AB81" s="74">
        <v>5</v>
      </c>
      <c r="AC81" s="78" t="s">
        <v>176</v>
      </c>
      <c r="AD81" s="79" t="s">
        <v>160</v>
      </c>
      <c r="AE81" s="74"/>
      <c r="AF81" s="81"/>
    </row>
    <row r="82" spans="1:32" ht="16.5" customHeight="1" x14ac:dyDescent="0.25">
      <c r="A82" s="222">
        <v>73</v>
      </c>
      <c r="B82" s="74" t="s">
        <v>757</v>
      </c>
      <c r="C82" s="74"/>
      <c r="D82" s="74" t="s">
        <v>60</v>
      </c>
      <c r="E82" s="74" t="s">
        <v>61</v>
      </c>
      <c r="F82" s="74" t="s">
        <v>58</v>
      </c>
      <c r="G82" s="74">
        <v>1986</v>
      </c>
      <c r="H82" s="75">
        <v>761</v>
      </c>
      <c r="I82" s="74"/>
      <c r="J82" s="74" t="s">
        <v>797</v>
      </c>
      <c r="K82" s="76" t="s">
        <v>796</v>
      </c>
      <c r="L82" s="74">
        <v>3</v>
      </c>
      <c r="M82" s="74" t="s">
        <v>797</v>
      </c>
      <c r="N82" s="74">
        <v>1</v>
      </c>
      <c r="O82" s="77" t="s">
        <v>816</v>
      </c>
      <c r="P82" s="74" t="s">
        <v>777</v>
      </c>
      <c r="Q8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2" s="22">
        <f>IF(Tabel2[[#This Row],[BVO]]&lt;150,Tabel2[[#This Row],[Inventaristie en Nul-Inspectie BOEI Bwk E en W prijs per m2]],Tabel2[[#This Row],[Her-inspectie BOEI Bwk E en W prijs per m2]]*Tabel2[[#This Row],[BVO]])</f>
        <v>0</v>
      </c>
      <c r="U82" s="22">
        <f>IF(Tabel2[[#This Row],[Inpandige inspectie volledig]]="JA",'Inspectie prijzen'!$C$30*Tabel2[[#This Row],[BVO]],0)</f>
        <v>0</v>
      </c>
      <c r="V82" s="21">
        <f>IF(Tabel2[[#This Row],[Aantal transport installaties ]]&gt;0,Tabel2[[#This Row],[Aantal transport installaties ]]*'Inspectie prijzen'!$C$26)</f>
        <v>0</v>
      </c>
      <c r="W82" s="21">
        <f>IF(Tabel2[[#This Row],[Aantal transport installaties ]]&gt;0,Tabel2[[#This Row],[Aantal transport installaties ]]*'Inspectie prijzen'!$C$46)</f>
        <v>0</v>
      </c>
      <c r="X8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2" s="39">
        <v>2013</v>
      </c>
      <c r="AB82" s="74">
        <v>5</v>
      </c>
      <c r="AC82" s="78" t="s">
        <v>196</v>
      </c>
      <c r="AD82" s="79" t="s">
        <v>197</v>
      </c>
      <c r="AE82" s="74"/>
      <c r="AF82" s="81"/>
    </row>
    <row r="83" spans="1:32" ht="16.5" customHeight="1" x14ac:dyDescent="0.25">
      <c r="A83" s="74">
        <v>74</v>
      </c>
      <c r="B83" s="74" t="s">
        <v>757</v>
      </c>
      <c r="C83" s="74"/>
      <c r="D83" s="74" t="s">
        <v>62</v>
      </c>
      <c r="E83" s="74" t="s">
        <v>236</v>
      </c>
      <c r="F83" s="74" t="s">
        <v>8</v>
      </c>
      <c r="G83" s="74">
        <v>1850</v>
      </c>
      <c r="H83" s="75">
        <v>356</v>
      </c>
      <c r="I83" s="74" t="s">
        <v>26</v>
      </c>
      <c r="J83" s="74" t="s">
        <v>797</v>
      </c>
      <c r="K83" s="76" t="s">
        <v>796</v>
      </c>
      <c r="L83" s="74">
        <v>3</v>
      </c>
      <c r="M83" s="74" t="s">
        <v>797</v>
      </c>
      <c r="N83" s="74"/>
      <c r="O83" s="74"/>
      <c r="P83" s="74" t="s">
        <v>776</v>
      </c>
      <c r="Q8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3" s="22">
        <f>IF(Tabel2[[#This Row],[BVO]]&lt;150,Tabel2[[#This Row],[Inventaristie en Nul-Inspectie BOEI Bwk E en W prijs per m2]],Tabel2[[#This Row],[Her-inspectie BOEI Bwk E en W prijs per m2]]*Tabel2[[#This Row],[BVO]])</f>
        <v>0</v>
      </c>
      <c r="U83" s="22">
        <f>IF(Tabel2[[#This Row],[Inpandige inspectie volledig]]="JA",'Inspectie prijzen'!$C$30*Tabel2[[#This Row],[BVO]],0)</f>
        <v>0</v>
      </c>
      <c r="V83" s="29" t="b">
        <f>IF(Tabel2[[#This Row],[Aantal transport installaties ]]&gt;0,Tabel2[[#This Row],[Aantal transport installaties ]]*'Inspectie prijzen'!$C$26)</f>
        <v>0</v>
      </c>
      <c r="W83" s="29" t="b">
        <f>IF(Tabel2[[#This Row],[Aantal transport installaties ]]&gt;0,Tabel2[[#This Row],[Aantal transport installaties ]]*'Inspectie prijzen'!$C$46)</f>
        <v>0</v>
      </c>
      <c r="X8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3" s="39"/>
      <c r="AB83" s="74">
        <v>5</v>
      </c>
      <c r="AC83" s="78" t="s">
        <v>177</v>
      </c>
      <c r="AD83" s="79" t="s">
        <v>161</v>
      </c>
      <c r="AE83" s="74"/>
      <c r="AF83" s="81"/>
    </row>
    <row r="84" spans="1:32" ht="16.5" customHeight="1" x14ac:dyDescent="0.25">
      <c r="A84" s="222">
        <v>75</v>
      </c>
      <c r="B84" s="74" t="s">
        <v>757</v>
      </c>
      <c r="C84" s="74"/>
      <c r="D84" s="74" t="s">
        <v>63</v>
      </c>
      <c r="E84" s="74" t="s">
        <v>237</v>
      </c>
      <c r="F84" s="74" t="s">
        <v>8</v>
      </c>
      <c r="G84" s="74">
        <v>1850</v>
      </c>
      <c r="H84" s="75">
        <v>187</v>
      </c>
      <c r="I84" s="74" t="s">
        <v>26</v>
      </c>
      <c r="J84" s="74" t="s">
        <v>797</v>
      </c>
      <c r="K84" s="76" t="s">
        <v>796</v>
      </c>
      <c r="L84" s="74">
        <v>3</v>
      </c>
      <c r="M84" s="74" t="s">
        <v>797</v>
      </c>
      <c r="N84" s="74"/>
      <c r="O84" s="74"/>
      <c r="P84" s="74" t="s">
        <v>776</v>
      </c>
      <c r="Q8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4" s="22">
        <f>IF(Tabel2[[#This Row],[BVO]]&lt;150,Tabel2[[#This Row],[Inventaristie en Nul-Inspectie BOEI Bwk E en W prijs per m2]],Tabel2[[#This Row],[Her-inspectie BOEI Bwk E en W prijs per m2]]*Tabel2[[#This Row],[BVO]])</f>
        <v>0</v>
      </c>
      <c r="U84" s="22">
        <f>IF(Tabel2[[#This Row],[Inpandige inspectie volledig]]="JA",'Inspectie prijzen'!$C$30*Tabel2[[#This Row],[BVO]],0)</f>
        <v>0</v>
      </c>
      <c r="V84" s="29" t="b">
        <f>IF(Tabel2[[#This Row],[Aantal transport installaties ]]&gt;0,Tabel2[[#This Row],[Aantal transport installaties ]]*'Inspectie prijzen'!$C$26)</f>
        <v>0</v>
      </c>
      <c r="W84" s="29" t="b">
        <f>IF(Tabel2[[#This Row],[Aantal transport installaties ]]&gt;0,Tabel2[[#This Row],[Aantal transport installaties ]]*'Inspectie prijzen'!$C$46)</f>
        <v>0</v>
      </c>
      <c r="X8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4" s="39"/>
      <c r="AB84" s="74">
        <v>5</v>
      </c>
      <c r="AC84" s="78" t="s">
        <v>64</v>
      </c>
      <c r="AD84" s="79" t="s">
        <v>162</v>
      </c>
      <c r="AE84" s="74"/>
      <c r="AF84" s="81"/>
    </row>
    <row r="85" spans="1:32" ht="16.5" customHeight="1" x14ac:dyDescent="0.25">
      <c r="A85" s="74">
        <v>76</v>
      </c>
      <c r="B85" s="74" t="s">
        <v>757</v>
      </c>
      <c r="C85" s="74"/>
      <c r="D85" s="74" t="s">
        <v>65</v>
      </c>
      <c r="E85" s="74" t="s">
        <v>67</v>
      </c>
      <c r="F85" s="74" t="s">
        <v>8</v>
      </c>
      <c r="G85" s="74">
        <v>1850</v>
      </c>
      <c r="H85" s="75">
        <v>820</v>
      </c>
      <c r="I85" s="74" t="s">
        <v>26</v>
      </c>
      <c r="J85" s="74" t="s">
        <v>797</v>
      </c>
      <c r="K85" s="76" t="s">
        <v>796</v>
      </c>
      <c r="L85" s="74">
        <v>3</v>
      </c>
      <c r="M85" s="74" t="s">
        <v>797</v>
      </c>
      <c r="N85" s="74">
        <v>1</v>
      </c>
      <c r="O85" s="77" t="s">
        <v>814</v>
      </c>
      <c r="P85" s="74" t="s">
        <v>776</v>
      </c>
      <c r="Q8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5" s="22">
        <f>IF(Tabel2[[#This Row],[BVO]]&lt;150,Tabel2[[#This Row],[Inventaristie en Nul-Inspectie BOEI Bwk E en W prijs per m2]],Tabel2[[#This Row],[Her-inspectie BOEI Bwk E en W prijs per m2]]*Tabel2[[#This Row],[BVO]])</f>
        <v>0</v>
      </c>
      <c r="U85" s="22">
        <f>IF(Tabel2[[#This Row],[Inpandige inspectie volledig]]="JA",'Inspectie prijzen'!$C$30*Tabel2[[#This Row],[BVO]],0)</f>
        <v>0</v>
      </c>
      <c r="V85" s="21">
        <f>IF(Tabel2[[#This Row],[Aantal transport installaties ]]&gt;0,Tabel2[[#This Row],[Aantal transport installaties ]]*'Inspectie prijzen'!$C$26)</f>
        <v>0</v>
      </c>
      <c r="W85" s="21">
        <f>IF(Tabel2[[#This Row],[Aantal transport installaties ]]&gt;0,Tabel2[[#This Row],[Aantal transport installaties ]]*'Inspectie prijzen'!$C$46)</f>
        <v>0</v>
      </c>
      <c r="X8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5" s="39"/>
      <c r="AB85" s="74">
        <v>5</v>
      </c>
      <c r="AC85" s="78" t="s">
        <v>178</v>
      </c>
      <c r="AD85" s="79" t="s">
        <v>66</v>
      </c>
      <c r="AE85" s="74"/>
      <c r="AF85" s="81"/>
    </row>
    <row r="86" spans="1:32" ht="16.5" customHeight="1" x14ac:dyDescent="0.25">
      <c r="A86" s="222">
        <v>77</v>
      </c>
      <c r="B86" s="74" t="s">
        <v>757</v>
      </c>
      <c r="C86" s="74"/>
      <c r="D86" s="74" t="s">
        <v>70</v>
      </c>
      <c r="E86" s="74" t="s">
        <v>34</v>
      </c>
      <c r="F86" s="74" t="s">
        <v>8</v>
      </c>
      <c r="G86" s="74">
        <v>1992</v>
      </c>
      <c r="H86" s="75">
        <v>81</v>
      </c>
      <c r="I86" s="74"/>
      <c r="J86" s="74" t="s">
        <v>797</v>
      </c>
      <c r="K86" s="76" t="s">
        <v>796</v>
      </c>
      <c r="L86" s="74">
        <v>3</v>
      </c>
      <c r="M86" s="74" t="s">
        <v>797</v>
      </c>
      <c r="N86" s="74"/>
      <c r="O86" s="74"/>
      <c r="P86" s="74" t="s">
        <v>777</v>
      </c>
      <c r="Q8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6" s="22">
        <f>IF(Tabel2[[#This Row],[BVO]]&lt;150,Tabel2[[#This Row],[Inventaristie en Nul-Inspectie BOEI Bwk E en W prijs per m2]],Tabel2[[#This Row],[Her-inspectie BOEI Bwk E en W prijs per m2]]*Tabel2[[#This Row],[BVO]])</f>
        <v>0</v>
      </c>
      <c r="U86" s="22">
        <f>IF(Tabel2[[#This Row],[Inpandige inspectie volledig]]="JA",'Inspectie prijzen'!$C$30*Tabel2[[#This Row],[BVO]],0)</f>
        <v>0</v>
      </c>
      <c r="V86" s="29" t="b">
        <f>IF(Tabel2[[#This Row],[Aantal transport installaties ]]&gt;0,Tabel2[[#This Row],[Aantal transport installaties ]]*'Inspectie prijzen'!$C$26)</f>
        <v>0</v>
      </c>
      <c r="W86" s="29" t="b">
        <f>IF(Tabel2[[#This Row],[Aantal transport installaties ]]&gt;0,Tabel2[[#This Row],[Aantal transport installaties ]]*'Inspectie prijzen'!$C$46)</f>
        <v>0</v>
      </c>
      <c r="X8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6" s="39">
        <v>2018</v>
      </c>
      <c r="AB86" s="74">
        <v>6</v>
      </c>
      <c r="AC86" s="78" t="s">
        <v>71</v>
      </c>
      <c r="AD86" s="79" t="s">
        <v>681</v>
      </c>
      <c r="AE86" s="74"/>
      <c r="AF86" s="81"/>
    </row>
    <row r="87" spans="1:32" ht="16.5" customHeight="1" x14ac:dyDescent="0.25">
      <c r="A87" s="74">
        <v>78</v>
      </c>
      <c r="B87" s="74" t="s">
        <v>757</v>
      </c>
      <c r="C87" s="74"/>
      <c r="D87" s="74" t="s">
        <v>72</v>
      </c>
      <c r="E87" s="74" t="s">
        <v>34</v>
      </c>
      <c r="F87" s="74" t="s">
        <v>15</v>
      </c>
      <c r="G87" s="74">
        <v>1970</v>
      </c>
      <c r="H87" s="75">
        <v>12</v>
      </c>
      <c r="I87" s="74"/>
      <c r="J87" s="74" t="s">
        <v>797</v>
      </c>
      <c r="K87" s="76" t="s">
        <v>796</v>
      </c>
      <c r="L87" s="74">
        <v>3</v>
      </c>
      <c r="M87" s="74" t="s">
        <v>796</v>
      </c>
      <c r="N87" s="74"/>
      <c r="O87" s="74"/>
      <c r="P87" s="74" t="s">
        <v>777</v>
      </c>
      <c r="Q8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7" s="22">
        <f>IF(Tabel2[[#This Row],[BVO]]&lt;150,Tabel2[[#This Row],[Inventaristie en Nul-Inspectie BOEI Bwk E en W prijs per m2]],Tabel2[[#This Row],[Her-inspectie BOEI Bwk E en W prijs per m2]]*Tabel2[[#This Row],[BVO]])</f>
        <v>0</v>
      </c>
      <c r="U87" s="22">
        <f>IF(Tabel2[[#This Row],[Inpandige inspectie volledig]]="JA",'Inspectie prijzen'!$C$30*Tabel2[[#This Row],[BVO]],0)</f>
        <v>0</v>
      </c>
      <c r="V87" s="29" t="b">
        <f>IF(Tabel2[[#This Row],[Aantal transport installaties ]]&gt;0,Tabel2[[#This Row],[Aantal transport installaties ]]*'Inspectie prijzen'!$C$26)</f>
        <v>0</v>
      </c>
      <c r="W87" s="29" t="b">
        <f>IF(Tabel2[[#This Row],[Aantal transport installaties ]]&gt;0,Tabel2[[#This Row],[Aantal transport installaties ]]*'Inspectie prijzen'!$C$46)</f>
        <v>0</v>
      </c>
      <c r="X8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7" s="39"/>
      <c r="AB87" s="74">
        <v>6</v>
      </c>
      <c r="AC87" s="78" t="s">
        <v>71</v>
      </c>
      <c r="AD87" s="79" t="s">
        <v>163</v>
      </c>
      <c r="AE87" s="74"/>
      <c r="AF87" s="81"/>
    </row>
    <row r="88" spans="1:32" s="213" customFormat="1" ht="16.5" hidden="1" customHeight="1" x14ac:dyDescent="0.25">
      <c r="A88" s="222">
        <v>79</v>
      </c>
      <c r="B88" s="209" t="s">
        <v>757</v>
      </c>
      <c r="C88" s="209"/>
      <c r="D88" s="209" t="s">
        <v>605</v>
      </c>
      <c r="E88" s="209" t="s">
        <v>585</v>
      </c>
      <c r="F88" s="209" t="s">
        <v>8</v>
      </c>
      <c r="G88" s="209">
        <v>1926</v>
      </c>
      <c r="H88" s="210">
        <v>20</v>
      </c>
      <c r="I88" s="209"/>
      <c r="J88" s="209" t="s">
        <v>874</v>
      </c>
      <c r="K88" s="209"/>
      <c r="L88" s="209">
        <v>3</v>
      </c>
      <c r="M88" s="209" t="s">
        <v>802</v>
      </c>
      <c r="N88" s="209"/>
      <c r="O88" s="209"/>
      <c r="P88" s="209" t="s">
        <v>777</v>
      </c>
      <c r="Q88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8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8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8" s="211">
        <f>IF(Tabel2[[#This Row],[BVO]]&lt;150,Tabel2[[#This Row],[Inventaristie en Nul-Inspectie BOEI Bwk E en W prijs per m2]],Tabel2[[#This Row],[Her-inspectie BOEI Bwk E en W prijs per m2]]*Tabel2[[#This Row],[BVO]])</f>
        <v>0</v>
      </c>
      <c r="U88" s="22">
        <f>IF(Tabel2[[#This Row],[Inpandige inspectie volledig]]="JA",'Inspectie prijzen'!$C$30*Tabel2[[#This Row],[BVO]],0)</f>
        <v>0</v>
      </c>
      <c r="V88" s="212" t="b">
        <f>IF(Tabel2[[#This Row],[Aantal transport installaties ]]&gt;0,Tabel2[[#This Row],[Aantal transport installaties ]]*'Inspectie prijzen'!$C$26)</f>
        <v>0</v>
      </c>
      <c r="W88" s="212" t="b">
        <f>IF(Tabel2[[#This Row],[Aantal transport installaties ]]&gt;0,Tabel2[[#This Row],[Aantal transport installaties ]]*'Inspectie prijzen'!$C$46)</f>
        <v>0</v>
      </c>
      <c r="X88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8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8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8" s="39"/>
      <c r="AB88" s="209">
        <v>5</v>
      </c>
      <c r="AC88" s="78" t="s">
        <v>613</v>
      </c>
      <c r="AD88" s="79" t="s">
        <v>614</v>
      </c>
      <c r="AE88" s="74"/>
    </row>
    <row r="89" spans="1:32" s="213" customFormat="1" ht="16.5" hidden="1" customHeight="1" x14ac:dyDescent="0.25">
      <c r="A89" s="74">
        <v>80</v>
      </c>
      <c r="B89" s="209" t="s">
        <v>757</v>
      </c>
      <c r="C89" s="209"/>
      <c r="D89" s="209" t="s">
        <v>580</v>
      </c>
      <c r="E89" s="209" t="s">
        <v>698</v>
      </c>
      <c r="F89" s="214" t="s">
        <v>2</v>
      </c>
      <c r="G89" s="214">
        <v>1979</v>
      </c>
      <c r="H89" s="210">
        <v>27</v>
      </c>
      <c r="I89" s="209"/>
      <c r="J89" s="209" t="s">
        <v>874</v>
      </c>
      <c r="K89" s="209"/>
      <c r="L89" s="209">
        <v>3</v>
      </c>
      <c r="M89" s="209" t="s">
        <v>797</v>
      </c>
      <c r="N89" s="209"/>
      <c r="O89" s="209"/>
      <c r="P89" s="209" t="s">
        <v>777</v>
      </c>
      <c r="Q8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9" s="211">
        <f>IF(Tabel2[[#This Row],[BVO]]&lt;150,Tabel2[[#This Row],[Inventaristie en Nul-Inspectie BOEI Bwk E en W prijs per m2]],Tabel2[[#This Row],[Her-inspectie BOEI Bwk E en W prijs per m2]]*Tabel2[[#This Row],[BVO]])</f>
        <v>0</v>
      </c>
      <c r="U89" s="22">
        <f>IF(Tabel2[[#This Row],[Inpandige inspectie volledig]]="JA",'Inspectie prijzen'!$C$30*Tabel2[[#This Row],[BVO]],0)</f>
        <v>0</v>
      </c>
      <c r="V89" s="212" t="b">
        <f>IF(Tabel2[[#This Row],[Aantal transport installaties ]]&gt;0,Tabel2[[#This Row],[Aantal transport installaties ]]*'Inspectie prijzen'!$C$26)</f>
        <v>0</v>
      </c>
      <c r="W89" s="212" t="b">
        <f>IF(Tabel2[[#This Row],[Aantal transport installaties ]]&gt;0,Tabel2[[#This Row],[Aantal transport installaties ]]*'Inspectie prijzen'!$C$46)</f>
        <v>0</v>
      </c>
      <c r="X8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9" s="39"/>
      <c r="AB89" s="209">
        <v>5</v>
      </c>
      <c r="AC89" s="78" t="s">
        <v>199</v>
      </c>
      <c r="AD89" s="79" t="s">
        <v>190</v>
      </c>
      <c r="AE89" s="74"/>
    </row>
    <row r="90" spans="1:32" ht="16.5" customHeight="1" x14ac:dyDescent="0.25">
      <c r="A90" s="222">
        <v>81</v>
      </c>
      <c r="B90" s="74" t="s">
        <v>757</v>
      </c>
      <c r="C90" s="74"/>
      <c r="D90" s="74" t="s">
        <v>239</v>
      </c>
      <c r="E90" s="74" t="s">
        <v>242</v>
      </c>
      <c r="F90" s="74" t="s">
        <v>2</v>
      </c>
      <c r="G90" s="74">
        <v>1921</v>
      </c>
      <c r="H90" s="75">
        <v>796</v>
      </c>
      <c r="I90" s="74"/>
      <c r="J90" s="74" t="s">
        <v>797</v>
      </c>
      <c r="K90" s="76" t="s">
        <v>796</v>
      </c>
      <c r="L90" s="74">
        <v>3</v>
      </c>
      <c r="M90" s="74" t="s">
        <v>797</v>
      </c>
      <c r="N90" s="74"/>
      <c r="O90" s="74"/>
      <c r="P90" s="74" t="s">
        <v>777</v>
      </c>
      <c r="Q9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0" s="22">
        <f>IF(Tabel2[[#This Row],[BVO]]&lt;150,Tabel2[[#This Row],[Inventaristie en Nul-Inspectie BOEI Bwk E en W prijs per m2]],Tabel2[[#This Row],[Her-inspectie BOEI Bwk E en W prijs per m2]]*Tabel2[[#This Row],[BVO]])</f>
        <v>0</v>
      </c>
      <c r="U90" s="22">
        <f>IF(Tabel2[[#This Row],[Inpandige inspectie volledig]]="JA",'Inspectie prijzen'!$C$30*Tabel2[[#This Row],[BVO]],0)</f>
        <v>0</v>
      </c>
      <c r="V90" s="29" t="b">
        <f>IF(Tabel2[[#This Row],[Aantal transport installaties ]]&gt;0,Tabel2[[#This Row],[Aantal transport installaties ]]*'Inspectie prijzen'!$C$26)</f>
        <v>0</v>
      </c>
      <c r="W90" s="29" t="b">
        <f>IF(Tabel2[[#This Row],[Aantal transport installaties ]]&gt;0,Tabel2[[#This Row],[Aantal transport installaties ]]*'Inspectie prijzen'!$C$46)</f>
        <v>0</v>
      </c>
      <c r="X9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0" s="39">
        <v>2018</v>
      </c>
      <c r="AB90" s="74">
        <v>6</v>
      </c>
      <c r="AC90" s="78" t="s">
        <v>243</v>
      </c>
      <c r="AD90" s="79" t="s">
        <v>241</v>
      </c>
      <c r="AE90" s="74"/>
      <c r="AF90" s="81"/>
    </row>
    <row r="91" spans="1:32" s="213" customFormat="1" ht="16.5" hidden="1" customHeight="1" x14ac:dyDescent="0.2">
      <c r="A91" s="74">
        <v>82</v>
      </c>
      <c r="B91" s="209" t="s">
        <v>757</v>
      </c>
      <c r="C91" s="209"/>
      <c r="D91" s="209" t="s">
        <v>581</v>
      </c>
      <c r="E91" s="209" t="s">
        <v>582</v>
      </c>
      <c r="F91" s="214" t="s">
        <v>0</v>
      </c>
      <c r="G91" s="214">
        <v>1850</v>
      </c>
      <c r="H91" s="210">
        <v>7</v>
      </c>
      <c r="I91" s="209" t="s">
        <v>26</v>
      </c>
      <c r="J91" s="209" t="s">
        <v>874</v>
      </c>
      <c r="K91" s="209"/>
      <c r="L91" s="209">
        <v>3</v>
      </c>
      <c r="M91" s="209" t="s">
        <v>797</v>
      </c>
      <c r="N91" s="209"/>
      <c r="O91" s="209"/>
      <c r="P91" s="209" t="s">
        <v>776</v>
      </c>
      <c r="Q91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1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1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1" s="211">
        <f>IF(Tabel2[[#This Row],[BVO]]&lt;150,Tabel2[[#This Row],[Inventaristie en Nul-Inspectie BOEI Bwk E en W prijs per m2]],Tabel2[[#This Row],[Her-inspectie BOEI Bwk E en W prijs per m2]]*Tabel2[[#This Row],[BVO]])</f>
        <v>0</v>
      </c>
      <c r="U91" s="22">
        <f>IF(Tabel2[[#This Row],[Inpandige inspectie volledig]]="JA",'Inspectie prijzen'!$C$30*Tabel2[[#This Row],[BVO]],0)</f>
        <v>0</v>
      </c>
      <c r="V91" s="212" t="b">
        <f>IF(Tabel2[[#This Row],[Aantal transport installaties ]]&gt;0,Tabel2[[#This Row],[Aantal transport installaties ]]*'Inspectie prijzen'!$C$26)</f>
        <v>0</v>
      </c>
      <c r="W91" s="212" t="b">
        <f>IF(Tabel2[[#This Row],[Aantal transport installaties ]]&gt;0,Tabel2[[#This Row],[Aantal transport installaties ]]*'Inspectie prijzen'!$C$46)</f>
        <v>0</v>
      </c>
      <c r="X91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1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1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1" s="39"/>
      <c r="AB91" s="209">
        <v>5</v>
      </c>
      <c r="AC91" s="78" t="s">
        <v>199</v>
      </c>
      <c r="AD91" s="101" t="s">
        <v>190</v>
      </c>
      <c r="AE91" s="74"/>
    </row>
    <row r="92" spans="1:32" ht="16.5" customHeight="1" x14ac:dyDescent="0.25">
      <c r="A92" s="222">
        <v>83</v>
      </c>
      <c r="B92" s="74" t="s">
        <v>757</v>
      </c>
      <c r="C92" s="74"/>
      <c r="D92" s="74" t="s">
        <v>76</v>
      </c>
      <c r="E92" s="74" t="s">
        <v>77</v>
      </c>
      <c r="F92" s="74" t="s">
        <v>2</v>
      </c>
      <c r="G92" s="74">
        <v>1993</v>
      </c>
      <c r="H92" s="75">
        <v>19</v>
      </c>
      <c r="I92" s="74"/>
      <c r="J92" s="74" t="s">
        <v>797</v>
      </c>
      <c r="K92" s="76" t="s">
        <v>796</v>
      </c>
      <c r="L92" s="74">
        <v>3</v>
      </c>
      <c r="M92" s="74" t="s">
        <v>797</v>
      </c>
      <c r="N92" s="74"/>
      <c r="O92" s="74"/>
      <c r="P92" s="74" t="s">
        <v>777</v>
      </c>
      <c r="Q9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2" s="22">
        <f>IF(Tabel2[[#This Row],[BVO]]&lt;150,Tabel2[[#This Row],[Inventaristie en Nul-Inspectie BOEI Bwk E en W prijs per m2]],Tabel2[[#This Row],[Her-inspectie BOEI Bwk E en W prijs per m2]]*Tabel2[[#This Row],[BVO]])</f>
        <v>0</v>
      </c>
      <c r="U92" s="22">
        <f>IF(Tabel2[[#This Row],[Inpandige inspectie volledig]]="JA",'Inspectie prijzen'!$C$30*Tabel2[[#This Row],[BVO]],0)</f>
        <v>0</v>
      </c>
      <c r="V92" s="29" t="b">
        <f>IF(Tabel2[[#This Row],[Aantal transport installaties ]]&gt;0,Tabel2[[#This Row],[Aantal transport installaties ]]*'Inspectie prijzen'!$C$26)</f>
        <v>0</v>
      </c>
      <c r="W92" s="29" t="b">
        <f>IF(Tabel2[[#This Row],[Aantal transport installaties ]]&gt;0,Tabel2[[#This Row],[Aantal transport installaties ]]*'Inspectie prijzen'!$C$46)</f>
        <v>0</v>
      </c>
      <c r="X9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2" s="39"/>
      <c r="AB92" s="74">
        <v>6</v>
      </c>
      <c r="AC92" s="78" t="s">
        <v>179</v>
      </c>
      <c r="AD92" s="79" t="s">
        <v>164</v>
      </c>
      <c r="AE92" s="74"/>
      <c r="AF92" s="81"/>
    </row>
    <row r="93" spans="1:32" ht="16.5" customHeight="1" x14ac:dyDescent="0.25">
      <c r="A93" s="74">
        <v>84</v>
      </c>
      <c r="B93" s="74" t="s">
        <v>757</v>
      </c>
      <c r="C93" s="74"/>
      <c r="D93" s="74" t="s">
        <v>78</v>
      </c>
      <c r="E93" s="74" t="s">
        <v>80</v>
      </c>
      <c r="F93" s="74" t="s">
        <v>2</v>
      </c>
      <c r="G93" s="74">
        <v>1993</v>
      </c>
      <c r="H93" s="75">
        <v>19</v>
      </c>
      <c r="I93" s="74"/>
      <c r="J93" s="74" t="s">
        <v>797</v>
      </c>
      <c r="K93" s="76" t="s">
        <v>796</v>
      </c>
      <c r="L93" s="74">
        <v>3</v>
      </c>
      <c r="M93" s="74" t="s">
        <v>797</v>
      </c>
      <c r="N93" s="74"/>
      <c r="O93" s="74"/>
      <c r="P93" s="74" t="s">
        <v>777</v>
      </c>
      <c r="Q9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3" s="22">
        <f>IF(Tabel2[[#This Row],[BVO]]&lt;150,Tabel2[[#This Row],[Inventaristie en Nul-Inspectie BOEI Bwk E en W prijs per m2]],Tabel2[[#This Row],[Her-inspectie BOEI Bwk E en W prijs per m2]]*Tabel2[[#This Row],[BVO]])</f>
        <v>0</v>
      </c>
      <c r="U93" s="22">
        <f>IF(Tabel2[[#This Row],[Inpandige inspectie volledig]]="JA",'Inspectie prijzen'!$C$30*Tabel2[[#This Row],[BVO]],0)</f>
        <v>0</v>
      </c>
      <c r="V93" s="29" t="b">
        <f>IF(Tabel2[[#This Row],[Aantal transport installaties ]]&gt;0,Tabel2[[#This Row],[Aantal transport installaties ]]*'Inspectie prijzen'!$C$26)</f>
        <v>0</v>
      </c>
      <c r="W93" s="29" t="b">
        <f>IF(Tabel2[[#This Row],[Aantal transport installaties ]]&gt;0,Tabel2[[#This Row],[Aantal transport installaties ]]*'Inspectie prijzen'!$C$46)</f>
        <v>0</v>
      </c>
      <c r="X9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3" s="39"/>
      <c r="AB93" s="74">
        <v>6</v>
      </c>
      <c r="AC93" s="78" t="s">
        <v>79</v>
      </c>
      <c r="AD93" s="79" t="s">
        <v>165</v>
      </c>
      <c r="AE93" s="74"/>
      <c r="AF93" s="81"/>
    </row>
    <row r="94" spans="1:32" ht="16.5" customHeight="1" x14ac:dyDescent="0.25">
      <c r="A94" s="222">
        <v>85</v>
      </c>
      <c r="B94" s="74" t="s">
        <v>757</v>
      </c>
      <c r="C94" s="74"/>
      <c r="D94" s="74" t="s">
        <v>83</v>
      </c>
      <c r="E94" s="74" t="s">
        <v>249</v>
      </c>
      <c r="F94" s="74" t="s">
        <v>2</v>
      </c>
      <c r="G94" s="74">
        <v>1965</v>
      </c>
      <c r="H94" s="75">
        <v>292</v>
      </c>
      <c r="I94" s="74"/>
      <c r="J94" s="74" t="s">
        <v>797</v>
      </c>
      <c r="K94" s="76" t="s">
        <v>796</v>
      </c>
      <c r="L94" s="74">
        <v>3</v>
      </c>
      <c r="M94" s="74" t="s">
        <v>797</v>
      </c>
      <c r="N94" s="74"/>
      <c r="O94" s="74"/>
      <c r="P94" s="74" t="s">
        <v>777</v>
      </c>
      <c r="Q9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4" s="22">
        <f>IF(Tabel2[[#This Row],[BVO]]&lt;150,Tabel2[[#This Row],[Inventaristie en Nul-Inspectie BOEI Bwk E en W prijs per m2]],Tabel2[[#This Row],[Her-inspectie BOEI Bwk E en W prijs per m2]]*Tabel2[[#This Row],[BVO]])</f>
        <v>0</v>
      </c>
      <c r="U94" s="22">
        <f>IF(Tabel2[[#This Row],[Inpandige inspectie volledig]]="JA",'Inspectie prijzen'!$C$30*Tabel2[[#This Row],[BVO]],0)</f>
        <v>0</v>
      </c>
      <c r="V94" s="29" t="b">
        <f>IF(Tabel2[[#This Row],[Aantal transport installaties ]]&gt;0,Tabel2[[#This Row],[Aantal transport installaties ]]*'Inspectie prijzen'!$C$26)</f>
        <v>0</v>
      </c>
      <c r="W94" s="29" t="b">
        <f>IF(Tabel2[[#This Row],[Aantal transport installaties ]]&gt;0,Tabel2[[#This Row],[Aantal transport installaties ]]*'Inspectie prijzen'!$C$46)</f>
        <v>0</v>
      </c>
      <c r="X9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4" s="39">
        <v>2017</v>
      </c>
      <c r="AB94" s="74">
        <v>6</v>
      </c>
      <c r="AC94" s="78" t="s">
        <v>679</v>
      </c>
      <c r="AD94" s="79" t="s">
        <v>680</v>
      </c>
      <c r="AE94" s="74"/>
      <c r="AF94" s="81"/>
    </row>
    <row r="95" spans="1:32" ht="16.5" customHeight="1" x14ac:dyDescent="0.25">
      <c r="A95" s="74">
        <v>86</v>
      </c>
      <c r="B95" s="74" t="s">
        <v>757</v>
      </c>
      <c r="C95" s="74"/>
      <c r="D95" s="74" t="s">
        <v>653</v>
      </c>
      <c r="E95" s="74" t="s">
        <v>658</v>
      </c>
      <c r="F95" s="74" t="s">
        <v>2</v>
      </c>
      <c r="G95" s="74">
        <v>1999</v>
      </c>
      <c r="H95" s="75">
        <v>39</v>
      </c>
      <c r="I95" s="74"/>
      <c r="J95" s="74" t="s">
        <v>797</v>
      </c>
      <c r="K95" s="76" t="s">
        <v>796</v>
      </c>
      <c r="L95" s="74">
        <v>3</v>
      </c>
      <c r="M95" s="74" t="s">
        <v>797</v>
      </c>
      <c r="N95" s="74"/>
      <c r="O95" s="74"/>
      <c r="P95" s="74" t="s">
        <v>777</v>
      </c>
      <c r="Q9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5" s="22">
        <f>IF(Tabel2[[#This Row],[BVO]]&lt;150,Tabel2[[#This Row],[Inventaristie en Nul-Inspectie BOEI Bwk E en W prijs per m2]],Tabel2[[#This Row],[Her-inspectie BOEI Bwk E en W prijs per m2]]*Tabel2[[#This Row],[BVO]])</f>
        <v>0</v>
      </c>
      <c r="U95" s="22">
        <f>IF(Tabel2[[#This Row],[Inpandige inspectie volledig]]="JA",'Inspectie prijzen'!$C$30*Tabel2[[#This Row],[BVO]],0)</f>
        <v>0</v>
      </c>
      <c r="V95" s="29" t="b">
        <f>IF(Tabel2[[#This Row],[Aantal transport installaties ]]&gt;0,Tabel2[[#This Row],[Aantal transport installaties ]]*'Inspectie prijzen'!$C$26)</f>
        <v>0</v>
      </c>
      <c r="W95" s="29" t="b">
        <f>IF(Tabel2[[#This Row],[Aantal transport installaties ]]&gt;0,Tabel2[[#This Row],[Aantal transport installaties ]]*'Inspectie prijzen'!$C$46)</f>
        <v>0</v>
      </c>
      <c r="X9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5" s="39">
        <v>2017</v>
      </c>
      <c r="AB95" s="74">
        <v>6</v>
      </c>
      <c r="AC95" s="78" t="s">
        <v>669</v>
      </c>
      <c r="AD95" s="79" t="s">
        <v>670</v>
      </c>
      <c r="AE95" s="74"/>
      <c r="AF95" s="81"/>
    </row>
    <row r="96" spans="1:32" ht="16.5" customHeight="1" x14ac:dyDescent="0.25">
      <c r="A96" s="222">
        <v>87</v>
      </c>
      <c r="B96" s="74" t="s">
        <v>757</v>
      </c>
      <c r="C96" s="74"/>
      <c r="D96" s="74" t="s">
        <v>654</v>
      </c>
      <c r="E96" s="74" t="s">
        <v>659</v>
      </c>
      <c r="F96" s="74" t="s">
        <v>2</v>
      </c>
      <c r="G96" s="74">
        <v>1999</v>
      </c>
      <c r="H96" s="75">
        <v>37</v>
      </c>
      <c r="I96" s="74"/>
      <c r="J96" s="74" t="s">
        <v>797</v>
      </c>
      <c r="K96" s="76" t="s">
        <v>796</v>
      </c>
      <c r="L96" s="74">
        <v>3</v>
      </c>
      <c r="M96" s="74" t="s">
        <v>797</v>
      </c>
      <c r="N96" s="74"/>
      <c r="O96" s="74"/>
      <c r="P96" s="74" t="s">
        <v>777</v>
      </c>
      <c r="Q9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6" s="22">
        <f>IF(Tabel2[[#This Row],[BVO]]&lt;150,Tabel2[[#This Row],[Inventaristie en Nul-Inspectie BOEI Bwk E en W prijs per m2]],Tabel2[[#This Row],[Her-inspectie BOEI Bwk E en W prijs per m2]]*Tabel2[[#This Row],[BVO]])</f>
        <v>0</v>
      </c>
      <c r="U96" s="22">
        <f>IF(Tabel2[[#This Row],[Inpandige inspectie volledig]]="JA",'Inspectie prijzen'!$C$30*Tabel2[[#This Row],[BVO]],0)</f>
        <v>0</v>
      </c>
      <c r="V96" s="29" t="b">
        <f>IF(Tabel2[[#This Row],[Aantal transport installaties ]]&gt;0,Tabel2[[#This Row],[Aantal transport installaties ]]*'Inspectie prijzen'!$C$26)</f>
        <v>0</v>
      </c>
      <c r="W96" s="29" t="b">
        <f>IF(Tabel2[[#This Row],[Aantal transport installaties ]]&gt;0,Tabel2[[#This Row],[Aantal transport installaties ]]*'Inspectie prijzen'!$C$46)</f>
        <v>0</v>
      </c>
      <c r="X9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6" s="39">
        <v>2017</v>
      </c>
      <c r="AB96" s="74">
        <v>7</v>
      </c>
      <c r="AC96" s="78" t="s">
        <v>667</v>
      </c>
      <c r="AD96" s="79" t="s">
        <v>668</v>
      </c>
      <c r="AE96" s="74"/>
      <c r="AF96" s="81"/>
    </row>
    <row r="97" spans="1:32" ht="16.5" customHeight="1" x14ac:dyDescent="0.25">
      <c r="A97" s="74">
        <v>88</v>
      </c>
      <c r="B97" s="74" t="s">
        <v>757</v>
      </c>
      <c r="C97" s="74"/>
      <c r="D97" s="74" t="s">
        <v>655</v>
      </c>
      <c r="E97" s="74" t="s">
        <v>660</v>
      </c>
      <c r="F97" s="74" t="s">
        <v>2</v>
      </c>
      <c r="G97" s="74">
        <v>1999</v>
      </c>
      <c r="H97" s="75">
        <v>45</v>
      </c>
      <c r="I97" s="74"/>
      <c r="J97" s="74" t="s">
        <v>797</v>
      </c>
      <c r="K97" s="76" t="s">
        <v>796</v>
      </c>
      <c r="L97" s="74">
        <v>3</v>
      </c>
      <c r="M97" s="74" t="s">
        <v>797</v>
      </c>
      <c r="N97" s="74"/>
      <c r="O97" s="74"/>
      <c r="P97" s="74" t="s">
        <v>777</v>
      </c>
      <c r="Q9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7" s="22">
        <f>IF(Tabel2[[#This Row],[BVO]]&lt;150,Tabel2[[#This Row],[Inventaristie en Nul-Inspectie BOEI Bwk E en W prijs per m2]],Tabel2[[#This Row],[Her-inspectie BOEI Bwk E en W prijs per m2]]*Tabel2[[#This Row],[BVO]])</f>
        <v>0</v>
      </c>
      <c r="U97" s="22">
        <f>IF(Tabel2[[#This Row],[Inpandige inspectie volledig]]="JA",'Inspectie prijzen'!$C$30*Tabel2[[#This Row],[BVO]],0)</f>
        <v>0</v>
      </c>
      <c r="V97" s="29" t="b">
        <f>IF(Tabel2[[#This Row],[Aantal transport installaties ]]&gt;0,Tabel2[[#This Row],[Aantal transport installaties ]]*'Inspectie prijzen'!$C$26)</f>
        <v>0</v>
      </c>
      <c r="W97" s="29" t="b">
        <f>IF(Tabel2[[#This Row],[Aantal transport installaties ]]&gt;0,Tabel2[[#This Row],[Aantal transport installaties ]]*'Inspectie prijzen'!$C$46)</f>
        <v>0</v>
      </c>
      <c r="X9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7" s="39">
        <v>2017</v>
      </c>
      <c r="AB97" s="74">
        <v>7</v>
      </c>
      <c r="AC97" s="78" t="s">
        <v>665</v>
      </c>
      <c r="AD97" s="79" t="s">
        <v>666</v>
      </c>
      <c r="AE97" s="74"/>
      <c r="AF97" s="81"/>
    </row>
    <row r="98" spans="1:32" ht="16.5" customHeight="1" x14ac:dyDescent="0.25">
      <c r="A98" s="222">
        <v>89</v>
      </c>
      <c r="B98" s="74" t="s">
        <v>757</v>
      </c>
      <c r="C98" s="74"/>
      <c r="D98" s="74" t="s">
        <v>656</v>
      </c>
      <c r="E98" s="74" t="s">
        <v>661</v>
      </c>
      <c r="F98" s="74" t="s">
        <v>2</v>
      </c>
      <c r="G98" s="74">
        <v>1999</v>
      </c>
      <c r="H98" s="75">
        <v>27</v>
      </c>
      <c r="I98" s="74"/>
      <c r="J98" s="74" t="s">
        <v>797</v>
      </c>
      <c r="K98" s="76" t="s">
        <v>796</v>
      </c>
      <c r="L98" s="74">
        <v>3</v>
      </c>
      <c r="M98" s="74" t="s">
        <v>797</v>
      </c>
      <c r="N98" s="74"/>
      <c r="O98" s="74"/>
      <c r="P98" s="74" t="s">
        <v>777</v>
      </c>
      <c r="Q9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8" s="22">
        <f>IF(Tabel2[[#This Row],[BVO]]&lt;150,Tabel2[[#This Row],[Inventaristie en Nul-Inspectie BOEI Bwk E en W prijs per m2]],Tabel2[[#This Row],[Her-inspectie BOEI Bwk E en W prijs per m2]]*Tabel2[[#This Row],[BVO]])</f>
        <v>0</v>
      </c>
      <c r="U98" s="22">
        <f>IF(Tabel2[[#This Row],[Inpandige inspectie volledig]]="JA",'Inspectie prijzen'!$C$30*Tabel2[[#This Row],[BVO]],0)</f>
        <v>0</v>
      </c>
      <c r="V98" s="29" t="b">
        <f>IF(Tabel2[[#This Row],[Aantal transport installaties ]]&gt;0,Tabel2[[#This Row],[Aantal transport installaties ]]*'Inspectie prijzen'!$C$26)</f>
        <v>0</v>
      </c>
      <c r="W98" s="29" t="b">
        <f>IF(Tabel2[[#This Row],[Aantal transport installaties ]]&gt;0,Tabel2[[#This Row],[Aantal transport installaties ]]*'Inspectie prijzen'!$C$46)</f>
        <v>0</v>
      </c>
      <c r="X9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8" s="39">
        <v>2017</v>
      </c>
      <c r="AB98" s="74">
        <v>7</v>
      </c>
      <c r="AC98" s="78" t="s">
        <v>677</v>
      </c>
      <c r="AD98" s="79" t="s">
        <v>678</v>
      </c>
      <c r="AE98" s="74"/>
      <c r="AF98" s="81"/>
    </row>
    <row r="99" spans="1:32" ht="16.5" customHeight="1" x14ac:dyDescent="0.25">
      <c r="A99" s="74">
        <v>90</v>
      </c>
      <c r="B99" s="74" t="s">
        <v>757</v>
      </c>
      <c r="C99" s="74"/>
      <c r="D99" s="74" t="s">
        <v>657</v>
      </c>
      <c r="E99" s="74" t="s">
        <v>662</v>
      </c>
      <c r="F99" s="74" t="s">
        <v>2</v>
      </c>
      <c r="G99" s="74">
        <v>1999</v>
      </c>
      <c r="H99" s="75">
        <v>43</v>
      </c>
      <c r="I99" s="74"/>
      <c r="J99" s="74" t="s">
        <v>797</v>
      </c>
      <c r="K99" s="76" t="s">
        <v>796</v>
      </c>
      <c r="L99" s="74">
        <v>3</v>
      </c>
      <c r="M99" s="74" t="s">
        <v>797</v>
      </c>
      <c r="N99" s="74"/>
      <c r="O99" s="74"/>
      <c r="P99" s="74" t="s">
        <v>777</v>
      </c>
      <c r="Q9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9" s="22">
        <f>IF(Tabel2[[#This Row],[BVO]]&lt;150,Tabel2[[#This Row],[Inventaristie en Nul-Inspectie BOEI Bwk E en W prijs per m2]],Tabel2[[#This Row],[Her-inspectie BOEI Bwk E en W prijs per m2]]*Tabel2[[#This Row],[BVO]])</f>
        <v>0</v>
      </c>
      <c r="U99" s="22">
        <f>IF(Tabel2[[#This Row],[Inpandige inspectie volledig]]="JA",'Inspectie prijzen'!$C$30*Tabel2[[#This Row],[BVO]],0)</f>
        <v>0</v>
      </c>
      <c r="V99" s="29" t="b">
        <f>IF(Tabel2[[#This Row],[Aantal transport installaties ]]&gt;0,Tabel2[[#This Row],[Aantal transport installaties ]]*'Inspectie prijzen'!$C$26)</f>
        <v>0</v>
      </c>
      <c r="W99" s="29" t="b">
        <f>IF(Tabel2[[#This Row],[Aantal transport installaties ]]&gt;0,Tabel2[[#This Row],[Aantal transport installaties ]]*'Inspectie prijzen'!$C$46)</f>
        <v>0</v>
      </c>
      <c r="X9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9" s="39">
        <v>2017</v>
      </c>
      <c r="AB99" s="74">
        <v>7</v>
      </c>
      <c r="AC99" s="78" t="s">
        <v>663</v>
      </c>
      <c r="AD99" s="79" t="s">
        <v>664</v>
      </c>
      <c r="AE99" s="74"/>
      <c r="AF99" s="81"/>
    </row>
    <row r="100" spans="1:32" ht="16.5" customHeight="1" x14ac:dyDescent="0.25">
      <c r="A100" s="222">
        <v>91</v>
      </c>
      <c r="B100" s="74" t="s">
        <v>757</v>
      </c>
      <c r="C100" s="74"/>
      <c r="D100" s="74" t="s">
        <v>224</v>
      </c>
      <c r="E100" s="74" t="s">
        <v>34</v>
      </c>
      <c r="F100" s="74" t="s">
        <v>55</v>
      </c>
      <c r="G100" s="74">
        <v>1978</v>
      </c>
      <c r="H100" s="75">
        <v>51</v>
      </c>
      <c r="I100" s="74"/>
      <c r="J100" s="74" t="s">
        <v>797</v>
      </c>
      <c r="K100" s="76" t="s">
        <v>796</v>
      </c>
      <c r="L100" s="74">
        <v>3</v>
      </c>
      <c r="M100" s="74" t="s">
        <v>797</v>
      </c>
      <c r="N100" s="74"/>
      <c r="O100" s="74"/>
      <c r="P100" s="74" t="s">
        <v>777</v>
      </c>
      <c r="Q10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0" s="22">
        <f>IF(Tabel2[[#This Row],[BVO]]&lt;150,Tabel2[[#This Row],[Inventaristie en Nul-Inspectie BOEI Bwk E en W prijs per m2]],Tabel2[[#This Row],[Her-inspectie BOEI Bwk E en W prijs per m2]]*Tabel2[[#This Row],[BVO]])</f>
        <v>0</v>
      </c>
      <c r="U100" s="22">
        <f>IF(Tabel2[[#This Row],[Inpandige inspectie volledig]]="JA",'Inspectie prijzen'!$C$30*Tabel2[[#This Row],[BVO]],0)</f>
        <v>0</v>
      </c>
      <c r="V100" s="29" t="b">
        <f>IF(Tabel2[[#This Row],[Aantal transport installaties ]]&gt;0,Tabel2[[#This Row],[Aantal transport installaties ]]*'Inspectie prijzen'!$C$26)</f>
        <v>0</v>
      </c>
      <c r="W100" s="29" t="b">
        <f>IF(Tabel2[[#This Row],[Aantal transport installaties ]]&gt;0,Tabel2[[#This Row],[Aantal transport installaties ]]*'Inspectie prijzen'!$C$46)</f>
        <v>0</v>
      </c>
      <c r="X10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0" s="39"/>
      <c r="AB100" s="74">
        <v>7</v>
      </c>
      <c r="AC100" s="78" t="s">
        <v>71</v>
      </c>
      <c r="AD100" s="79" t="s">
        <v>163</v>
      </c>
      <c r="AE100" s="74"/>
      <c r="AF100" s="81"/>
    </row>
    <row r="101" spans="1:32" ht="16.5" customHeight="1" x14ac:dyDescent="0.25">
      <c r="A101" s="74">
        <v>92</v>
      </c>
      <c r="B101" s="74" t="s">
        <v>757</v>
      </c>
      <c r="C101" s="74"/>
      <c r="D101" s="74" t="s">
        <v>84</v>
      </c>
      <c r="E101" s="74" t="s">
        <v>85</v>
      </c>
      <c r="F101" s="74" t="s">
        <v>2</v>
      </c>
      <c r="G101" s="74">
        <v>1967</v>
      </c>
      <c r="H101" s="75">
        <v>376</v>
      </c>
      <c r="I101" s="74"/>
      <c r="J101" s="74" t="s">
        <v>797</v>
      </c>
      <c r="K101" s="76" t="s">
        <v>796</v>
      </c>
      <c r="L101" s="74">
        <v>3</v>
      </c>
      <c r="M101" s="74" t="s">
        <v>797</v>
      </c>
      <c r="N101" s="74"/>
      <c r="O101" s="74"/>
      <c r="P101" s="74" t="s">
        <v>777</v>
      </c>
      <c r="Q10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1" s="22">
        <f>IF(Tabel2[[#This Row],[BVO]]&lt;150,Tabel2[[#This Row],[Inventaristie en Nul-Inspectie BOEI Bwk E en W prijs per m2]],Tabel2[[#This Row],[Her-inspectie BOEI Bwk E en W prijs per m2]]*Tabel2[[#This Row],[BVO]])</f>
        <v>0</v>
      </c>
      <c r="U101" s="22">
        <f>IF(Tabel2[[#This Row],[Inpandige inspectie volledig]]="JA",'Inspectie prijzen'!$C$30*Tabel2[[#This Row],[BVO]],0)</f>
        <v>0</v>
      </c>
      <c r="V101" s="29" t="b">
        <f>IF(Tabel2[[#This Row],[Aantal transport installaties ]]&gt;0,Tabel2[[#This Row],[Aantal transport installaties ]]*'Inspectie prijzen'!$C$26)</f>
        <v>0</v>
      </c>
      <c r="W101" s="29" t="b">
        <f>IF(Tabel2[[#This Row],[Aantal transport installaties ]]&gt;0,Tabel2[[#This Row],[Aantal transport installaties ]]*'Inspectie prijzen'!$C$46)</f>
        <v>0</v>
      </c>
      <c r="X10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1" s="39">
        <v>2013</v>
      </c>
      <c r="AB101" s="74">
        <v>7</v>
      </c>
      <c r="AC101" s="78" t="s">
        <v>742</v>
      </c>
      <c r="AD101" s="79" t="s">
        <v>743</v>
      </c>
      <c r="AE101" s="74"/>
      <c r="AF101" s="81"/>
    </row>
    <row r="102" spans="1:32" ht="16.5" customHeight="1" x14ac:dyDescent="0.25">
      <c r="A102" s="222">
        <v>93</v>
      </c>
      <c r="B102" s="74" t="s">
        <v>757</v>
      </c>
      <c r="C102" s="74"/>
      <c r="D102" s="74" t="s">
        <v>86</v>
      </c>
      <c r="E102" s="74" t="s">
        <v>87</v>
      </c>
      <c r="F102" s="74" t="s">
        <v>2</v>
      </c>
      <c r="G102" s="74">
        <v>2005</v>
      </c>
      <c r="H102" s="75">
        <v>775</v>
      </c>
      <c r="I102" s="74"/>
      <c r="J102" s="74" t="s">
        <v>797</v>
      </c>
      <c r="K102" s="76" t="s">
        <v>796</v>
      </c>
      <c r="L102" s="74">
        <v>3</v>
      </c>
      <c r="M102" s="82" t="s">
        <v>803</v>
      </c>
      <c r="N102" s="74"/>
      <c r="O102" s="74"/>
      <c r="P102" s="74" t="s">
        <v>777</v>
      </c>
      <c r="Q10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2" s="22">
        <f>IF(Tabel2[[#This Row],[BVO]]&lt;150,Tabel2[[#This Row],[Inventaristie en Nul-Inspectie BOEI Bwk E en W prijs per m2]],Tabel2[[#This Row],[Her-inspectie BOEI Bwk E en W prijs per m2]]*Tabel2[[#This Row],[BVO]])</f>
        <v>0</v>
      </c>
      <c r="U102" s="22">
        <f>IF(Tabel2[[#This Row],[Inpandige inspectie volledig]]="JA",'Inspectie prijzen'!$C$30*Tabel2[[#This Row],[BVO]],0)</f>
        <v>0</v>
      </c>
      <c r="V102" s="29" t="b">
        <f>IF(Tabel2[[#This Row],[Aantal transport installaties ]]&gt;0,Tabel2[[#This Row],[Aantal transport installaties ]]*'Inspectie prijzen'!$C$26)</f>
        <v>0</v>
      </c>
      <c r="W102" s="29" t="b">
        <f>IF(Tabel2[[#This Row],[Aantal transport installaties ]]&gt;0,Tabel2[[#This Row],[Aantal transport installaties ]]*'Inspectie prijzen'!$C$46)</f>
        <v>0</v>
      </c>
      <c r="X10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2" s="39">
        <v>2018</v>
      </c>
      <c r="AB102" s="74">
        <v>7</v>
      </c>
      <c r="AC102" s="78" t="s">
        <v>734</v>
      </c>
      <c r="AD102" s="79" t="s">
        <v>735</v>
      </c>
      <c r="AE102" s="74"/>
      <c r="AF102" s="81"/>
    </row>
    <row r="103" spans="1:32" ht="16.5" customHeight="1" x14ac:dyDescent="0.25">
      <c r="A103" s="74">
        <v>94</v>
      </c>
      <c r="B103" s="74" t="s">
        <v>757</v>
      </c>
      <c r="C103" s="74"/>
      <c r="D103" s="74" t="s">
        <v>583</v>
      </c>
      <c r="E103" s="74" t="s">
        <v>584</v>
      </c>
      <c r="F103" s="74" t="s">
        <v>2</v>
      </c>
      <c r="G103" s="74">
        <v>2014</v>
      </c>
      <c r="H103" s="74">
        <v>2650</v>
      </c>
      <c r="I103" s="74"/>
      <c r="J103" s="74" t="s">
        <v>797</v>
      </c>
      <c r="K103" s="76" t="s">
        <v>796</v>
      </c>
      <c r="L103" s="74">
        <v>3</v>
      </c>
      <c r="M103" s="74" t="s">
        <v>797</v>
      </c>
      <c r="N103" s="74">
        <v>2</v>
      </c>
      <c r="O103" s="77" t="s">
        <v>814</v>
      </c>
      <c r="P103" s="74" t="s">
        <v>777</v>
      </c>
      <c r="Q10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3" s="22">
        <f>IF(Tabel2[[#This Row],[BVO]]&lt;150,Tabel2[[#This Row],[Inventaristie en Nul-Inspectie BOEI Bwk E en W prijs per m2]],Tabel2[[#This Row],[Her-inspectie BOEI Bwk E en W prijs per m2]]*Tabel2[[#This Row],[BVO]])</f>
        <v>0</v>
      </c>
      <c r="U103" s="22">
        <f>IF(Tabel2[[#This Row],[Inpandige inspectie volledig]]="JA",'Inspectie prijzen'!$C$30*Tabel2[[#This Row],[BVO]],0)</f>
        <v>0</v>
      </c>
      <c r="V103" s="21">
        <f>IF(Tabel2[[#This Row],[Aantal transport installaties ]]&gt;0,Tabel2[[#This Row],[Aantal transport installaties ]]*'Inspectie prijzen'!$C$26)</f>
        <v>0</v>
      </c>
      <c r="W103" s="21">
        <f>IF(Tabel2[[#This Row],[Aantal transport installaties ]]&gt;0,Tabel2[[#This Row],[Aantal transport installaties ]]*'Inspectie prijzen'!$C$46)</f>
        <v>0</v>
      </c>
      <c r="X10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3" s="39"/>
      <c r="AB103" s="74">
        <v>7</v>
      </c>
      <c r="AC103" s="74" t="s">
        <v>645</v>
      </c>
      <c r="AD103" s="79" t="s">
        <v>646</v>
      </c>
      <c r="AE103" s="74"/>
      <c r="AF103" s="81"/>
    </row>
    <row r="104" spans="1:32" ht="16.5" customHeight="1" x14ac:dyDescent="0.25">
      <c r="A104" s="222">
        <v>95</v>
      </c>
      <c r="B104" s="74" t="s">
        <v>757</v>
      </c>
      <c r="C104" s="74"/>
      <c r="D104" s="74" t="s">
        <v>88</v>
      </c>
      <c r="E104" s="74" t="s">
        <v>90</v>
      </c>
      <c r="F104" s="74" t="s">
        <v>2</v>
      </c>
      <c r="G104" s="74">
        <v>1930</v>
      </c>
      <c r="H104" s="75">
        <v>252</v>
      </c>
      <c r="I104" s="74"/>
      <c r="J104" s="74" t="s">
        <v>797</v>
      </c>
      <c r="K104" s="76" t="s">
        <v>796</v>
      </c>
      <c r="L104" s="74">
        <v>3</v>
      </c>
      <c r="M104" s="74" t="s">
        <v>797</v>
      </c>
      <c r="N104" s="74"/>
      <c r="O104" s="74"/>
      <c r="P104" s="74" t="s">
        <v>777</v>
      </c>
      <c r="Q10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4" s="22">
        <f>IF(Tabel2[[#This Row],[BVO]]&lt;150,Tabel2[[#This Row],[Inventaristie en Nul-Inspectie BOEI Bwk E en W prijs per m2]],Tabel2[[#This Row],[Her-inspectie BOEI Bwk E en W prijs per m2]]*Tabel2[[#This Row],[BVO]])</f>
        <v>0</v>
      </c>
      <c r="U104" s="22">
        <f>IF(Tabel2[[#This Row],[Inpandige inspectie volledig]]="JA",'Inspectie prijzen'!$C$30*Tabel2[[#This Row],[BVO]],0)</f>
        <v>0</v>
      </c>
      <c r="V104" s="29" t="b">
        <f>IF(Tabel2[[#This Row],[Aantal transport installaties ]]&gt;0,Tabel2[[#This Row],[Aantal transport installaties ]]*'Inspectie prijzen'!$C$26)</f>
        <v>0</v>
      </c>
      <c r="W104" s="29" t="b">
        <f>IF(Tabel2[[#This Row],[Aantal transport installaties ]]&gt;0,Tabel2[[#This Row],[Aantal transport installaties ]]*'Inspectie prijzen'!$C$46)</f>
        <v>0</v>
      </c>
      <c r="X10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4" s="39">
        <v>2014</v>
      </c>
      <c r="AB104" s="74">
        <v>7</v>
      </c>
      <c r="AC104" s="78" t="s">
        <v>647</v>
      </c>
      <c r="AD104" s="79" t="s">
        <v>89</v>
      </c>
      <c r="AE104" s="74"/>
      <c r="AF104" s="81"/>
    </row>
    <row r="105" spans="1:32" s="213" customFormat="1" ht="16.5" hidden="1" customHeight="1" x14ac:dyDescent="0.25">
      <c r="A105" s="74">
        <v>96</v>
      </c>
      <c r="B105" s="209" t="s">
        <v>757</v>
      </c>
      <c r="C105" s="209"/>
      <c r="D105" s="209" t="s">
        <v>91</v>
      </c>
      <c r="E105" s="209" t="s">
        <v>707</v>
      </c>
      <c r="F105" s="209" t="s">
        <v>8</v>
      </c>
      <c r="G105" s="209">
        <v>1985</v>
      </c>
      <c r="H105" s="210">
        <v>4894</v>
      </c>
      <c r="I105" s="209" t="s">
        <v>31</v>
      </c>
      <c r="J105" s="209" t="s">
        <v>875</v>
      </c>
      <c r="K105" s="76"/>
      <c r="L105" s="209">
        <v>3</v>
      </c>
      <c r="M105" s="209" t="s">
        <v>797</v>
      </c>
      <c r="N105" s="209">
        <v>1</v>
      </c>
      <c r="O105" s="209" t="s">
        <v>814</v>
      </c>
      <c r="P105" s="209" t="s">
        <v>776</v>
      </c>
      <c r="Q105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5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5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5" s="211">
        <f>IF(Tabel2[[#This Row],[BVO]]&lt;150,Tabel2[[#This Row],[Inventaristie en Nul-Inspectie BOEI Bwk E en W prijs per m2]],Tabel2[[#This Row],[Her-inspectie BOEI Bwk E en W prijs per m2]]*Tabel2[[#This Row],[BVO]])</f>
        <v>0</v>
      </c>
      <c r="U105" s="22">
        <f>IF(Tabel2[[#This Row],[Inpandige inspectie volledig]]="JA",'Inspectie prijzen'!$C$30*Tabel2[[#This Row],[BVO]],0)</f>
        <v>0</v>
      </c>
      <c r="V105" s="211">
        <f>IF(Tabel2[[#This Row],[Aantal transport installaties ]]&gt;0,Tabel2[[#This Row],[Aantal transport installaties ]]*'Inspectie prijzen'!$C$26)</f>
        <v>0</v>
      </c>
      <c r="W105" s="211">
        <f>IF(Tabel2[[#This Row],[Aantal transport installaties ]]&gt;0,Tabel2[[#This Row],[Aantal transport installaties ]]*'Inspectie prijzen'!$C$46)</f>
        <v>0</v>
      </c>
      <c r="X105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5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5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5" s="39">
        <v>2010</v>
      </c>
      <c r="AB105" s="209">
        <v>6</v>
      </c>
      <c r="AC105" s="78" t="s">
        <v>608</v>
      </c>
      <c r="AD105" s="79" t="s">
        <v>228</v>
      </c>
      <c r="AE105" s="74" t="s">
        <v>706</v>
      </c>
    </row>
    <row r="106" spans="1:32" ht="16.5" hidden="1" customHeight="1" x14ac:dyDescent="0.25">
      <c r="A106" s="222">
        <v>97</v>
      </c>
      <c r="B106" s="74" t="s">
        <v>757</v>
      </c>
      <c r="C106" s="74"/>
      <c r="D106" s="85" t="s">
        <v>92</v>
      </c>
      <c r="E106" s="85" t="s">
        <v>238</v>
      </c>
      <c r="F106" s="86" t="s">
        <v>0</v>
      </c>
      <c r="G106" s="86">
        <v>1948</v>
      </c>
      <c r="H106" s="87">
        <v>747</v>
      </c>
      <c r="I106" s="86" t="s">
        <v>31</v>
      </c>
      <c r="J106" s="86" t="s">
        <v>772</v>
      </c>
      <c r="K106" s="86"/>
      <c r="L106" s="74">
        <v>3</v>
      </c>
      <c r="M106" s="86"/>
      <c r="N106" s="86"/>
      <c r="O106" s="86"/>
      <c r="P106" s="86" t="s">
        <v>776</v>
      </c>
      <c r="Q106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6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6" s="22">
        <f>IF(Tabel2[[#This Row],[BVO]]&lt;150,Tabel2[[#This Row],[Inventaristie en Nul-Inspectie BOEI Bwk E en W prijs per m2]],Tabel2[[#This Row],[Her-inspectie BOEI Bwk E en W prijs per m2]]*Tabel2[[#This Row],[BVO]])</f>
        <v>0</v>
      </c>
      <c r="U106" s="22">
        <f>IF(Tabel2[[#This Row],[Inpandige inspectie volledig]]="JA",'Inspectie prijzen'!$C$30*Tabel2[[#This Row],[BVO]],0)</f>
        <v>0</v>
      </c>
      <c r="V106" s="23" t="b">
        <f>IF(Tabel2[[#This Row],[Aantal transport installaties ]]&gt;0,Tabel2[[#This Row],[Aantal transport installaties ]]*'Inspectie prijzen'!$C$26)</f>
        <v>0</v>
      </c>
      <c r="W106" s="23" t="b">
        <f>IF(Tabel2[[#This Row],[Aantal transport installaties ]]&gt;0,Tabel2[[#This Row],[Aantal transport installaties ]]*'Inspectie prijzen'!$C$46)</f>
        <v>0</v>
      </c>
      <c r="X106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6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6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6" s="41"/>
      <c r="AB106" s="86"/>
      <c r="AC106" s="88"/>
      <c r="AD106" s="89"/>
      <c r="AE106" s="86" t="s">
        <v>730</v>
      </c>
      <c r="AF106" s="81"/>
    </row>
    <row r="107" spans="1:32" ht="16.5" hidden="1" customHeight="1" x14ac:dyDescent="0.25">
      <c r="A107" s="74">
        <v>98</v>
      </c>
      <c r="B107" s="74" t="s">
        <v>757</v>
      </c>
      <c r="C107" s="74"/>
      <c r="D107" s="85" t="s">
        <v>193</v>
      </c>
      <c r="E107" s="85" t="s">
        <v>238</v>
      </c>
      <c r="F107" s="86" t="s">
        <v>0</v>
      </c>
      <c r="G107" s="86">
        <v>1989</v>
      </c>
      <c r="H107" s="87">
        <v>1120</v>
      </c>
      <c r="I107" s="86"/>
      <c r="J107" s="86" t="s">
        <v>772</v>
      </c>
      <c r="K107" s="86"/>
      <c r="L107" s="74">
        <v>3</v>
      </c>
      <c r="M107" s="86"/>
      <c r="N107" s="86"/>
      <c r="O107" s="86"/>
      <c r="P107" s="86" t="s">
        <v>777</v>
      </c>
      <c r="Q107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7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7" s="22">
        <f>IF(Tabel2[[#This Row],[BVO]]&lt;150,Tabel2[[#This Row],[Inventaristie en Nul-Inspectie BOEI Bwk E en W prijs per m2]],Tabel2[[#This Row],[Her-inspectie BOEI Bwk E en W prijs per m2]]*Tabel2[[#This Row],[BVO]])</f>
        <v>0</v>
      </c>
      <c r="U107" s="22">
        <f>IF(Tabel2[[#This Row],[Inpandige inspectie volledig]]="JA",'Inspectie prijzen'!$C$30*Tabel2[[#This Row],[BVO]],0)</f>
        <v>0</v>
      </c>
      <c r="V107" s="23" t="b">
        <f>IF(Tabel2[[#This Row],[Aantal transport installaties ]]&gt;0,Tabel2[[#This Row],[Aantal transport installaties ]]*'Inspectie prijzen'!$C$26)</f>
        <v>0</v>
      </c>
      <c r="W107" s="23" t="b">
        <f>IF(Tabel2[[#This Row],[Aantal transport installaties ]]&gt;0,Tabel2[[#This Row],[Aantal transport installaties ]]*'Inspectie prijzen'!$C$46)</f>
        <v>0</v>
      </c>
      <c r="X107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7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7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7" s="41"/>
      <c r="AB107" s="86"/>
      <c r="AC107" s="88"/>
      <c r="AD107" s="89"/>
      <c r="AE107" s="86" t="s">
        <v>730</v>
      </c>
      <c r="AF107" s="81"/>
    </row>
    <row r="108" spans="1:32" ht="16.5" customHeight="1" x14ac:dyDescent="0.25">
      <c r="A108" s="222">
        <v>99</v>
      </c>
      <c r="B108" s="74" t="s">
        <v>757</v>
      </c>
      <c r="C108" s="74"/>
      <c r="D108" s="74" t="s">
        <v>216</v>
      </c>
      <c r="E108" s="74" t="s">
        <v>217</v>
      </c>
      <c r="F108" s="74" t="s">
        <v>2</v>
      </c>
      <c r="G108" s="74">
        <v>1991</v>
      </c>
      <c r="H108" s="75">
        <v>2117</v>
      </c>
      <c r="I108" s="74"/>
      <c r="J108" s="74" t="s">
        <v>797</v>
      </c>
      <c r="K108" s="76" t="s">
        <v>796</v>
      </c>
      <c r="L108" s="74">
        <v>3</v>
      </c>
      <c r="M108" s="74" t="s">
        <v>797</v>
      </c>
      <c r="N108" s="74">
        <v>1</v>
      </c>
      <c r="O108" s="77" t="s">
        <v>816</v>
      </c>
      <c r="P108" s="74" t="s">
        <v>777</v>
      </c>
      <c r="Q10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8" s="22">
        <f>IF(Tabel2[[#This Row],[BVO]]&lt;150,Tabel2[[#This Row],[Inventaristie en Nul-Inspectie BOEI Bwk E en W prijs per m2]],Tabel2[[#This Row],[Her-inspectie BOEI Bwk E en W prijs per m2]]*Tabel2[[#This Row],[BVO]])</f>
        <v>0</v>
      </c>
      <c r="U108" s="22">
        <f>IF(Tabel2[[#This Row],[Inpandige inspectie volledig]]="JA",'Inspectie prijzen'!$C$30*Tabel2[[#This Row],[BVO]],0)</f>
        <v>0</v>
      </c>
      <c r="V108" s="21">
        <f>IF(Tabel2[[#This Row],[Aantal transport installaties ]]&gt;0,Tabel2[[#This Row],[Aantal transport installaties ]]*'Inspectie prijzen'!$C$26)</f>
        <v>0</v>
      </c>
      <c r="W108" s="21">
        <f>IF(Tabel2[[#This Row],[Aantal transport installaties ]]&gt;0,Tabel2[[#This Row],[Aantal transport installaties ]]*'Inspectie prijzen'!$C$46)</f>
        <v>0</v>
      </c>
      <c r="X10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8" s="39"/>
      <c r="AB108" s="74">
        <v>1</v>
      </c>
      <c r="AC108" s="78" t="s">
        <v>244</v>
      </c>
      <c r="AD108" s="79" t="s">
        <v>250</v>
      </c>
      <c r="AE108" s="74"/>
      <c r="AF108" s="81"/>
    </row>
    <row r="109" spans="1:32" s="213" customFormat="1" ht="16.5" hidden="1" customHeight="1" x14ac:dyDescent="0.25">
      <c r="A109" s="74">
        <v>100</v>
      </c>
      <c r="B109" s="209" t="s">
        <v>757</v>
      </c>
      <c r="C109" s="209"/>
      <c r="D109" s="209" t="s">
        <v>93</v>
      </c>
      <c r="E109" s="209" t="s">
        <v>207</v>
      </c>
      <c r="F109" s="209" t="s">
        <v>8</v>
      </c>
      <c r="G109" s="209">
        <v>1965</v>
      </c>
      <c r="H109" s="210">
        <v>195</v>
      </c>
      <c r="I109" s="209"/>
      <c r="J109" s="209" t="s">
        <v>875</v>
      </c>
      <c r="K109" s="76"/>
      <c r="L109" s="209">
        <v>3</v>
      </c>
      <c r="M109" s="209" t="s">
        <v>797</v>
      </c>
      <c r="N109" s="209"/>
      <c r="O109" s="209"/>
      <c r="P109" s="209" t="s">
        <v>777</v>
      </c>
      <c r="Q10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9" s="211">
        <f>IF(Tabel2[[#This Row],[BVO]]&lt;150,Tabel2[[#This Row],[Inventaristie en Nul-Inspectie BOEI Bwk E en W prijs per m2]],Tabel2[[#This Row],[Her-inspectie BOEI Bwk E en W prijs per m2]]*Tabel2[[#This Row],[BVO]])</f>
        <v>0</v>
      </c>
      <c r="U109" s="22">
        <f>IF(Tabel2[[#This Row],[Inpandige inspectie volledig]]="JA",'Inspectie prijzen'!$C$30*Tabel2[[#This Row],[BVO]],0)</f>
        <v>0</v>
      </c>
      <c r="V109" s="212" t="b">
        <f>IF(Tabel2[[#This Row],[Aantal transport installaties ]]&gt;0,Tabel2[[#This Row],[Aantal transport installaties ]]*'Inspectie prijzen'!$C$26)</f>
        <v>0</v>
      </c>
      <c r="W109" s="212" t="b">
        <f>IF(Tabel2[[#This Row],[Aantal transport installaties ]]&gt;0,Tabel2[[#This Row],[Aantal transport installaties ]]*'Inspectie prijzen'!$C$46)</f>
        <v>0</v>
      </c>
      <c r="X10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9" s="39"/>
      <c r="AB109" s="209">
        <v>7</v>
      </c>
      <c r="AC109" s="78"/>
      <c r="AD109" s="79"/>
      <c r="AE109" s="74" t="s">
        <v>230</v>
      </c>
    </row>
    <row r="110" spans="1:32" ht="16.5" customHeight="1" x14ac:dyDescent="0.25">
      <c r="A110" s="222">
        <v>101</v>
      </c>
      <c r="B110" s="74" t="s">
        <v>757</v>
      </c>
      <c r="C110" s="74"/>
      <c r="D110" s="74" t="s">
        <v>94</v>
      </c>
      <c r="E110" s="74" t="s">
        <v>96</v>
      </c>
      <c r="F110" s="74" t="s">
        <v>2</v>
      </c>
      <c r="G110" s="74">
        <v>1956</v>
      </c>
      <c r="H110" s="75">
        <v>820</v>
      </c>
      <c r="I110" s="74"/>
      <c r="J110" s="74" t="s">
        <v>797</v>
      </c>
      <c r="K110" s="76" t="s">
        <v>796</v>
      </c>
      <c r="L110" s="74">
        <v>3</v>
      </c>
      <c r="M110" s="74" t="s">
        <v>804</v>
      </c>
      <c r="N110" s="74"/>
      <c r="O110" s="74"/>
      <c r="P110" s="74" t="s">
        <v>777</v>
      </c>
      <c r="Q11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0" s="22">
        <f>IF(Tabel2[[#This Row],[BVO]]&lt;150,Tabel2[[#This Row],[Inventaristie en Nul-Inspectie BOEI Bwk E en W prijs per m2]],Tabel2[[#This Row],[Her-inspectie BOEI Bwk E en W prijs per m2]]*Tabel2[[#This Row],[BVO]])</f>
        <v>0</v>
      </c>
      <c r="U110" s="22">
        <f>IF(Tabel2[[#This Row],[Inpandige inspectie volledig]]="JA",'Inspectie prijzen'!$C$30*Tabel2[[#This Row],[BVO]],0)</f>
        <v>0</v>
      </c>
      <c r="V110" s="29" t="b">
        <f>IF(Tabel2[[#This Row],[Aantal transport installaties ]]&gt;0,Tabel2[[#This Row],[Aantal transport installaties ]]*'Inspectie prijzen'!$C$26)</f>
        <v>0</v>
      </c>
      <c r="W110" s="29" t="b">
        <f>IF(Tabel2[[#This Row],[Aantal transport installaties ]]&gt;0,Tabel2[[#This Row],[Aantal transport installaties ]]*'Inspectie prijzen'!$C$46)</f>
        <v>0</v>
      </c>
      <c r="X11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0" s="39">
        <v>2010</v>
      </c>
      <c r="AB110" s="74">
        <v>1</v>
      </c>
      <c r="AC110" s="78" t="s">
        <v>199</v>
      </c>
      <c r="AD110" s="79" t="s">
        <v>190</v>
      </c>
      <c r="AE110" s="74"/>
      <c r="AF110" s="81"/>
    </row>
    <row r="111" spans="1:32" ht="16.5" customHeight="1" x14ac:dyDescent="0.25">
      <c r="A111" s="74">
        <v>102</v>
      </c>
      <c r="B111" s="74" t="s">
        <v>757</v>
      </c>
      <c r="C111" s="74"/>
      <c r="D111" s="74" t="s">
        <v>95</v>
      </c>
      <c r="E111" s="74" t="s">
        <v>96</v>
      </c>
      <c r="F111" s="74" t="s">
        <v>2</v>
      </c>
      <c r="G111" s="74">
        <v>1956</v>
      </c>
      <c r="H111" s="75">
        <v>4366</v>
      </c>
      <c r="I111" s="74"/>
      <c r="J111" s="74" t="s">
        <v>797</v>
      </c>
      <c r="K111" s="76" t="s">
        <v>796</v>
      </c>
      <c r="L111" s="74">
        <v>3</v>
      </c>
      <c r="M111" s="74" t="s">
        <v>804</v>
      </c>
      <c r="N111" s="74"/>
      <c r="O111" s="74"/>
      <c r="P111" s="74" t="s">
        <v>777</v>
      </c>
      <c r="Q11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1" s="22">
        <f>IF(Tabel2[[#This Row],[BVO]]&lt;150,Tabel2[[#This Row],[Inventaristie en Nul-Inspectie BOEI Bwk E en W prijs per m2]],Tabel2[[#This Row],[Her-inspectie BOEI Bwk E en W prijs per m2]]*Tabel2[[#This Row],[BVO]])</f>
        <v>0</v>
      </c>
      <c r="U111" s="22">
        <f>IF(Tabel2[[#This Row],[Inpandige inspectie volledig]]="JA",'Inspectie prijzen'!$C$30*Tabel2[[#This Row],[BVO]],0)</f>
        <v>0</v>
      </c>
      <c r="V111" s="29" t="b">
        <f>IF(Tabel2[[#This Row],[Aantal transport installaties ]]&gt;0,Tabel2[[#This Row],[Aantal transport installaties ]]*'Inspectie prijzen'!$C$26)</f>
        <v>0</v>
      </c>
      <c r="W111" s="29" t="b">
        <f>IF(Tabel2[[#This Row],[Aantal transport installaties ]]&gt;0,Tabel2[[#This Row],[Aantal transport installaties ]]*'Inspectie prijzen'!$C$46)</f>
        <v>0</v>
      </c>
      <c r="X11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1" s="39">
        <v>2010</v>
      </c>
      <c r="AB111" s="74">
        <v>1</v>
      </c>
      <c r="AC111" s="78" t="s">
        <v>180</v>
      </c>
      <c r="AD111" s="79" t="s">
        <v>166</v>
      </c>
      <c r="AE111" s="74"/>
      <c r="AF111" s="81"/>
    </row>
    <row r="112" spans="1:32" ht="16.5" customHeight="1" x14ac:dyDescent="0.25">
      <c r="A112" s="222">
        <v>103</v>
      </c>
      <c r="B112" s="74" t="s">
        <v>757</v>
      </c>
      <c r="C112" s="74"/>
      <c r="D112" s="74" t="s">
        <v>97</v>
      </c>
      <c r="E112" s="74" t="s">
        <v>100</v>
      </c>
      <c r="F112" s="74" t="s">
        <v>2</v>
      </c>
      <c r="G112" s="74">
        <v>1956</v>
      </c>
      <c r="H112" s="75">
        <v>497</v>
      </c>
      <c r="I112" s="74"/>
      <c r="J112" s="74" t="s">
        <v>797</v>
      </c>
      <c r="K112" s="76" t="s">
        <v>796</v>
      </c>
      <c r="L112" s="74">
        <v>3</v>
      </c>
      <c r="M112" s="74" t="s">
        <v>797</v>
      </c>
      <c r="N112" s="74"/>
      <c r="O112" s="74"/>
      <c r="P112" s="74" t="s">
        <v>777</v>
      </c>
      <c r="Q11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2" s="22">
        <f>IF(Tabel2[[#This Row],[BVO]]&lt;150,Tabel2[[#This Row],[Inventaristie en Nul-Inspectie BOEI Bwk E en W prijs per m2]],Tabel2[[#This Row],[Her-inspectie BOEI Bwk E en W prijs per m2]]*Tabel2[[#This Row],[BVO]])</f>
        <v>0</v>
      </c>
      <c r="U112" s="22">
        <f>IF(Tabel2[[#This Row],[Inpandige inspectie volledig]]="JA",'Inspectie prijzen'!$C$30*Tabel2[[#This Row],[BVO]],0)</f>
        <v>0</v>
      </c>
      <c r="V112" s="29" t="b">
        <f>IF(Tabel2[[#This Row],[Aantal transport installaties ]]&gt;0,Tabel2[[#This Row],[Aantal transport installaties ]]*'Inspectie prijzen'!$C$26)</f>
        <v>0</v>
      </c>
      <c r="W112" s="29" t="b">
        <f>IF(Tabel2[[#This Row],[Aantal transport installaties ]]&gt;0,Tabel2[[#This Row],[Aantal transport installaties ]]*'Inspectie prijzen'!$C$46)</f>
        <v>0</v>
      </c>
      <c r="X11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2" s="39">
        <v>2012</v>
      </c>
      <c r="AB112" s="74">
        <v>1</v>
      </c>
      <c r="AC112" s="78" t="s">
        <v>98</v>
      </c>
      <c r="AD112" s="79" t="s">
        <v>99</v>
      </c>
      <c r="AE112" s="74"/>
      <c r="AF112" s="81"/>
    </row>
    <row r="113" spans="1:32" ht="16.5" customHeight="1" x14ac:dyDescent="0.25">
      <c r="A113" s="74">
        <v>104</v>
      </c>
      <c r="B113" s="74" t="s">
        <v>757</v>
      </c>
      <c r="C113" s="74"/>
      <c r="D113" s="74" t="s">
        <v>737</v>
      </c>
      <c r="E113" s="74" t="s">
        <v>738</v>
      </c>
      <c r="F113" s="74" t="s">
        <v>55</v>
      </c>
      <c r="G113" s="74">
        <v>1927</v>
      </c>
      <c r="H113" s="84">
        <v>23</v>
      </c>
      <c r="I113" s="74"/>
      <c r="J113" s="74" t="s">
        <v>797</v>
      </c>
      <c r="K113" s="76" t="s">
        <v>796</v>
      </c>
      <c r="L113" s="74">
        <v>3</v>
      </c>
      <c r="M113" s="74" t="s">
        <v>797</v>
      </c>
      <c r="N113" s="74"/>
      <c r="O113" s="74"/>
      <c r="P113" s="74" t="s">
        <v>777</v>
      </c>
      <c r="Q11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3" s="22">
        <f>IF(Tabel2[[#This Row],[BVO]]&lt;150,Tabel2[[#This Row],[Inventaristie en Nul-Inspectie BOEI Bwk E en W prijs per m2]],Tabel2[[#This Row],[Her-inspectie BOEI Bwk E en W prijs per m2]]*Tabel2[[#This Row],[BVO]])</f>
        <v>0</v>
      </c>
      <c r="U113" s="22">
        <f>IF(Tabel2[[#This Row],[Inpandige inspectie volledig]]="JA",'Inspectie prijzen'!$C$30*Tabel2[[#This Row],[BVO]],0)</f>
        <v>0</v>
      </c>
      <c r="V113" s="29" t="b">
        <f>IF(Tabel2[[#This Row],[Aantal transport installaties ]]&gt;0,Tabel2[[#This Row],[Aantal transport installaties ]]*'Inspectie prijzen'!$C$26)</f>
        <v>0</v>
      </c>
      <c r="W113" s="29" t="b">
        <f>IF(Tabel2[[#This Row],[Aantal transport installaties ]]&gt;0,Tabel2[[#This Row],[Aantal transport installaties ]]*'Inspectie prijzen'!$C$46)</f>
        <v>0</v>
      </c>
      <c r="X11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3" s="39"/>
      <c r="AB113" s="74">
        <v>8</v>
      </c>
      <c r="AC113" s="78"/>
      <c r="AD113" s="79"/>
      <c r="AE113" s="74"/>
      <c r="AF113" s="81"/>
    </row>
    <row r="114" spans="1:32" ht="16.5" customHeight="1" x14ac:dyDescent="0.25">
      <c r="A114" s="222">
        <v>105</v>
      </c>
      <c r="B114" s="74" t="s">
        <v>757</v>
      </c>
      <c r="C114" s="74"/>
      <c r="D114" s="74" t="s">
        <v>597</v>
      </c>
      <c r="E114" s="218" t="s">
        <v>878</v>
      </c>
      <c r="F114" s="74" t="s">
        <v>55</v>
      </c>
      <c r="G114" s="74">
        <v>2014</v>
      </c>
      <c r="H114" s="75">
        <v>7749</v>
      </c>
      <c r="I114" s="74"/>
      <c r="J114" s="218" t="s">
        <v>797</v>
      </c>
      <c r="K114" s="218" t="s">
        <v>796</v>
      </c>
      <c r="L114" s="74">
        <v>3</v>
      </c>
      <c r="M114" s="74" t="s">
        <v>797</v>
      </c>
      <c r="N114" s="74"/>
      <c r="O114" s="74"/>
      <c r="P114" s="74" t="s">
        <v>777</v>
      </c>
      <c r="Q11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4" s="22">
        <f>IF(Tabel2[[#This Row],[BVO]]&lt;150,Tabel2[[#This Row],[Inventaristie en Nul-Inspectie BOEI Bwk E en W prijs per m2]],Tabel2[[#This Row],[Her-inspectie BOEI Bwk E en W prijs per m2]]*Tabel2[[#This Row],[BVO]])</f>
        <v>0</v>
      </c>
      <c r="U114" s="22">
        <f>IF(Tabel2[[#This Row],[Inpandige inspectie volledig]]="JA",'Inspectie prijzen'!$C$30*Tabel2[[#This Row],[BVO]],0)</f>
        <v>0</v>
      </c>
      <c r="V114" s="29" t="b">
        <f>IF(Tabel2[[#This Row],[Aantal transport installaties ]]&gt;0,Tabel2[[#This Row],[Aantal transport installaties ]]*'Inspectie prijzen'!$C$26)</f>
        <v>0</v>
      </c>
      <c r="W114" s="29" t="b">
        <f>IF(Tabel2[[#This Row],[Aantal transport installaties ]]&gt;0,Tabel2[[#This Row],[Aantal transport installaties ]]*'Inspectie prijzen'!$C$46)</f>
        <v>0</v>
      </c>
      <c r="X11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4" s="39">
        <v>2018</v>
      </c>
      <c r="AB114" s="74">
        <v>8</v>
      </c>
      <c r="AC114" s="78" t="s">
        <v>610</v>
      </c>
      <c r="AD114" s="79" t="s">
        <v>612</v>
      </c>
      <c r="AE114" s="74" t="s">
        <v>631</v>
      </c>
      <c r="AF114" s="81"/>
    </row>
    <row r="115" spans="1:32" ht="16.5" customHeight="1" x14ac:dyDescent="0.25">
      <c r="A115" s="74">
        <v>106</v>
      </c>
      <c r="B115" s="74" t="s">
        <v>757</v>
      </c>
      <c r="C115" s="74"/>
      <c r="D115" s="74" t="s">
        <v>101</v>
      </c>
      <c r="E115" s="74" t="s">
        <v>103</v>
      </c>
      <c r="F115" s="74" t="s">
        <v>2</v>
      </c>
      <c r="G115" s="74">
        <v>1984</v>
      </c>
      <c r="H115" s="75">
        <v>392</v>
      </c>
      <c r="I115" s="74"/>
      <c r="J115" s="74" t="s">
        <v>797</v>
      </c>
      <c r="K115" s="76" t="s">
        <v>796</v>
      </c>
      <c r="L115" s="74">
        <v>3</v>
      </c>
      <c r="M115" s="74" t="s">
        <v>797</v>
      </c>
      <c r="N115" s="74"/>
      <c r="O115" s="74"/>
      <c r="P115" s="74" t="s">
        <v>777</v>
      </c>
      <c r="Q11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5" s="22">
        <f>IF(Tabel2[[#This Row],[BVO]]&lt;150,Tabel2[[#This Row],[Inventaristie en Nul-Inspectie BOEI Bwk E en W prijs per m2]],Tabel2[[#This Row],[Her-inspectie BOEI Bwk E en W prijs per m2]]*Tabel2[[#This Row],[BVO]])</f>
        <v>0</v>
      </c>
      <c r="U115" s="22">
        <f>IF(Tabel2[[#This Row],[Inpandige inspectie volledig]]="JA",'Inspectie prijzen'!$C$30*Tabel2[[#This Row],[BVO]],0)</f>
        <v>0</v>
      </c>
      <c r="V115" s="29" t="b">
        <f>IF(Tabel2[[#This Row],[Aantal transport installaties ]]&gt;0,Tabel2[[#This Row],[Aantal transport installaties ]]*'Inspectie prijzen'!$C$26)</f>
        <v>0</v>
      </c>
      <c r="W115" s="29" t="b">
        <f>IF(Tabel2[[#This Row],[Aantal transport installaties ]]&gt;0,Tabel2[[#This Row],[Aantal transport installaties ]]*'Inspectie prijzen'!$C$46)</f>
        <v>0</v>
      </c>
      <c r="X11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5" s="39">
        <v>2017</v>
      </c>
      <c r="AB115" s="74">
        <v>8</v>
      </c>
      <c r="AC115" s="78" t="s">
        <v>181</v>
      </c>
      <c r="AD115" s="79" t="s">
        <v>102</v>
      </c>
      <c r="AE115" s="74"/>
      <c r="AF115" s="81"/>
    </row>
    <row r="116" spans="1:32" ht="16.5" hidden="1" customHeight="1" x14ac:dyDescent="0.25">
      <c r="A116" s="222">
        <v>107</v>
      </c>
      <c r="B116" s="74" t="s">
        <v>757</v>
      </c>
      <c r="C116" s="74"/>
      <c r="D116" s="92" t="s">
        <v>225</v>
      </c>
      <c r="E116" s="92" t="s">
        <v>226</v>
      </c>
      <c r="F116" s="97" t="s">
        <v>2</v>
      </c>
      <c r="G116" s="97">
        <v>1977</v>
      </c>
      <c r="H116" s="98">
        <v>1610</v>
      </c>
      <c r="I116" s="97"/>
      <c r="J116" s="97" t="s">
        <v>771</v>
      </c>
      <c r="K116" s="97"/>
      <c r="L116" s="74">
        <v>3</v>
      </c>
      <c r="M116" s="97"/>
      <c r="N116" s="97"/>
      <c r="O116" s="97"/>
      <c r="P116" s="97" t="s">
        <v>777</v>
      </c>
      <c r="Q116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6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6" s="22">
        <f>IF(Tabel2[[#This Row],[BVO]]&lt;150,Tabel2[[#This Row],[Inventaristie en Nul-Inspectie BOEI Bwk E en W prijs per m2]],Tabel2[[#This Row],[Her-inspectie BOEI Bwk E en W prijs per m2]]*Tabel2[[#This Row],[BVO]])</f>
        <v>0</v>
      </c>
      <c r="U116" s="22">
        <f>IF(Tabel2[[#This Row],[Inpandige inspectie volledig]]="JA",'Inspectie prijzen'!$C$30*Tabel2[[#This Row],[BVO]],0)</f>
        <v>0</v>
      </c>
      <c r="V116" s="25" t="b">
        <f>IF(Tabel2[[#This Row],[Aantal transport installaties ]]&gt;0,Tabel2[[#This Row],[Aantal transport installaties ]]*'Inspectie prijzen'!$C$26)</f>
        <v>0</v>
      </c>
      <c r="W116" s="25" t="b">
        <f>IF(Tabel2[[#This Row],[Aantal transport installaties ]]&gt;0,Tabel2[[#This Row],[Aantal transport installaties ]]*'Inspectie prijzen'!$C$46)</f>
        <v>0</v>
      </c>
      <c r="X116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6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6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6" s="43"/>
      <c r="AB116" s="97"/>
      <c r="AC116" s="99"/>
      <c r="AD116" s="102"/>
      <c r="AE116" s="97" t="s">
        <v>697</v>
      </c>
      <c r="AF116" s="81"/>
    </row>
    <row r="117" spans="1:32" ht="16.5" customHeight="1" x14ac:dyDescent="0.25">
      <c r="A117" s="74">
        <v>108</v>
      </c>
      <c r="B117" s="74" t="s">
        <v>757</v>
      </c>
      <c r="C117" s="74"/>
      <c r="D117" s="74" t="s">
        <v>104</v>
      </c>
      <c r="E117" s="74" t="s">
        <v>105</v>
      </c>
      <c r="F117" s="74" t="s">
        <v>8</v>
      </c>
      <c r="G117" s="74">
        <v>2005</v>
      </c>
      <c r="H117" s="75">
        <v>515</v>
      </c>
      <c r="I117" s="74"/>
      <c r="J117" s="74" t="s">
        <v>797</v>
      </c>
      <c r="K117" s="76" t="s">
        <v>796</v>
      </c>
      <c r="L117" s="74">
        <v>3</v>
      </c>
      <c r="M117" s="74" t="s">
        <v>797</v>
      </c>
      <c r="N117" s="74">
        <v>1</v>
      </c>
      <c r="O117" s="77" t="s">
        <v>817</v>
      </c>
      <c r="P117" s="74" t="s">
        <v>777</v>
      </c>
      <c r="Q11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7" s="22">
        <f>IF(Tabel2[[#This Row],[BVO]]&lt;150,Tabel2[[#This Row],[Inventaristie en Nul-Inspectie BOEI Bwk E en W prijs per m2]],Tabel2[[#This Row],[Her-inspectie BOEI Bwk E en W prijs per m2]]*Tabel2[[#This Row],[BVO]])</f>
        <v>0</v>
      </c>
      <c r="U117" s="22">
        <f>IF(Tabel2[[#This Row],[Inpandige inspectie volledig]]="JA",'Inspectie prijzen'!$C$30*Tabel2[[#This Row],[BVO]],0)</f>
        <v>0</v>
      </c>
      <c r="V117" s="22">
        <f>IF(Tabel2[[#This Row],[Aantal transport installaties ]]&gt;0,Tabel2[[#This Row],[Aantal transport installaties ]]*'Inspectie prijzen'!$C$26)</f>
        <v>0</v>
      </c>
      <c r="W117" s="22">
        <f>IF(Tabel2[[#This Row],[Aantal transport installaties ]]&gt;0,Tabel2[[#This Row],[Aantal transport installaties ]]*'Inspectie prijzen'!$C$46)</f>
        <v>0</v>
      </c>
      <c r="X117" s="22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7" s="22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7" s="22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7" s="40">
        <v>2018</v>
      </c>
      <c r="AB117" s="74">
        <v>8</v>
      </c>
      <c r="AC117" s="78" t="s">
        <v>624</v>
      </c>
      <c r="AD117" s="79" t="s">
        <v>625</v>
      </c>
      <c r="AE117" s="74"/>
      <c r="AF117" s="81"/>
    </row>
    <row r="118" spans="1:32" ht="16.5" customHeight="1" x14ac:dyDescent="0.25">
      <c r="A118" s="222">
        <v>109</v>
      </c>
      <c r="B118" s="74" t="s">
        <v>757</v>
      </c>
      <c r="C118" s="74"/>
      <c r="D118" s="74" t="s">
        <v>185</v>
      </c>
      <c r="E118" s="74" t="s">
        <v>187</v>
      </c>
      <c r="F118" s="74" t="s">
        <v>15</v>
      </c>
      <c r="G118" s="74" t="s">
        <v>150</v>
      </c>
      <c r="H118" s="75">
        <v>2403</v>
      </c>
      <c r="I118" s="74"/>
      <c r="J118" s="74" t="s">
        <v>797</v>
      </c>
      <c r="K118" s="76" t="s">
        <v>796</v>
      </c>
      <c r="L118" s="74">
        <v>3</v>
      </c>
      <c r="M118" s="74" t="s">
        <v>797</v>
      </c>
      <c r="N118" s="74">
        <v>1</v>
      </c>
      <c r="O118" s="77" t="s">
        <v>816</v>
      </c>
      <c r="P118" s="74" t="s">
        <v>777</v>
      </c>
      <c r="Q11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8" s="22">
        <f>IF(Tabel2[[#This Row],[BVO]]&lt;150,Tabel2[[#This Row],[Inventaristie en Nul-Inspectie BOEI Bwk E en W prijs per m2]],Tabel2[[#This Row],[Her-inspectie BOEI Bwk E en W prijs per m2]]*Tabel2[[#This Row],[BVO]])</f>
        <v>0</v>
      </c>
      <c r="U118" s="22">
        <f>IF(Tabel2[[#This Row],[Inpandige inspectie volledig]]="JA",'Inspectie prijzen'!$C$30*Tabel2[[#This Row],[BVO]],0)</f>
        <v>0</v>
      </c>
      <c r="V118" s="22">
        <f>IF(Tabel2[[#This Row],[Aantal transport installaties ]]&gt;0,Tabel2[[#This Row],[Aantal transport installaties ]]*'Inspectie prijzen'!$C$26)</f>
        <v>0</v>
      </c>
      <c r="W118" s="22">
        <f>IF(Tabel2[[#This Row],[Aantal transport installaties ]]&gt;0,Tabel2[[#This Row],[Aantal transport installaties ]]*'Inspectie prijzen'!$C$46)</f>
        <v>0</v>
      </c>
      <c r="X118" s="22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8" s="22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8" s="22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8" s="40"/>
      <c r="AB118" s="74">
        <v>8</v>
      </c>
      <c r="AC118" s="78" t="s">
        <v>40</v>
      </c>
      <c r="AD118" s="79" t="s">
        <v>157</v>
      </c>
      <c r="AE118" s="74"/>
      <c r="AF118" s="81"/>
    </row>
    <row r="119" spans="1:32" ht="16.5" customHeight="1" x14ac:dyDescent="0.25">
      <c r="A119" s="74">
        <v>110</v>
      </c>
      <c r="B119" s="74" t="s">
        <v>757</v>
      </c>
      <c r="C119" s="74"/>
      <c r="D119" s="74" t="s">
        <v>186</v>
      </c>
      <c r="E119" s="74" t="s">
        <v>188</v>
      </c>
      <c r="F119" s="74" t="s">
        <v>15</v>
      </c>
      <c r="G119" s="74">
        <v>2013</v>
      </c>
      <c r="H119" s="75">
        <v>1520</v>
      </c>
      <c r="I119" s="74"/>
      <c r="J119" s="74" t="s">
        <v>797</v>
      </c>
      <c r="K119" s="76" t="s">
        <v>796</v>
      </c>
      <c r="L119" s="74">
        <v>3</v>
      </c>
      <c r="M119" s="74" t="s">
        <v>797</v>
      </c>
      <c r="N119" s="74"/>
      <c r="O119" s="74"/>
      <c r="P119" s="74" t="s">
        <v>777</v>
      </c>
      <c r="Q11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9" s="22">
        <f>IF(Tabel2[[#This Row],[BVO]]&lt;150,Tabel2[[#This Row],[Inventaristie en Nul-Inspectie BOEI Bwk E en W prijs per m2]],Tabel2[[#This Row],[Her-inspectie BOEI Bwk E en W prijs per m2]]*Tabel2[[#This Row],[BVO]])</f>
        <v>0</v>
      </c>
      <c r="U119" s="22">
        <f>IF(Tabel2[[#This Row],[Inpandige inspectie volledig]]="JA",'Inspectie prijzen'!$C$30*Tabel2[[#This Row],[BVO]],0)</f>
        <v>0</v>
      </c>
      <c r="V119" s="29" t="b">
        <f>IF(Tabel2[[#This Row],[Aantal transport installaties ]]&gt;0,Tabel2[[#This Row],[Aantal transport installaties ]]*'Inspectie prijzen'!$C$26)</f>
        <v>0</v>
      </c>
      <c r="W119" s="29" t="b">
        <f>IF(Tabel2[[#This Row],[Aantal transport installaties ]]&gt;0,Tabel2[[#This Row],[Aantal transport installaties ]]*'Inspectie prijzen'!$C$46)</f>
        <v>0</v>
      </c>
      <c r="X11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9" s="39"/>
      <c r="AB119" s="74">
        <v>9</v>
      </c>
      <c r="AC119" s="78" t="s">
        <v>40</v>
      </c>
      <c r="AD119" s="79" t="s">
        <v>157</v>
      </c>
      <c r="AE119" s="74" t="s">
        <v>687</v>
      </c>
      <c r="AF119" s="81"/>
    </row>
    <row r="120" spans="1:32" ht="16.5" hidden="1" customHeight="1" x14ac:dyDescent="0.25">
      <c r="A120" s="222">
        <v>111</v>
      </c>
      <c r="B120" s="74" t="s">
        <v>757</v>
      </c>
      <c r="C120" s="74"/>
      <c r="D120" s="92" t="s">
        <v>108</v>
      </c>
      <c r="E120" s="92" t="s">
        <v>109</v>
      </c>
      <c r="F120" s="97" t="s">
        <v>2</v>
      </c>
      <c r="G120" s="97">
        <v>1902</v>
      </c>
      <c r="H120" s="98">
        <v>1087</v>
      </c>
      <c r="I120" s="97"/>
      <c r="J120" s="97" t="s">
        <v>770</v>
      </c>
      <c r="K120" s="97"/>
      <c r="L120" s="74">
        <v>3</v>
      </c>
      <c r="M120" s="97"/>
      <c r="N120" s="97"/>
      <c r="O120" s="97"/>
      <c r="P120" s="97" t="s">
        <v>777</v>
      </c>
      <c r="Q120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0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0" s="22">
        <f>IF(Tabel2[[#This Row],[BVO]]&lt;150,Tabel2[[#This Row],[Inventaristie en Nul-Inspectie BOEI Bwk E en W prijs per m2]],Tabel2[[#This Row],[Her-inspectie BOEI Bwk E en W prijs per m2]]*Tabel2[[#This Row],[BVO]])</f>
        <v>0</v>
      </c>
      <c r="U120" s="22">
        <f>IF(Tabel2[[#This Row],[Inpandige inspectie volledig]]="JA",'Inspectie prijzen'!$C$30*Tabel2[[#This Row],[BVO]],0)</f>
        <v>0</v>
      </c>
      <c r="V120" s="25" t="b">
        <f>IF(Tabel2[[#This Row],[Aantal transport installaties ]]&gt;0,Tabel2[[#This Row],[Aantal transport installaties ]]*'Inspectie prijzen'!$C$26)</f>
        <v>0</v>
      </c>
      <c r="W120" s="25" t="b">
        <f>IF(Tabel2[[#This Row],[Aantal transport installaties ]]&gt;0,Tabel2[[#This Row],[Aantal transport installaties ]]*'Inspectie prijzen'!$C$46)</f>
        <v>0</v>
      </c>
      <c r="X120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0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0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0" s="43"/>
      <c r="AB120" s="97"/>
      <c r="AC120" s="99" t="s">
        <v>608</v>
      </c>
      <c r="AD120" s="100" t="s">
        <v>228</v>
      </c>
      <c r="AE120" s="97" t="s">
        <v>696</v>
      </c>
      <c r="AF120" s="81"/>
    </row>
    <row r="121" spans="1:32" ht="16.5" customHeight="1" x14ac:dyDescent="0.25">
      <c r="A121" s="74">
        <v>112</v>
      </c>
      <c r="B121" s="74" t="s">
        <v>757</v>
      </c>
      <c r="C121" s="74"/>
      <c r="D121" s="74" t="s">
        <v>110</v>
      </c>
      <c r="E121" s="74" t="s">
        <v>111</v>
      </c>
      <c r="F121" s="74" t="s">
        <v>4</v>
      </c>
      <c r="G121" s="74">
        <v>1979</v>
      </c>
      <c r="H121" s="75">
        <v>65</v>
      </c>
      <c r="I121" s="74"/>
      <c r="J121" s="74" t="s">
        <v>797</v>
      </c>
      <c r="K121" s="76" t="s">
        <v>796</v>
      </c>
      <c r="L121" s="74">
        <v>3</v>
      </c>
      <c r="M121" s="74" t="s">
        <v>797</v>
      </c>
      <c r="N121" s="74"/>
      <c r="O121" s="74"/>
      <c r="P121" s="74" t="s">
        <v>777</v>
      </c>
      <c r="Q12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1" s="22">
        <f>IF(Tabel2[[#This Row],[BVO]]&lt;150,Tabel2[[#This Row],[Inventaristie en Nul-Inspectie BOEI Bwk E en W prijs per m2]],Tabel2[[#This Row],[Her-inspectie BOEI Bwk E en W prijs per m2]]*Tabel2[[#This Row],[BVO]])</f>
        <v>0</v>
      </c>
      <c r="U121" s="22">
        <f>IF(Tabel2[[#This Row],[Inpandige inspectie volledig]]="JA",'Inspectie prijzen'!$C$30*Tabel2[[#This Row],[BVO]],0)</f>
        <v>0</v>
      </c>
      <c r="V121" s="29" t="b">
        <f>IF(Tabel2[[#This Row],[Aantal transport installaties ]]&gt;0,Tabel2[[#This Row],[Aantal transport installaties ]]*'Inspectie prijzen'!$C$26)</f>
        <v>0</v>
      </c>
      <c r="W121" s="29" t="b">
        <f>IF(Tabel2[[#This Row],[Aantal transport installaties ]]&gt;0,Tabel2[[#This Row],[Aantal transport installaties ]]*'Inspectie prijzen'!$C$46)</f>
        <v>0</v>
      </c>
      <c r="X12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1" s="39">
        <v>2018</v>
      </c>
      <c r="AB121" s="74">
        <v>9</v>
      </c>
      <c r="AC121" s="78" t="s">
        <v>648</v>
      </c>
      <c r="AD121" s="79" t="s">
        <v>649</v>
      </c>
      <c r="AE121" s="74"/>
      <c r="AF121" s="81"/>
    </row>
    <row r="122" spans="1:32" ht="16.5" customHeight="1" x14ac:dyDescent="0.25">
      <c r="A122" s="222">
        <v>113</v>
      </c>
      <c r="B122" s="74" t="s">
        <v>757</v>
      </c>
      <c r="C122" s="74"/>
      <c r="D122" s="82" t="s">
        <v>695</v>
      </c>
      <c r="E122" s="74" t="s">
        <v>7</v>
      </c>
      <c r="F122" s="74" t="s">
        <v>2</v>
      </c>
      <c r="G122" s="74">
        <v>1975</v>
      </c>
      <c r="H122" s="75">
        <v>261</v>
      </c>
      <c r="I122" s="74"/>
      <c r="J122" s="82" t="s">
        <v>797</v>
      </c>
      <c r="K122" s="76" t="s">
        <v>796</v>
      </c>
      <c r="L122" s="74">
        <v>3</v>
      </c>
      <c r="M122" s="74" t="s">
        <v>797</v>
      </c>
      <c r="N122" s="74"/>
      <c r="O122" s="74"/>
      <c r="P122" s="74" t="s">
        <v>777</v>
      </c>
      <c r="Q12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2" s="22">
        <f>IF(Tabel2[[#This Row],[BVO]]&lt;150,Tabel2[[#This Row],[Inventaristie en Nul-Inspectie BOEI Bwk E en W prijs per m2]],Tabel2[[#This Row],[Her-inspectie BOEI Bwk E en W prijs per m2]]*Tabel2[[#This Row],[BVO]])</f>
        <v>0</v>
      </c>
      <c r="U122" s="22">
        <f>IF(Tabel2[[#This Row],[Inpandige inspectie volledig]]="JA",'Inspectie prijzen'!$C$30*Tabel2[[#This Row],[BVO]],0)</f>
        <v>0</v>
      </c>
      <c r="V122" s="29" t="b">
        <f>IF(Tabel2[[#This Row],[Aantal transport installaties ]]&gt;0,Tabel2[[#This Row],[Aantal transport installaties ]]*'Inspectie prijzen'!$C$26)</f>
        <v>0</v>
      </c>
      <c r="W122" s="29" t="b">
        <f>IF(Tabel2[[#This Row],[Aantal transport installaties ]]&gt;0,Tabel2[[#This Row],[Aantal transport installaties ]]*'Inspectie prijzen'!$C$46)</f>
        <v>0</v>
      </c>
      <c r="X12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2" s="39"/>
      <c r="AB122" s="74">
        <v>9</v>
      </c>
      <c r="AC122" s="78" t="s">
        <v>6</v>
      </c>
      <c r="AD122" s="79" t="s">
        <v>153</v>
      </c>
      <c r="AE122" s="74"/>
      <c r="AF122" s="81"/>
    </row>
    <row r="123" spans="1:32" ht="16.5" customHeight="1" x14ac:dyDescent="0.25">
      <c r="A123" s="74">
        <v>114</v>
      </c>
      <c r="B123" s="74" t="s">
        <v>757</v>
      </c>
      <c r="C123" s="74"/>
      <c r="D123" s="74" t="s">
        <v>592</v>
      </c>
      <c r="E123" s="218" t="s">
        <v>879</v>
      </c>
      <c r="F123" s="74" t="s">
        <v>2</v>
      </c>
      <c r="G123" s="74">
        <v>2013</v>
      </c>
      <c r="H123" s="75">
        <v>378</v>
      </c>
      <c r="I123" s="74"/>
      <c r="J123" s="218" t="s">
        <v>797</v>
      </c>
      <c r="K123" s="218" t="s">
        <v>796</v>
      </c>
      <c r="L123" s="74">
        <v>3</v>
      </c>
      <c r="M123" s="74" t="s">
        <v>804</v>
      </c>
      <c r="N123" s="74"/>
      <c r="O123" s="74"/>
      <c r="P123" s="74" t="s">
        <v>777</v>
      </c>
      <c r="Q12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3" s="22">
        <f>IF(Tabel2[[#This Row],[BVO]]&lt;150,Tabel2[[#This Row],[Inventaristie en Nul-Inspectie BOEI Bwk E en W prijs per m2]],Tabel2[[#This Row],[Her-inspectie BOEI Bwk E en W prijs per m2]]*Tabel2[[#This Row],[BVO]])</f>
        <v>0</v>
      </c>
      <c r="U123" s="22">
        <f>IF(Tabel2[[#This Row],[Inpandige inspectie volledig]]="JA",'Inspectie prijzen'!$C$30*Tabel2[[#This Row],[BVO]],0)</f>
        <v>0</v>
      </c>
      <c r="V123" s="29" t="b">
        <f>IF(Tabel2[[#This Row],[Aantal transport installaties ]]&gt;0,Tabel2[[#This Row],[Aantal transport installaties ]]*'Inspectie prijzen'!$C$26)</f>
        <v>0</v>
      </c>
      <c r="W123" s="29" t="b">
        <f>IF(Tabel2[[#This Row],[Aantal transport installaties ]]&gt;0,Tabel2[[#This Row],[Aantal transport installaties ]]*'Inspectie prijzen'!$C$46)</f>
        <v>0</v>
      </c>
      <c r="X12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3" s="39"/>
      <c r="AB123" s="74">
        <v>9</v>
      </c>
      <c r="AC123" s="78" t="s">
        <v>615</v>
      </c>
      <c r="AD123" s="79" t="s">
        <v>616</v>
      </c>
      <c r="AE123" s="74"/>
      <c r="AF123" s="81"/>
    </row>
    <row r="124" spans="1:32" ht="16.5" hidden="1" customHeight="1" x14ac:dyDescent="0.25">
      <c r="A124" s="222">
        <v>115</v>
      </c>
      <c r="B124" s="74" t="s">
        <v>757</v>
      </c>
      <c r="C124" s="74"/>
      <c r="D124" s="85" t="s">
        <v>194</v>
      </c>
      <c r="E124" s="85" t="s">
        <v>195</v>
      </c>
      <c r="F124" s="86" t="s">
        <v>0</v>
      </c>
      <c r="G124" s="86">
        <v>1966</v>
      </c>
      <c r="H124" s="87">
        <v>1178</v>
      </c>
      <c r="I124" s="86"/>
      <c r="J124" s="86" t="s">
        <v>773</v>
      </c>
      <c r="K124" s="86"/>
      <c r="L124" s="74">
        <v>3</v>
      </c>
      <c r="M124" s="86"/>
      <c r="N124" s="86"/>
      <c r="O124" s="86"/>
      <c r="P124" s="86" t="s">
        <v>777</v>
      </c>
      <c r="Q124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4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4" s="22">
        <f>IF(Tabel2[[#This Row],[BVO]]&lt;150,Tabel2[[#This Row],[Inventaristie en Nul-Inspectie BOEI Bwk E en W prijs per m2]],Tabel2[[#This Row],[Her-inspectie BOEI Bwk E en W prijs per m2]]*Tabel2[[#This Row],[BVO]])</f>
        <v>0</v>
      </c>
      <c r="U124" s="22">
        <f>IF(Tabel2[[#This Row],[Inpandige inspectie volledig]]="JA",'Inspectie prijzen'!$C$30*Tabel2[[#This Row],[BVO]],0)</f>
        <v>0</v>
      </c>
      <c r="V124" s="23" t="b">
        <f>IF(Tabel2[[#This Row],[Aantal transport installaties ]]&gt;0,Tabel2[[#This Row],[Aantal transport installaties ]]*'Inspectie prijzen'!$C$26)</f>
        <v>0</v>
      </c>
      <c r="W124" s="23" t="b">
        <f>IF(Tabel2[[#This Row],[Aantal transport installaties ]]&gt;0,Tabel2[[#This Row],[Aantal transport installaties ]]*'Inspectie prijzen'!$C$46)</f>
        <v>0</v>
      </c>
      <c r="X124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4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4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4" s="41"/>
      <c r="AB124" s="86"/>
      <c r="AC124" s="88" t="s">
        <v>199</v>
      </c>
      <c r="AD124" s="89" t="s">
        <v>650</v>
      </c>
      <c r="AE124" s="86" t="s">
        <v>708</v>
      </c>
      <c r="AF124" s="81"/>
    </row>
    <row r="125" spans="1:32" ht="16.5" customHeight="1" x14ac:dyDescent="0.25">
      <c r="A125" s="74">
        <v>116</v>
      </c>
      <c r="B125" s="74" t="s">
        <v>757</v>
      </c>
      <c r="C125" s="74"/>
      <c r="D125" s="74" t="s">
        <v>112</v>
      </c>
      <c r="E125" s="74" t="s">
        <v>36</v>
      </c>
      <c r="F125" s="74" t="s">
        <v>2</v>
      </c>
      <c r="G125" s="74">
        <v>1958</v>
      </c>
      <c r="H125" s="75">
        <v>146</v>
      </c>
      <c r="I125" s="74"/>
      <c r="J125" s="74" t="s">
        <v>797</v>
      </c>
      <c r="K125" s="76" t="s">
        <v>796</v>
      </c>
      <c r="L125" s="74">
        <v>3</v>
      </c>
      <c r="M125" s="74" t="s">
        <v>797</v>
      </c>
      <c r="N125" s="74"/>
      <c r="O125" s="74"/>
      <c r="P125" s="74" t="s">
        <v>777</v>
      </c>
      <c r="Q12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5" s="22">
        <f>IF(Tabel2[[#This Row],[BVO]]&lt;150,Tabel2[[#This Row],[Inventaristie en Nul-Inspectie BOEI Bwk E en W prijs per m2]],Tabel2[[#This Row],[Her-inspectie BOEI Bwk E en W prijs per m2]]*Tabel2[[#This Row],[BVO]])</f>
        <v>0</v>
      </c>
      <c r="U125" s="22">
        <f>IF(Tabel2[[#This Row],[Inpandige inspectie volledig]]="JA",'Inspectie prijzen'!$C$30*Tabel2[[#This Row],[BVO]],0)</f>
        <v>0</v>
      </c>
      <c r="V125" s="29" t="b">
        <f>IF(Tabel2[[#This Row],[Aantal transport installaties ]]&gt;0,Tabel2[[#This Row],[Aantal transport installaties ]]*'Inspectie prijzen'!$C$26)</f>
        <v>0</v>
      </c>
      <c r="W125" s="29" t="b">
        <f>IF(Tabel2[[#This Row],[Aantal transport installaties ]]&gt;0,Tabel2[[#This Row],[Aantal transport installaties ]]*'Inspectie prijzen'!$C$46)</f>
        <v>0</v>
      </c>
      <c r="X12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5" s="49" t="s">
        <v>822</v>
      </c>
      <c r="AB125" s="74">
        <v>9</v>
      </c>
      <c r="AC125" s="78" t="s">
        <v>182</v>
      </c>
      <c r="AD125" s="79" t="s">
        <v>113</v>
      </c>
      <c r="AE125" s="74"/>
      <c r="AF125" s="81"/>
    </row>
    <row r="126" spans="1:32" ht="16.5" customHeight="1" x14ac:dyDescent="0.25">
      <c r="A126" s="222">
        <v>117</v>
      </c>
      <c r="B126" s="74" t="s">
        <v>757</v>
      </c>
      <c r="C126" s="74"/>
      <c r="D126" s="74" t="s">
        <v>114</v>
      </c>
      <c r="E126" s="74" t="s">
        <v>36</v>
      </c>
      <c r="F126" s="74" t="s">
        <v>2</v>
      </c>
      <c r="G126" s="74">
        <v>1958</v>
      </c>
      <c r="H126" s="75">
        <v>146</v>
      </c>
      <c r="I126" s="74"/>
      <c r="J126" s="74" t="s">
        <v>797</v>
      </c>
      <c r="K126" s="76" t="s">
        <v>796</v>
      </c>
      <c r="L126" s="74">
        <v>3</v>
      </c>
      <c r="M126" s="74" t="s">
        <v>797</v>
      </c>
      <c r="N126" s="74"/>
      <c r="O126" s="74"/>
      <c r="P126" s="74" t="s">
        <v>777</v>
      </c>
      <c r="Q12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6" s="22">
        <f>IF(Tabel2[[#This Row],[BVO]]&lt;150,Tabel2[[#This Row],[Inventaristie en Nul-Inspectie BOEI Bwk E en W prijs per m2]],Tabel2[[#This Row],[Her-inspectie BOEI Bwk E en W prijs per m2]]*Tabel2[[#This Row],[BVO]])</f>
        <v>0</v>
      </c>
      <c r="U126" s="22">
        <f>IF(Tabel2[[#This Row],[Inpandige inspectie volledig]]="JA",'Inspectie prijzen'!$C$30*Tabel2[[#This Row],[BVO]],0)</f>
        <v>0</v>
      </c>
      <c r="V126" s="29" t="b">
        <f>IF(Tabel2[[#This Row],[Aantal transport installaties ]]&gt;0,Tabel2[[#This Row],[Aantal transport installaties ]]*'Inspectie prijzen'!$C$26)</f>
        <v>0</v>
      </c>
      <c r="W126" s="29" t="b">
        <f>IF(Tabel2[[#This Row],[Aantal transport installaties ]]&gt;0,Tabel2[[#This Row],[Aantal transport installaties ]]*'Inspectie prijzen'!$C$46)</f>
        <v>0</v>
      </c>
      <c r="X12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6" s="49" t="s">
        <v>822</v>
      </c>
      <c r="AB126" s="74">
        <v>9</v>
      </c>
      <c r="AC126" s="78" t="s">
        <v>115</v>
      </c>
      <c r="AD126" s="79" t="s">
        <v>686</v>
      </c>
      <c r="AE126" s="74"/>
      <c r="AF126" s="81"/>
    </row>
    <row r="127" spans="1:32" ht="16.5" customHeight="1" x14ac:dyDescent="0.25">
      <c r="A127" s="74">
        <v>118</v>
      </c>
      <c r="B127" s="74" t="s">
        <v>757</v>
      </c>
      <c r="C127" s="74"/>
      <c r="D127" s="74" t="s">
        <v>116</v>
      </c>
      <c r="E127" s="74" t="s">
        <v>34</v>
      </c>
      <c r="F127" s="74" t="s">
        <v>2</v>
      </c>
      <c r="G127" s="74">
        <v>1958</v>
      </c>
      <c r="H127" s="75">
        <v>175</v>
      </c>
      <c r="I127" s="74"/>
      <c r="J127" s="74" t="s">
        <v>797</v>
      </c>
      <c r="K127" s="76" t="s">
        <v>796</v>
      </c>
      <c r="L127" s="74">
        <v>3</v>
      </c>
      <c r="M127" s="74" t="s">
        <v>797</v>
      </c>
      <c r="N127" s="74"/>
      <c r="O127" s="74"/>
      <c r="P127" s="74" t="s">
        <v>777</v>
      </c>
      <c r="Q12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7" s="22">
        <f>IF(Tabel2[[#This Row],[BVO]]&lt;150,Tabel2[[#This Row],[Inventaristie en Nul-Inspectie BOEI Bwk E en W prijs per m2]],Tabel2[[#This Row],[Her-inspectie BOEI Bwk E en W prijs per m2]]*Tabel2[[#This Row],[BVO]])</f>
        <v>0</v>
      </c>
      <c r="U127" s="22">
        <f>IF(Tabel2[[#This Row],[Inpandige inspectie volledig]]="JA",'Inspectie prijzen'!$C$30*Tabel2[[#This Row],[BVO]],0)</f>
        <v>0</v>
      </c>
      <c r="V127" s="29" t="b">
        <f>IF(Tabel2[[#This Row],[Aantal transport installaties ]]&gt;0,Tabel2[[#This Row],[Aantal transport installaties ]]*'Inspectie prijzen'!$C$26)</f>
        <v>0</v>
      </c>
      <c r="W127" s="29" t="b">
        <f>IF(Tabel2[[#This Row],[Aantal transport installaties ]]&gt;0,Tabel2[[#This Row],[Aantal transport installaties ]]*'Inspectie prijzen'!$C$46)</f>
        <v>0</v>
      </c>
      <c r="X12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7" s="39">
        <v>2017</v>
      </c>
      <c r="AB127" s="74">
        <v>9</v>
      </c>
      <c r="AC127" s="78" t="s">
        <v>71</v>
      </c>
      <c r="AD127" s="79" t="s">
        <v>636</v>
      </c>
      <c r="AE127" s="74"/>
      <c r="AF127" s="81"/>
    </row>
    <row r="128" spans="1:32" ht="16.5" customHeight="1" x14ac:dyDescent="0.25">
      <c r="A128" s="222">
        <v>119</v>
      </c>
      <c r="B128" s="74" t="s">
        <v>757</v>
      </c>
      <c r="C128" s="74"/>
      <c r="D128" s="74" t="s">
        <v>117</v>
      </c>
      <c r="E128" s="74" t="s">
        <v>118</v>
      </c>
      <c r="F128" s="74" t="s">
        <v>2</v>
      </c>
      <c r="G128" s="74">
        <v>1888</v>
      </c>
      <c r="H128" s="75">
        <v>299</v>
      </c>
      <c r="I128" s="74" t="s">
        <v>26</v>
      </c>
      <c r="J128" s="74" t="s">
        <v>797</v>
      </c>
      <c r="K128" s="76" t="s">
        <v>796</v>
      </c>
      <c r="L128" s="74">
        <v>3</v>
      </c>
      <c r="M128" s="74" t="s">
        <v>797</v>
      </c>
      <c r="N128" s="74"/>
      <c r="O128" s="74"/>
      <c r="P128" s="74" t="s">
        <v>776</v>
      </c>
      <c r="Q12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8" s="22">
        <f>IF(Tabel2[[#This Row],[BVO]]&lt;150,Tabel2[[#This Row],[Inventaristie en Nul-Inspectie BOEI Bwk E en W prijs per m2]],Tabel2[[#This Row],[Her-inspectie BOEI Bwk E en W prijs per m2]]*Tabel2[[#This Row],[BVO]])</f>
        <v>0</v>
      </c>
      <c r="U128" s="22">
        <f>IF(Tabel2[[#This Row],[Inpandige inspectie volledig]]="JA",'Inspectie prijzen'!$C$30*Tabel2[[#This Row],[BVO]],0)</f>
        <v>0</v>
      </c>
      <c r="V128" s="29" t="b">
        <f>IF(Tabel2[[#This Row],[Aantal transport installaties ]]&gt;0,Tabel2[[#This Row],[Aantal transport installaties ]]*'Inspectie prijzen'!$C$26)</f>
        <v>0</v>
      </c>
      <c r="W128" s="29" t="b">
        <f>IF(Tabel2[[#This Row],[Aantal transport installaties ]]&gt;0,Tabel2[[#This Row],[Aantal transport installaties ]]*'Inspectie prijzen'!$C$46)</f>
        <v>0</v>
      </c>
      <c r="X12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8" s="39"/>
      <c r="AB128" s="74">
        <v>9</v>
      </c>
      <c r="AC128" s="78" t="s">
        <v>651</v>
      </c>
      <c r="AD128" s="79" t="s">
        <v>652</v>
      </c>
      <c r="AE128" s="74"/>
      <c r="AF128" s="81"/>
    </row>
    <row r="129" spans="1:32" ht="16.5" customHeight="1" x14ac:dyDescent="0.25">
      <c r="A129" s="74">
        <v>120</v>
      </c>
      <c r="B129" s="74" t="s">
        <v>758</v>
      </c>
      <c r="C129" s="74"/>
      <c r="D129" s="74" t="s">
        <v>14</v>
      </c>
      <c r="E129" s="74" t="s">
        <v>107</v>
      </c>
      <c r="F129" s="74" t="s">
        <v>15</v>
      </c>
      <c r="G129" s="74">
        <v>1996</v>
      </c>
      <c r="H129" s="75">
        <v>778</v>
      </c>
      <c r="I129" s="74"/>
      <c r="J129" s="74" t="s">
        <v>797</v>
      </c>
      <c r="K129" s="82" t="s">
        <v>797</v>
      </c>
      <c r="L129" s="74">
        <v>3</v>
      </c>
      <c r="M129" s="74" t="s">
        <v>797</v>
      </c>
      <c r="N129" s="74"/>
      <c r="O129" s="74"/>
      <c r="P129" s="74" t="s">
        <v>777</v>
      </c>
      <c r="Q12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9" s="22">
        <f>IF(Tabel2[[#This Row],[BVO]]&lt;150,Tabel2[[#This Row],[Inventaristie en Nul-Inspectie BOEI Bwk E en W prijs per m2]],Tabel2[[#This Row],[Her-inspectie BOEI Bwk E en W prijs per m2]]*Tabel2[[#This Row],[BVO]])</f>
        <v>0</v>
      </c>
      <c r="U129" s="22">
        <f>IF(Tabel2[[#This Row],[Inpandige inspectie volledig]]="JA",'Inspectie prijzen'!$C$30*Tabel2[[#This Row],[BVO]],0)</f>
        <v>0</v>
      </c>
      <c r="V129" s="29" t="b">
        <f>IF(Tabel2[[#This Row],[Aantal transport installaties ]]&gt;0,Tabel2[[#This Row],[Aantal transport installaties ]]*'Inspectie prijzen'!$C$26)</f>
        <v>0</v>
      </c>
      <c r="W129" s="29" t="b">
        <f>IF(Tabel2[[#This Row],[Aantal transport installaties ]]&gt;0,Tabel2[[#This Row],[Aantal transport installaties ]]*'Inspectie prijzen'!$C$46)</f>
        <v>0</v>
      </c>
      <c r="X12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9" s="49" t="s">
        <v>823</v>
      </c>
      <c r="AB129" s="74">
        <v>10</v>
      </c>
      <c r="AC129" s="78" t="s">
        <v>251</v>
      </c>
      <c r="AD129" s="79" t="s">
        <v>253</v>
      </c>
      <c r="AE129" s="74"/>
      <c r="AF129" s="81"/>
    </row>
    <row r="130" spans="1:32" ht="16.5" hidden="1" customHeight="1" x14ac:dyDescent="0.25">
      <c r="A130" s="222">
        <v>121</v>
      </c>
      <c r="B130" s="74" t="s">
        <v>758</v>
      </c>
      <c r="C130" s="74"/>
      <c r="D130" s="74" t="s">
        <v>16</v>
      </c>
      <c r="E130" s="74" t="s">
        <v>709</v>
      </c>
      <c r="F130" s="74" t="s">
        <v>4</v>
      </c>
      <c r="G130" s="74">
        <v>1983</v>
      </c>
      <c r="H130" s="75">
        <v>1779</v>
      </c>
      <c r="I130" s="74"/>
      <c r="J130" s="82" t="s">
        <v>833</v>
      </c>
      <c r="K130" s="74"/>
      <c r="L130" s="74">
        <v>3</v>
      </c>
      <c r="M130" s="74" t="s">
        <v>797</v>
      </c>
      <c r="N130" s="74"/>
      <c r="O130" s="74"/>
      <c r="P130" s="74" t="s">
        <v>777</v>
      </c>
      <c r="Q13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0" s="22">
        <f>IF(Tabel2[[#This Row],[BVO]]&lt;150,Tabel2[[#This Row],[Inventaristie en Nul-Inspectie BOEI Bwk E en W prijs per m2]],Tabel2[[#This Row],[Her-inspectie BOEI Bwk E en W prijs per m2]]*Tabel2[[#This Row],[BVO]])</f>
        <v>0</v>
      </c>
      <c r="U130" s="22">
        <f>IF(Tabel2[[#This Row],[Inpandige inspectie volledig]]="JA",'Inspectie prijzen'!$C$30*Tabel2[[#This Row],[BVO]],0)</f>
        <v>0</v>
      </c>
      <c r="V130" s="29" t="b">
        <f>IF(Tabel2[[#This Row],[Aantal transport installaties ]]&gt;0,Tabel2[[#This Row],[Aantal transport installaties ]]*'Inspectie prijzen'!$C$26)</f>
        <v>0</v>
      </c>
      <c r="W130" s="29" t="b">
        <f>IF(Tabel2[[#This Row],[Aantal transport installaties ]]&gt;0,Tabel2[[#This Row],[Aantal transport installaties ]]*'Inspectie prijzen'!$C$46)</f>
        <v>0</v>
      </c>
      <c r="X13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0" s="49" t="s">
        <v>824</v>
      </c>
      <c r="AB130" s="74">
        <v>8</v>
      </c>
      <c r="AC130" s="78" t="s">
        <v>608</v>
      </c>
      <c r="AD130" s="79" t="s">
        <v>190</v>
      </c>
      <c r="AE130" s="74"/>
      <c r="AF130" s="81"/>
    </row>
    <row r="131" spans="1:32" ht="16.5" customHeight="1" x14ac:dyDescent="0.25">
      <c r="A131" s="74">
        <v>122</v>
      </c>
      <c r="B131" s="74" t="s">
        <v>758</v>
      </c>
      <c r="C131" s="74"/>
      <c r="D131" s="74" t="s">
        <v>22</v>
      </c>
      <c r="E131" s="74" t="s">
        <v>23</v>
      </c>
      <c r="F131" s="74" t="s">
        <v>2</v>
      </c>
      <c r="G131" s="74">
        <v>1940</v>
      </c>
      <c r="H131" s="75">
        <v>3236</v>
      </c>
      <c r="I131" s="74"/>
      <c r="J131" s="74" t="s">
        <v>797</v>
      </c>
      <c r="K131" s="82" t="s">
        <v>797</v>
      </c>
      <c r="L131" s="74">
        <v>3</v>
      </c>
      <c r="M131" s="74" t="s">
        <v>797</v>
      </c>
      <c r="N131" s="74">
        <v>1</v>
      </c>
      <c r="O131" s="77" t="s">
        <v>814</v>
      </c>
      <c r="P131" s="74" t="s">
        <v>777</v>
      </c>
      <c r="Q13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1" s="22">
        <f>IF(Tabel2[[#This Row],[BVO]]&lt;150,Tabel2[[#This Row],[Inventaristie en Nul-Inspectie BOEI Bwk E en W prijs per m2]],Tabel2[[#This Row],[Her-inspectie BOEI Bwk E en W prijs per m2]]*Tabel2[[#This Row],[BVO]])</f>
        <v>0</v>
      </c>
      <c r="U131" s="22">
        <f>IF(Tabel2[[#This Row],[Inpandige inspectie volledig]]="JA",'Inspectie prijzen'!$C$30*Tabel2[[#This Row],[BVO]],0)</f>
        <v>0</v>
      </c>
      <c r="V131" s="21">
        <f>IF(Tabel2[[#This Row],[Aantal transport installaties ]]&gt;0,Tabel2[[#This Row],[Aantal transport installaties ]]*'Inspectie prijzen'!$C$26)</f>
        <v>0</v>
      </c>
      <c r="W131" s="21">
        <f>IF(Tabel2[[#This Row],[Aantal transport installaties ]]&gt;0,Tabel2[[#This Row],[Aantal transport installaties ]]*'Inspectie prijzen'!$C$46)</f>
        <v>0</v>
      </c>
      <c r="X13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1" s="39">
        <v>2009</v>
      </c>
      <c r="AB131" s="74">
        <v>10</v>
      </c>
      <c r="AC131" s="78" t="s">
        <v>148</v>
      </c>
      <c r="AD131" s="79" t="s">
        <v>167</v>
      </c>
      <c r="AE131" s="74"/>
      <c r="AF131" s="81"/>
    </row>
    <row r="132" spans="1:32" ht="16.5" customHeight="1" x14ac:dyDescent="0.25">
      <c r="A132" s="222">
        <v>123</v>
      </c>
      <c r="B132" s="74" t="s">
        <v>758</v>
      </c>
      <c r="C132" s="74"/>
      <c r="D132" s="74" t="s">
        <v>570</v>
      </c>
      <c r="E132" s="74" t="s">
        <v>358</v>
      </c>
      <c r="F132" s="83" t="s">
        <v>2</v>
      </c>
      <c r="G132" s="83">
        <v>2013</v>
      </c>
      <c r="H132" s="75">
        <v>15</v>
      </c>
      <c r="I132" s="83"/>
      <c r="J132" s="74" t="s">
        <v>797</v>
      </c>
      <c r="K132" s="82" t="s">
        <v>797</v>
      </c>
      <c r="L132" s="74">
        <v>3</v>
      </c>
      <c r="M132" s="83" t="s">
        <v>797</v>
      </c>
      <c r="N132" s="83"/>
      <c r="O132" s="83"/>
      <c r="P132" s="83" t="s">
        <v>777</v>
      </c>
      <c r="Q13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2" s="22">
        <f>IF(Tabel2[[#This Row],[BVO]]&lt;150,Tabel2[[#This Row],[Inventaristie en Nul-Inspectie BOEI Bwk E en W prijs per m2]],Tabel2[[#This Row],[Her-inspectie BOEI Bwk E en W prijs per m2]]*Tabel2[[#This Row],[BVO]])</f>
        <v>0</v>
      </c>
      <c r="U132" s="22">
        <f>IF(Tabel2[[#This Row],[Inpandige inspectie volledig]]="JA",'Inspectie prijzen'!$C$30*Tabel2[[#This Row],[BVO]],0)</f>
        <v>0</v>
      </c>
      <c r="V132" s="29" t="b">
        <f>IF(Tabel2[[#This Row],[Aantal transport installaties ]]&gt;0,Tabel2[[#This Row],[Aantal transport installaties ]]*'Inspectie prijzen'!$C$26)</f>
        <v>0</v>
      </c>
      <c r="W132" s="29" t="b">
        <f>IF(Tabel2[[#This Row],[Aantal transport installaties ]]&gt;0,Tabel2[[#This Row],[Aantal transport installaties ]]*'Inspectie prijzen'!$C$46)</f>
        <v>0</v>
      </c>
      <c r="X13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2" s="39"/>
      <c r="AB132" s="74">
        <v>10</v>
      </c>
      <c r="AC132" s="78" t="s">
        <v>356</v>
      </c>
      <c r="AD132" s="79" t="s">
        <v>357</v>
      </c>
      <c r="AE132" s="83"/>
      <c r="AF132" s="81"/>
    </row>
    <row r="133" spans="1:32" ht="16.5" customHeight="1" x14ac:dyDescent="0.25">
      <c r="A133" s="74">
        <v>124</v>
      </c>
      <c r="B133" s="74" t="s">
        <v>758</v>
      </c>
      <c r="C133" s="74"/>
      <c r="D133" s="74" t="s">
        <v>593</v>
      </c>
      <c r="E133" s="82" t="s">
        <v>828</v>
      </c>
      <c r="F133" s="74" t="s">
        <v>2</v>
      </c>
      <c r="G133" s="74">
        <v>2016</v>
      </c>
      <c r="H133" s="75">
        <v>15748</v>
      </c>
      <c r="I133" s="74"/>
      <c r="J133" s="82" t="s">
        <v>797</v>
      </c>
      <c r="K133" s="82" t="s">
        <v>797</v>
      </c>
      <c r="L133" s="74">
        <v>3</v>
      </c>
      <c r="M133" s="74" t="s">
        <v>797</v>
      </c>
      <c r="N133" s="74">
        <v>4</v>
      </c>
      <c r="O133" s="77" t="s">
        <v>814</v>
      </c>
      <c r="P133" s="74" t="s">
        <v>777</v>
      </c>
      <c r="Q13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3" s="22">
        <f>IF(Tabel2[[#This Row],[BVO]]&lt;150,Tabel2[[#This Row],[Inventaristie en Nul-Inspectie BOEI Bwk E en W prijs per m2]],Tabel2[[#This Row],[Her-inspectie BOEI Bwk E en W prijs per m2]]*Tabel2[[#This Row],[BVO]])</f>
        <v>0</v>
      </c>
      <c r="U133" s="22">
        <f>IF(Tabel2[[#This Row],[Inpandige inspectie volledig]]="JA",'Inspectie prijzen'!$C$30*Tabel2[[#This Row],[BVO]],0)</f>
        <v>0</v>
      </c>
      <c r="V133" s="21">
        <f>IF(Tabel2[[#This Row],[Aantal transport installaties ]]&gt;0,Tabel2[[#This Row],[Aantal transport installaties ]]*'Inspectie prijzen'!$C$26)</f>
        <v>0</v>
      </c>
      <c r="W133" s="21">
        <f>IF(Tabel2[[#This Row],[Aantal transport installaties ]]&gt;0,Tabel2[[#This Row],[Aantal transport installaties ]]*'Inspectie prijzen'!$C$46)</f>
        <v>0</v>
      </c>
      <c r="X13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3" s="39">
        <v>2017</v>
      </c>
      <c r="AB133" s="74">
        <v>10</v>
      </c>
      <c r="AC133" s="78" t="s">
        <v>199</v>
      </c>
      <c r="AD133" s="79" t="s">
        <v>190</v>
      </c>
      <c r="AE133" s="74"/>
      <c r="AF133" s="81"/>
    </row>
    <row r="134" spans="1:32" ht="16.5" customHeight="1" x14ac:dyDescent="0.25">
      <c r="A134" s="222">
        <v>125</v>
      </c>
      <c r="B134" s="74" t="s">
        <v>758</v>
      </c>
      <c r="C134" s="74"/>
      <c r="D134" s="74" t="s">
        <v>47</v>
      </c>
      <c r="E134" s="74" t="s">
        <v>200</v>
      </c>
      <c r="F134" s="74" t="s">
        <v>2</v>
      </c>
      <c r="G134" s="74">
        <v>2004</v>
      </c>
      <c r="H134" s="75">
        <v>5000</v>
      </c>
      <c r="I134" s="74"/>
      <c r="J134" s="74" t="s">
        <v>797</v>
      </c>
      <c r="K134" s="82" t="s">
        <v>797</v>
      </c>
      <c r="L134" s="74">
        <v>3</v>
      </c>
      <c r="M134" s="74" t="s">
        <v>797</v>
      </c>
      <c r="N134" s="74">
        <v>1</v>
      </c>
      <c r="O134" s="77" t="s">
        <v>814</v>
      </c>
      <c r="P134" s="74" t="s">
        <v>777</v>
      </c>
      <c r="Q13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4" s="22">
        <f>IF(Tabel2[[#This Row],[BVO]]&lt;150,Tabel2[[#This Row],[Inventaristie en Nul-Inspectie BOEI Bwk E en W prijs per m2]],Tabel2[[#This Row],[Her-inspectie BOEI Bwk E en W prijs per m2]]*Tabel2[[#This Row],[BVO]])</f>
        <v>0</v>
      </c>
      <c r="U134" s="22">
        <f>IF(Tabel2[[#This Row],[Inpandige inspectie volledig]]="JA",'Inspectie prijzen'!$C$30*Tabel2[[#This Row],[BVO]],0)</f>
        <v>0</v>
      </c>
      <c r="V134" s="21">
        <f>IF(Tabel2[[#This Row],[Aantal transport installaties ]]&gt;0,Tabel2[[#This Row],[Aantal transport installaties ]]*'Inspectie prijzen'!$C$26)</f>
        <v>0</v>
      </c>
      <c r="W134" s="21">
        <f>IF(Tabel2[[#This Row],[Aantal transport installaties ]]&gt;0,Tabel2[[#This Row],[Aantal transport installaties ]]*'Inspectie prijzen'!$C$46)</f>
        <v>0</v>
      </c>
      <c r="X13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4" s="39">
        <v>2008</v>
      </c>
      <c r="AB134" s="74">
        <v>10</v>
      </c>
      <c r="AC134" s="78" t="s">
        <v>183</v>
      </c>
      <c r="AD134" s="79" t="s">
        <v>168</v>
      </c>
      <c r="AE134" s="74"/>
      <c r="AF134" s="81"/>
    </row>
    <row r="135" spans="1:32" ht="16.5" customHeight="1" x14ac:dyDescent="0.25">
      <c r="A135" s="74">
        <v>126</v>
      </c>
      <c r="B135" s="74" t="s">
        <v>758</v>
      </c>
      <c r="C135" s="74"/>
      <c r="D135" s="74" t="s">
        <v>74</v>
      </c>
      <c r="E135" s="74" t="s">
        <v>75</v>
      </c>
      <c r="F135" s="74" t="s">
        <v>2</v>
      </c>
      <c r="G135" s="74">
        <v>1975</v>
      </c>
      <c r="H135" s="75">
        <v>227</v>
      </c>
      <c r="I135" s="74"/>
      <c r="J135" s="74" t="s">
        <v>797</v>
      </c>
      <c r="K135" s="82" t="s">
        <v>797</v>
      </c>
      <c r="L135" s="74">
        <v>3</v>
      </c>
      <c r="M135" s="74" t="s">
        <v>797</v>
      </c>
      <c r="N135" s="74"/>
      <c r="O135" s="74"/>
      <c r="P135" s="74" t="s">
        <v>777</v>
      </c>
      <c r="Q13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5" s="22">
        <f>IF(Tabel2[[#This Row],[BVO]]&lt;150,Tabel2[[#This Row],[Inventaristie en Nul-Inspectie BOEI Bwk E en W prijs per m2]],Tabel2[[#This Row],[Her-inspectie BOEI Bwk E en W prijs per m2]]*Tabel2[[#This Row],[BVO]])</f>
        <v>0</v>
      </c>
      <c r="U135" s="22">
        <f>IF(Tabel2[[#This Row],[Inpandige inspectie volledig]]="JA",'Inspectie prijzen'!$C$30*Tabel2[[#This Row],[BVO]],0)</f>
        <v>0</v>
      </c>
      <c r="V135" s="29" t="b">
        <f>IF(Tabel2[[#This Row],[Aantal transport installaties ]]&gt;0,Tabel2[[#This Row],[Aantal transport installaties ]]*'Inspectie prijzen'!$C$26)</f>
        <v>0</v>
      </c>
      <c r="W135" s="29" t="b">
        <f>IF(Tabel2[[#This Row],[Aantal transport installaties ]]&gt;0,Tabel2[[#This Row],[Aantal transport installaties ]]*'Inspectie prijzen'!$C$46)</f>
        <v>0</v>
      </c>
      <c r="X13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5" s="39">
        <v>2018</v>
      </c>
      <c r="AB135" s="74">
        <v>10</v>
      </c>
      <c r="AC135" s="78" t="s">
        <v>149</v>
      </c>
      <c r="AD135" s="79" t="s">
        <v>169</v>
      </c>
      <c r="AE135" s="74"/>
      <c r="AF135" s="81"/>
    </row>
    <row r="136" spans="1:32" ht="16.5" customHeight="1" x14ac:dyDescent="0.25">
      <c r="A136" s="222">
        <v>127</v>
      </c>
      <c r="B136" s="74" t="s">
        <v>758</v>
      </c>
      <c r="C136" s="74"/>
      <c r="D136" s="74" t="s">
        <v>81</v>
      </c>
      <c r="E136" s="74" t="s">
        <v>82</v>
      </c>
      <c r="F136" s="74" t="s">
        <v>2</v>
      </c>
      <c r="G136" s="74">
        <v>1737</v>
      </c>
      <c r="H136" s="75">
        <v>1575</v>
      </c>
      <c r="I136" s="74" t="s">
        <v>26</v>
      </c>
      <c r="J136" s="74" t="s">
        <v>797</v>
      </c>
      <c r="K136" s="82" t="s">
        <v>797</v>
      </c>
      <c r="L136" s="74">
        <v>3</v>
      </c>
      <c r="M136" s="74" t="s">
        <v>805</v>
      </c>
      <c r="N136" s="74">
        <v>1</v>
      </c>
      <c r="O136" s="77" t="s">
        <v>814</v>
      </c>
      <c r="P136" s="74" t="s">
        <v>776</v>
      </c>
      <c r="Q13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6" s="22">
        <f>IF(Tabel2[[#This Row],[BVO]]&lt;150,Tabel2[[#This Row],[Inventaristie en Nul-Inspectie BOEI Bwk E en W prijs per m2]],Tabel2[[#This Row],[Her-inspectie BOEI Bwk E en W prijs per m2]]*Tabel2[[#This Row],[BVO]])</f>
        <v>0</v>
      </c>
      <c r="U136" s="22">
        <f>IF(Tabel2[[#This Row],[Inpandige inspectie volledig]]="JA",'Inspectie prijzen'!$C$30*Tabel2[[#This Row],[BVO]],0)</f>
        <v>0</v>
      </c>
      <c r="V136" s="21">
        <f>IF(Tabel2[[#This Row],[Aantal transport installaties ]]&gt;0,Tabel2[[#This Row],[Aantal transport installaties ]]*'Inspectie prijzen'!$C$26)</f>
        <v>0</v>
      </c>
      <c r="W136" s="21">
        <f>IF(Tabel2[[#This Row],[Aantal transport installaties ]]&gt;0,Tabel2[[#This Row],[Aantal transport installaties ]]*'Inspectie prijzen'!$C$46)</f>
        <v>0</v>
      </c>
      <c r="X13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6" s="39">
        <v>2008</v>
      </c>
      <c r="AB136" s="74">
        <v>10</v>
      </c>
      <c r="AC136" s="78" t="s">
        <v>184</v>
      </c>
      <c r="AD136" s="79" t="s">
        <v>170</v>
      </c>
      <c r="AE136" s="74"/>
      <c r="AF136" s="81"/>
    </row>
    <row r="137" spans="1:32" ht="16.5" customHeight="1" x14ac:dyDescent="0.25">
      <c r="A137" s="74">
        <v>128</v>
      </c>
      <c r="B137" s="74" t="s">
        <v>758</v>
      </c>
      <c r="C137" s="74"/>
      <c r="D137" s="74" t="s">
        <v>106</v>
      </c>
      <c r="E137" s="74" t="s">
        <v>107</v>
      </c>
      <c r="F137" s="74" t="s">
        <v>58</v>
      </c>
      <c r="G137" s="74">
        <v>1996</v>
      </c>
      <c r="H137" s="75">
        <v>971</v>
      </c>
      <c r="I137" s="74"/>
      <c r="J137" s="74" t="s">
        <v>797</v>
      </c>
      <c r="K137" s="82" t="s">
        <v>797</v>
      </c>
      <c r="L137" s="74">
        <v>3</v>
      </c>
      <c r="M137" s="74" t="s">
        <v>797</v>
      </c>
      <c r="N137" s="74"/>
      <c r="O137" s="74"/>
      <c r="P137" s="74" t="s">
        <v>777</v>
      </c>
      <c r="Q13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7" s="22">
        <f>IF(Tabel2[[#This Row],[BVO]]&lt;150,Tabel2[[#This Row],[Inventaristie en Nul-Inspectie BOEI Bwk E en W prijs per m2]],Tabel2[[#This Row],[Her-inspectie BOEI Bwk E en W prijs per m2]]*Tabel2[[#This Row],[BVO]])</f>
        <v>0</v>
      </c>
      <c r="U137" s="22">
        <f>IF(Tabel2[[#This Row],[Inpandige inspectie volledig]]="JA",'Inspectie prijzen'!$C$30*Tabel2[[#This Row],[BVO]],0)</f>
        <v>0</v>
      </c>
      <c r="V137" s="29" t="b">
        <f>IF(Tabel2[[#This Row],[Aantal transport installaties ]]&gt;0,Tabel2[[#This Row],[Aantal transport installaties ]]*'Inspectie prijzen'!$C$26)</f>
        <v>0</v>
      </c>
      <c r="W137" s="29" t="b">
        <f>IF(Tabel2[[#This Row],[Aantal transport installaties ]]&gt;0,Tabel2[[#This Row],[Aantal transport installaties ]]*'Inspectie prijzen'!$C$46)</f>
        <v>0</v>
      </c>
      <c r="X13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7" s="49" t="s">
        <v>825</v>
      </c>
      <c r="AB137" s="74">
        <v>10</v>
      </c>
      <c r="AC137" s="78" t="s">
        <v>252</v>
      </c>
      <c r="AD137" s="79" t="s">
        <v>254</v>
      </c>
      <c r="AE137" s="74"/>
      <c r="AF137" s="81"/>
    </row>
    <row r="138" spans="1:32" ht="16.5" customHeight="1" x14ac:dyDescent="0.25">
      <c r="A138" s="222">
        <v>129</v>
      </c>
      <c r="B138" s="222" t="s">
        <v>757</v>
      </c>
      <c r="C138" s="74"/>
      <c r="D138" s="74" t="s">
        <v>203</v>
      </c>
      <c r="E138" s="74" t="s">
        <v>206</v>
      </c>
      <c r="F138" s="74" t="s">
        <v>8</v>
      </c>
      <c r="G138" s="74">
        <v>1958</v>
      </c>
      <c r="H138" s="75">
        <v>5552</v>
      </c>
      <c r="I138" s="74"/>
      <c r="J138" s="222" t="s">
        <v>797</v>
      </c>
      <c r="K138" s="222" t="s">
        <v>796</v>
      </c>
      <c r="L138" s="74">
        <v>3</v>
      </c>
      <c r="M138" s="74"/>
      <c r="N138" s="74"/>
      <c r="O138" s="74"/>
      <c r="P138" s="74" t="s">
        <v>777</v>
      </c>
      <c r="Q13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8" s="22">
        <f>IF(Tabel2[[#This Row],[BVO]]&lt;150,Tabel2[[#This Row],[Inventaristie en Nul-Inspectie BOEI Bwk E en W prijs per m2]],Tabel2[[#This Row],[Her-inspectie BOEI Bwk E en W prijs per m2]]*Tabel2[[#This Row],[BVO]])</f>
        <v>0</v>
      </c>
      <c r="U138" s="22">
        <f>IF(Tabel2[[#This Row],[Inpandige inspectie volledig]]="JA",'Inspectie prijzen'!$C$30*Tabel2[[#This Row],[BVO]],0)</f>
        <v>0</v>
      </c>
      <c r="V138" s="29" t="b">
        <f>IF(Tabel2[[#This Row],[Aantal transport installaties ]]&gt;0,Tabel2[[#This Row],[Aantal transport installaties ]]*'Inspectie prijzen'!$C$26)</f>
        <v>0</v>
      </c>
      <c r="W138" s="29" t="b">
        <f>IF(Tabel2[[#This Row],[Aantal transport installaties ]]&gt;0,Tabel2[[#This Row],[Aantal transport installaties ]]*'Inspectie prijzen'!$C$46)</f>
        <v>0</v>
      </c>
      <c r="X13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8" s="39"/>
      <c r="AB138" s="74">
        <v>9</v>
      </c>
      <c r="AC138" s="78" t="s">
        <v>220</v>
      </c>
      <c r="AD138" s="79" t="s">
        <v>221</v>
      </c>
      <c r="AE138" s="74"/>
      <c r="AF138" s="81"/>
    </row>
    <row r="139" spans="1:32" ht="16.5" hidden="1" customHeight="1" x14ac:dyDescent="0.25">
      <c r="A139" s="74">
        <v>130</v>
      </c>
      <c r="B139" s="74" t="s">
        <v>759</v>
      </c>
      <c r="C139" s="74"/>
      <c r="D139" s="92" t="s">
        <v>204</v>
      </c>
      <c r="E139" s="54" t="s">
        <v>710</v>
      </c>
      <c r="F139" s="97" t="s">
        <v>2</v>
      </c>
      <c r="G139" s="97">
        <v>1959</v>
      </c>
      <c r="H139" s="98">
        <v>884</v>
      </c>
      <c r="I139" s="97"/>
      <c r="J139" s="97" t="s">
        <v>771</v>
      </c>
      <c r="K139" s="97"/>
      <c r="L139" s="74">
        <v>3</v>
      </c>
      <c r="M139" s="97"/>
      <c r="N139" s="97"/>
      <c r="O139" s="97"/>
      <c r="P139" s="97" t="s">
        <v>777</v>
      </c>
      <c r="Q139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9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9" s="22">
        <f>IF(Tabel2[[#This Row],[BVO]]&lt;150,Tabel2[[#This Row],[Inventaristie en Nul-Inspectie BOEI Bwk E en W prijs per m2]],Tabel2[[#This Row],[Her-inspectie BOEI Bwk E en W prijs per m2]]*Tabel2[[#This Row],[BVO]])</f>
        <v>0</v>
      </c>
      <c r="U139" s="22">
        <f>IF(Tabel2[[#This Row],[Inpandige inspectie volledig]]="JA",'Inspectie prijzen'!$C$30*Tabel2[[#This Row],[BVO]],0)</f>
        <v>0</v>
      </c>
      <c r="V139" s="25" t="b">
        <f>IF(Tabel2[[#This Row],[Aantal transport installaties ]]&gt;0,Tabel2[[#This Row],[Aantal transport installaties ]]*'Inspectie prijzen'!$C$26)</f>
        <v>0</v>
      </c>
      <c r="W139" s="25" t="b">
        <f>IF(Tabel2[[#This Row],[Aantal transport installaties ]]&gt;0,Tabel2[[#This Row],[Aantal transport installaties ]]*'Inspectie prijzen'!$C$46)</f>
        <v>0</v>
      </c>
      <c r="X139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9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9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9" s="43"/>
      <c r="AB139" s="97"/>
      <c r="AC139" s="99"/>
      <c r="AD139" s="100"/>
      <c r="AE139" s="97" t="s">
        <v>697</v>
      </c>
      <c r="AF139" s="81"/>
    </row>
    <row r="140" spans="1:32" ht="16.5" hidden="1" customHeight="1" x14ac:dyDescent="0.25">
      <c r="A140" s="222">
        <v>131</v>
      </c>
      <c r="B140" s="74" t="s">
        <v>759</v>
      </c>
      <c r="C140" s="74"/>
      <c r="D140" s="74" t="s">
        <v>671</v>
      </c>
      <c r="E140" s="74" t="s">
        <v>712</v>
      </c>
      <c r="F140" s="74" t="s">
        <v>2</v>
      </c>
      <c r="G140" s="74">
        <v>1957</v>
      </c>
      <c r="H140" s="75">
        <v>1760</v>
      </c>
      <c r="I140" s="74"/>
      <c r="J140" s="74" t="s">
        <v>796</v>
      </c>
      <c r="K140" s="74"/>
      <c r="L140" s="74">
        <v>3</v>
      </c>
      <c r="M140" s="74"/>
      <c r="N140" s="74"/>
      <c r="O140" s="74"/>
      <c r="P140" s="74" t="s">
        <v>777</v>
      </c>
      <c r="Q14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0" s="22">
        <f>IF(Tabel2[[#This Row],[BVO]]&lt;150,Tabel2[[#This Row],[Inventaristie en Nul-Inspectie BOEI Bwk E en W prijs per m2]],Tabel2[[#This Row],[Her-inspectie BOEI Bwk E en W prijs per m2]]*Tabel2[[#This Row],[BVO]])</f>
        <v>0</v>
      </c>
      <c r="U140" s="22">
        <f>IF(Tabel2[[#This Row],[Inpandige inspectie volledig]]="JA",'Inspectie prijzen'!$C$30*Tabel2[[#This Row],[BVO]],0)</f>
        <v>0</v>
      </c>
      <c r="V140" s="21" t="b">
        <f>IF(Tabel2[[#This Row],[Aantal transport installaties ]]&gt;0,Tabel2[[#This Row],[Aantal transport installaties ]]*'Inspectie prijzen'!$C$26)</f>
        <v>0</v>
      </c>
      <c r="W140" s="21" t="b">
        <f>IF(Tabel2[[#This Row],[Aantal transport installaties ]]&gt;0,Tabel2[[#This Row],[Aantal transport installaties ]]*'Inspectie prijzen'!$C$46)</f>
        <v>0</v>
      </c>
      <c r="X14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0" s="39"/>
      <c r="AB140" s="74"/>
      <c r="AC140" s="103" t="s">
        <v>199</v>
      </c>
      <c r="AD140" s="79" t="s">
        <v>190</v>
      </c>
      <c r="AE140" s="74"/>
      <c r="AF140" s="81"/>
    </row>
    <row r="141" spans="1:32" ht="16.5" hidden="1" customHeight="1" x14ac:dyDescent="0.25">
      <c r="A141" s="74">
        <v>132</v>
      </c>
      <c r="B141" s="74" t="s">
        <v>759</v>
      </c>
      <c r="C141" s="74"/>
      <c r="D141" s="92" t="s">
        <v>255</v>
      </c>
      <c r="E141" s="54" t="s">
        <v>710</v>
      </c>
      <c r="F141" s="97" t="s">
        <v>2</v>
      </c>
      <c r="G141" s="97">
        <v>1970</v>
      </c>
      <c r="H141" s="98">
        <v>1268</v>
      </c>
      <c r="I141" s="97"/>
      <c r="J141" s="97" t="s">
        <v>771</v>
      </c>
      <c r="K141" s="97"/>
      <c r="L141" s="74">
        <v>3</v>
      </c>
      <c r="M141" s="97"/>
      <c r="N141" s="97"/>
      <c r="O141" s="97"/>
      <c r="P141" s="97" t="s">
        <v>777</v>
      </c>
      <c r="Q141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1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1" s="22">
        <f>IF(Tabel2[[#This Row],[BVO]]&lt;150,Tabel2[[#This Row],[Inventaristie en Nul-Inspectie BOEI Bwk E en W prijs per m2]],Tabel2[[#This Row],[Her-inspectie BOEI Bwk E en W prijs per m2]]*Tabel2[[#This Row],[BVO]])</f>
        <v>0</v>
      </c>
      <c r="U141" s="22">
        <f>IF(Tabel2[[#This Row],[Inpandige inspectie volledig]]="JA",'Inspectie prijzen'!$C$30*Tabel2[[#This Row],[BVO]],0)</f>
        <v>0</v>
      </c>
      <c r="V141" s="25" t="b">
        <f>IF(Tabel2[[#This Row],[Aantal transport installaties ]]&gt;0,Tabel2[[#This Row],[Aantal transport installaties ]]*'Inspectie prijzen'!$C$26)</f>
        <v>0</v>
      </c>
      <c r="W141" s="25" t="b">
        <f>IF(Tabel2[[#This Row],[Aantal transport installaties ]]&gt;0,Tabel2[[#This Row],[Aantal transport installaties ]]*'Inspectie prijzen'!$C$46)</f>
        <v>0</v>
      </c>
      <c r="X141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1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1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1" s="43"/>
      <c r="AB141" s="97"/>
      <c r="AC141" s="99" t="s">
        <v>608</v>
      </c>
      <c r="AD141" s="100" t="s">
        <v>228</v>
      </c>
      <c r="AE141" s="97" t="s">
        <v>697</v>
      </c>
      <c r="AF141" s="81"/>
    </row>
    <row r="142" spans="1:32" ht="16.5" hidden="1" customHeight="1" x14ac:dyDescent="0.25">
      <c r="A142" s="222">
        <v>133</v>
      </c>
      <c r="B142" s="74" t="s">
        <v>759</v>
      </c>
      <c r="C142" s="74"/>
      <c r="D142" s="74" t="s">
        <v>208</v>
      </c>
      <c r="E142" s="74" t="s">
        <v>209</v>
      </c>
      <c r="F142" s="74" t="s">
        <v>8</v>
      </c>
      <c r="G142" s="74">
        <v>1983</v>
      </c>
      <c r="H142" s="75">
        <v>400</v>
      </c>
      <c r="I142" s="74"/>
      <c r="J142" s="74" t="s">
        <v>796</v>
      </c>
      <c r="K142" s="74"/>
      <c r="L142" s="74">
        <v>3</v>
      </c>
      <c r="M142" s="74"/>
      <c r="N142" s="74"/>
      <c r="O142" s="74"/>
      <c r="P142" s="74" t="s">
        <v>778</v>
      </c>
      <c r="Q14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2" s="22">
        <f>IF(Tabel2[[#This Row],[BVO]]&lt;150,Tabel2[[#This Row],[Inventaristie en Nul-Inspectie BOEI Bwk E en W prijs per m2]],Tabel2[[#This Row],[Her-inspectie BOEI Bwk E en W prijs per m2]]*Tabel2[[#This Row],[BVO]])</f>
        <v>0</v>
      </c>
      <c r="U142" s="22">
        <f>IF(Tabel2[[#This Row],[Inpandige inspectie volledig]]="JA",'Inspectie prijzen'!$C$30*Tabel2[[#This Row],[BVO]],0)</f>
        <v>0</v>
      </c>
      <c r="V142" s="21" t="b">
        <f>IF(Tabel2[[#This Row],[Aantal transport installaties ]]&gt;0,Tabel2[[#This Row],[Aantal transport installaties ]]*'Inspectie prijzen'!$C$26)</f>
        <v>0</v>
      </c>
      <c r="W142" s="21" t="b">
        <f>IF(Tabel2[[#This Row],[Aantal transport installaties ]]&gt;0,Tabel2[[#This Row],[Aantal transport installaties ]]*'Inspectie prijzen'!$C$46)</f>
        <v>0</v>
      </c>
      <c r="X14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2" s="39"/>
      <c r="AB142" s="74"/>
      <c r="AC142" s="78" t="s">
        <v>71</v>
      </c>
      <c r="AD142" s="79" t="s">
        <v>636</v>
      </c>
      <c r="AE142" s="74"/>
      <c r="AF142" s="81"/>
    </row>
    <row r="143" spans="1:32" ht="16.5" hidden="1" customHeight="1" x14ac:dyDescent="0.25">
      <c r="A143" s="74">
        <v>134</v>
      </c>
      <c r="B143" s="74" t="s">
        <v>759</v>
      </c>
      <c r="C143" s="74"/>
      <c r="D143" s="92" t="s">
        <v>602</v>
      </c>
      <c r="E143" s="54" t="s">
        <v>207</v>
      </c>
      <c r="F143" s="97" t="s">
        <v>2</v>
      </c>
      <c r="G143" s="97">
        <v>1995</v>
      </c>
      <c r="H143" s="98">
        <v>513</v>
      </c>
      <c r="I143" s="97"/>
      <c r="J143" s="97" t="s">
        <v>771</v>
      </c>
      <c r="K143" s="97"/>
      <c r="L143" s="74">
        <v>3</v>
      </c>
      <c r="M143" s="97"/>
      <c r="N143" s="97"/>
      <c r="O143" s="97"/>
      <c r="P143" s="97" t="s">
        <v>777</v>
      </c>
      <c r="Q143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3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3" s="22">
        <f>IF(Tabel2[[#This Row],[BVO]]&lt;150,Tabel2[[#This Row],[Inventaristie en Nul-Inspectie BOEI Bwk E en W prijs per m2]],Tabel2[[#This Row],[Her-inspectie BOEI Bwk E en W prijs per m2]]*Tabel2[[#This Row],[BVO]])</f>
        <v>0</v>
      </c>
      <c r="U143" s="22">
        <f>IF(Tabel2[[#This Row],[Inpandige inspectie volledig]]="JA",'Inspectie prijzen'!$C$30*Tabel2[[#This Row],[BVO]],0)</f>
        <v>0</v>
      </c>
      <c r="V143" s="25" t="b">
        <f>IF(Tabel2[[#This Row],[Aantal transport installaties ]]&gt;0,Tabel2[[#This Row],[Aantal transport installaties ]]*'Inspectie prijzen'!$C$26)</f>
        <v>0</v>
      </c>
      <c r="W143" s="25" t="b">
        <f>IF(Tabel2[[#This Row],[Aantal transport installaties ]]&gt;0,Tabel2[[#This Row],[Aantal transport installaties ]]*'Inspectie prijzen'!$C$46)</f>
        <v>0</v>
      </c>
      <c r="X143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3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3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3" s="43"/>
      <c r="AB143" s="97"/>
      <c r="AC143" s="99"/>
      <c r="AD143" s="100"/>
      <c r="AE143" s="97" t="s">
        <v>697</v>
      </c>
      <c r="AF143" s="81"/>
    </row>
    <row r="144" spans="1:32" ht="16.5" hidden="1" customHeight="1" x14ac:dyDescent="0.25">
      <c r="A144" s="222">
        <v>135</v>
      </c>
      <c r="B144" s="74" t="s">
        <v>759</v>
      </c>
      <c r="C144" s="74"/>
      <c r="D144" s="92" t="s">
        <v>603</v>
      </c>
      <c r="E144" s="54" t="s">
        <v>207</v>
      </c>
      <c r="F144" s="97" t="s">
        <v>2</v>
      </c>
      <c r="G144" s="97">
        <v>1983</v>
      </c>
      <c r="H144" s="98">
        <v>172</v>
      </c>
      <c r="I144" s="97"/>
      <c r="J144" s="97" t="s">
        <v>771</v>
      </c>
      <c r="K144" s="97"/>
      <c r="L144" s="74">
        <v>3</v>
      </c>
      <c r="M144" s="97"/>
      <c r="N144" s="97"/>
      <c r="O144" s="97"/>
      <c r="P144" s="97" t="s">
        <v>777</v>
      </c>
      <c r="Q144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4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4" s="22">
        <f>IF(Tabel2[[#This Row],[BVO]]&lt;150,Tabel2[[#This Row],[Inventaristie en Nul-Inspectie BOEI Bwk E en W prijs per m2]],Tabel2[[#This Row],[Her-inspectie BOEI Bwk E en W prijs per m2]]*Tabel2[[#This Row],[BVO]])</f>
        <v>0</v>
      </c>
      <c r="U144" s="22">
        <f>IF(Tabel2[[#This Row],[Inpandige inspectie volledig]]="JA",'Inspectie prijzen'!$C$30*Tabel2[[#This Row],[BVO]],0)</f>
        <v>0</v>
      </c>
      <c r="V144" s="25" t="b">
        <f>IF(Tabel2[[#This Row],[Aantal transport installaties ]]&gt;0,Tabel2[[#This Row],[Aantal transport installaties ]]*'Inspectie prijzen'!$C$26)</f>
        <v>0</v>
      </c>
      <c r="W144" s="25" t="b">
        <f>IF(Tabel2[[#This Row],[Aantal transport installaties ]]&gt;0,Tabel2[[#This Row],[Aantal transport installaties ]]*'Inspectie prijzen'!$C$46)</f>
        <v>0</v>
      </c>
      <c r="X144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4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4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4" s="43"/>
      <c r="AB144" s="97"/>
      <c r="AC144" s="99"/>
      <c r="AD144" s="100"/>
      <c r="AE144" s="97" t="s">
        <v>697</v>
      </c>
      <c r="AF144" s="81"/>
    </row>
    <row r="145" spans="1:32" ht="16.5" hidden="1" customHeight="1" x14ac:dyDescent="0.25">
      <c r="A145" s="74">
        <v>136</v>
      </c>
      <c r="B145" s="74" t="s">
        <v>759</v>
      </c>
      <c r="C145" s="74"/>
      <c r="D145" s="54" t="s">
        <v>227</v>
      </c>
      <c r="E145" s="54" t="s">
        <v>710</v>
      </c>
      <c r="F145" s="97" t="s">
        <v>2</v>
      </c>
      <c r="G145" s="97">
        <v>1969</v>
      </c>
      <c r="H145" s="98">
        <v>484</v>
      </c>
      <c r="I145" s="97"/>
      <c r="J145" s="97" t="s">
        <v>771</v>
      </c>
      <c r="K145" s="97"/>
      <c r="L145" s="74">
        <v>3</v>
      </c>
      <c r="M145" s="97"/>
      <c r="N145" s="97"/>
      <c r="O145" s="97"/>
      <c r="P145" s="97" t="s">
        <v>777</v>
      </c>
      <c r="Q145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5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5" s="22">
        <f>IF(Tabel2[[#This Row],[BVO]]&lt;150,Tabel2[[#This Row],[Inventaristie en Nul-Inspectie BOEI Bwk E en W prijs per m2]],Tabel2[[#This Row],[Her-inspectie BOEI Bwk E en W prijs per m2]]*Tabel2[[#This Row],[BVO]])</f>
        <v>0</v>
      </c>
      <c r="U145" s="22">
        <f>IF(Tabel2[[#This Row],[Inpandige inspectie volledig]]="JA",'Inspectie prijzen'!$C$30*Tabel2[[#This Row],[BVO]],0)</f>
        <v>0</v>
      </c>
      <c r="V145" s="25" t="b">
        <f>IF(Tabel2[[#This Row],[Aantal transport installaties ]]&gt;0,Tabel2[[#This Row],[Aantal transport installaties ]]*'Inspectie prijzen'!$C$26)</f>
        <v>0</v>
      </c>
      <c r="W145" s="25" t="b">
        <f>IF(Tabel2[[#This Row],[Aantal transport installaties ]]&gt;0,Tabel2[[#This Row],[Aantal transport installaties ]]*'Inspectie prijzen'!$C$46)</f>
        <v>0</v>
      </c>
      <c r="X145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5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5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5" s="43"/>
      <c r="AB145" s="97"/>
      <c r="AC145" s="99" t="s">
        <v>608</v>
      </c>
      <c r="AD145" s="100" t="s">
        <v>228</v>
      </c>
      <c r="AE145" s="97" t="s">
        <v>697</v>
      </c>
      <c r="AF145" s="81"/>
    </row>
    <row r="146" spans="1:32" ht="16.5" hidden="1" customHeight="1" x14ac:dyDescent="0.25">
      <c r="A146" s="222">
        <v>137</v>
      </c>
      <c r="B146" s="74" t="s">
        <v>759</v>
      </c>
      <c r="C146" s="74"/>
      <c r="D146" s="74" t="s">
        <v>601</v>
      </c>
      <c r="E146" s="74" t="s">
        <v>711</v>
      </c>
      <c r="F146" s="74" t="s">
        <v>2</v>
      </c>
      <c r="G146" s="74">
        <v>1870</v>
      </c>
      <c r="H146" s="75">
        <v>390</v>
      </c>
      <c r="I146" s="74"/>
      <c r="J146" s="74" t="s">
        <v>796</v>
      </c>
      <c r="K146" s="74"/>
      <c r="L146" s="74">
        <v>3</v>
      </c>
      <c r="M146" s="74"/>
      <c r="N146" s="74"/>
      <c r="O146" s="74"/>
      <c r="P146" s="74" t="s">
        <v>777</v>
      </c>
      <c r="Q14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6" s="22">
        <f>IF(Tabel2[[#This Row],[BVO]]&lt;150,Tabel2[[#This Row],[Inventaristie en Nul-Inspectie BOEI Bwk E en W prijs per m2]],Tabel2[[#This Row],[Her-inspectie BOEI Bwk E en W prijs per m2]]*Tabel2[[#This Row],[BVO]])</f>
        <v>0</v>
      </c>
      <c r="U146" s="22">
        <f>IF(Tabel2[[#This Row],[Inpandige inspectie volledig]]="JA",'Inspectie prijzen'!$C$30*Tabel2[[#This Row],[BVO]],0)</f>
        <v>0</v>
      </c>
      <c r="V146" s="21" t="b">
        <f>IF(Tabel2[[#This Row],[Aantal transport installaties ]]&gt;0,Tabel2[[#This Row],[Aantal transport installaties ]]*'Inspectie prijzen'!$C$26)</f>
        <v>0</v>
      </c>
      <c r="W146" s="21" t="b">
        <f>IF(Tabel2[[#This Row],[Aantal transport installaties ]]&gt;0,Tabel2[[#This Row],[Aantal transport installaties ]]*'Inspectie prijzen'!$C$46)</f>
        <v>0</v>
      </c>
      <c r="X14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6" s="39"/>
      <c r="AB146" s="74"/>
      <c r="AC146" s="78" t="s">
        <v>199</v>
      </c>
      <c r="AD146" s="79" t="s">
        <v>190</v>
      </c>
      <c r="AE146" s="74" t="s">
        <v>729</v>
      </c>
      <c r="AF146" s="81"/>
    </row>
    <row r="147" spans="1:32" ht="16.5" customHeight="1" x14ac:dyDescent="0.25">
      <c r="A147" s="74">
        <v>138</v>
      </c>
      <c r="B147" s="222" t="s">
        <v>758</v>
      </c>
      <c r="C147" s="74"/>
      <c r="D147" s="222" t="s">
        <v>882</v>
      </c>
      <c r="E147" s="222" t="s">
        <v>884</v>
      </c>
      <c r="F147" s="74" t="s">
        <v>2</v>
      </c>
      <c r="G147" s="74">
        <v>2004</v>
      </c>
      <c r="H147" s="75">
        <v>3620</v>
      </c>
      <c r="I147" s="74"/>
      <c r="J147" s="222" t="s">
        <v>797</v>
      </c>
      <c r="K147" s="222" t="s">
        <v>796</v>
      </c>
      <c r="L147" s="74">
        <v>3</v>
      </c>
      <c r="M147" s="222" t="s">
        <v>797</v>
      </c>
      <c r="N147" s="74">
        <v>2</v>
      </c>
      <c r="O147" s="74"/>
      <c r="P147" s="74" t="s">
        <v>777</v>
      </c>
      <c r="Q14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7" s="22">
        <f>IF(Tabel2[[#This Row],[BVO]]&lt;150,Tabel2[[#This Row],[Inventaristie en Nul-Inspectie BOEI Bwk E en W prijs per m2]],Tabel2[[#This Row],[Her-inspectie BOEI Bwk E en W prijs per m2]]*Tabel2[[#This Row],[BVO]])</f>
        <v>0</v>
      </c>
      <c r="U147" s="22">
        <f>IF(Tabel2[[#This Row],[Inpandige inspectie volledig]]="JA",'Inspectie prijzen'!$C$30*Tabel2[[#This Row],[BVO]],0)</f>
        <v>0</v>
      </c>
      <c r="V147" s="21">
        <f>IF(Tabel2[[#This Row],[Aantal transport installaties ]]&gt;0,Tabel2[[#This Row],[Aantal transport installaties ]]*'Inspectie prijzen'!$C$26)</f>
        <v>0</v>
      </c>
      <c r="W147" s="21">
        <f>IF(Tabel2[[#This Row],[Aantal transport installaties ]]&gt;0,Tabel2[[#This Row],[Aantal transport installaties ]]*'Inspectie prijzen'!$C$46)</f>
        <v>0</v>
      </c>
      <c r="X14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7" s="39"/>
      <c r="AB147" s="74">
        <v>10</v>
      </c>
      <c r="AC147" s="78" t="s">
        <v>621</v>
      </c>
      <c r="AD147" s="79" t="s">
        <v>228</v>
      </c>
      <c r="AE147" s="74"/>
      <c r="AF147" s="81"/>
    </row>
    <row r="148" spans="1:32" ht="16.5" hidden="1" customHeight="1" x14ac:dyDescent="0.25">
      <c r="A148" s="222">
        <v>139</v>
      </c>
      <c r="B148" s="74" t="s">
        <v>759</v>
      </c>
      <c r="C148" s="74"/>
      <c r="D148" s="74" t="s">
        <v>607</v>
      </c>
      <c r="E148" s="74" t="s">
        <v>207</v>
      </c>
      <c r="F148" s="74" t="s">
        <v>8</v>
      </c>
      <c r="G148" s="74">
        <v>1928</v>
      </c>
      <c r="H148" s="75">
        <v>938</v>
      </c>
      <c r="I148" s="74"/>
      <c r="J148" s="74" t="s">
        <v>796</v>
      </c>
      <c r="K148" s="74"/>
      <c r="L148" s="74">
        <v>3</v>
      </c>
      <c r="M148" s="74"/>
      <c r="N148" s="74"/>
      <c r="O148" s="74"/>
      <c r="P148" s="74" t="s">
        <v>777</v>
      </c>
      <c r="Q14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8" s="22">
        <f>IF(Tabel2[[#This Row],[BVO]]&lt;150,Tabel2[[#This Row],[Inventaristie en Nul-Inspectie BOEI Bwk E en W prijs per m2]],Tabel2[[#This Row],[Her-inspectie BOEI Bwk E en W prijs per m2]]*Tabel2[[#This Row],[BVO]])</f>
        <v>0</v>
      </c>
      <c r="U148" s="22">
        <f>IF(Tabel2[[#This Row],[Inpandige inspectie volledig]]="JA",'Inspectie prijzen'!$C$30*Tabel2[[#This Row],[BVO]],0)</f>
        <v>0</v>
      </c>
      <c r="V148" s="21" t="b">
        <f>IF(Tabel2[[#This Row],[Aantal transport installaties ]]&gt;0,Tabel2[[#This Row],[Aantal transport installaties ]]*'Inspectie prijzen'!$C$26)</f>
        <v>0</v>
      </c>
      <c r="W148" s="21" t="b">
        <f>IF(Tabel2[[#This Row],[Aantal transport installaties ]]&gt;0,Tabel2[[#This Row],[Aantal transport installaties ]]*'Inspectie prijzen'!$C$46)</f>
        <v>0</v>
      </c>
      <c r="X14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8" s="39"/>
      <c r="AB148" s="74"/>
      <c r="AC148" s="78"/>
      <c r="AD148" s="79"/>
      <c r="AE148" s="74" t="s">
        <v>230</v>
      </c>
      <c r="AF148" s="81"/>
    </row>
    <row r="149" spans="1:32" ht="16.5" customHeight="1" x14ac:dyDescent="0.25">
      <c r="A149" s="74">
        <v>140</v>
      </c>
      <c r="B149" s="222" t="s">
        <v>757</v>
      </c>
      <c r="C149" s="74"/>
      <c r="D149" s="74" t="s">
        <v>210</v>
      </c>
      <c r="E149" s="74" t="s">
        <v>211</v>
      </c>
      <c r="F149" s="74" t="s">
        <v>2</v>
      </c>
      <c r="G149" s="74">
        <v>1969</v>
      </c>
      <c r="H149" s="75">
        <v>756</v>
      </c>
      <c r="I149" s="74"/>
      <c r="J149" s="222" t="s">
        <v>797</v>
      </c>
      <c r="K149" s="222" t="s">
        <v>796</v>
      </c>
      <c r="L149" s="74">
        <v>3</v>
      </c>
      <c r="M149" s="74"/>
      <c r="N149" s="74"/>
      <c r="O149" s="74"/>
      <c r="P149" s="74" t="s">
        <v>778</v>
      </c>
      <c r="Q14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9" s="22">
        <f>IF(Tabel2[[#This Row],[BVO]]&lt;150,Tabel2[[#This Row],[Inventaristie en Nul-Inspectie BOEI Bwk E en W prijs per m2]],Tabel2[[#This Row],[Her-inspectie BOEI Bwk E en W prijs per m2]]*Tabel2[[#This Row],[BVO]])</f>
        <v>0</v>
      </c>
      <c r="U149" s="22">
        <f>IF(Tabel2[[#This Row],[Inpandige inspectie volledig]]="JA",'Inspectie prijzen'!$C$30*Tabel2[[#This Row],[BVO]],0)</f>
        <v>0</v>
      </c>
      <c r="V149" s="29" t="b">
        <f>IF(Tabel2[[#This Row],[Aantal transport installaties ]]&gt;0,Tabel2[[#This Row],[Aantal transport installaties ]]*'Inspectie prijzen'!$C$26)</f>
        <v>0</v>
      </c>
      <c r="W149" s="29" t="b">
        <f>IF(Tabel2[[#This Row],[Aantal transport installaties ]]&gt;0,Tabel2[[#This Row],[Aantal transport installaties ]]*'Inspectie prijzen'!$C$46)</f>
        <v>0</v>
      </c>
      <c r="X14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9" s="39"/>
      <c r="AB149" s="74">
        <v>9</v>
      </c>
      <c r="AC149" s="78" t="s">
        <v>222</v>
      </c>
      <c r="AD149" s="79" t="s">
        <v>223</v>
      </c>
      <c r="AE149" s="74"/>
      <c r="AF149" s="81"/>
    </row>
    <row r="150" spans="1:32" ht="16.5" customHeight="1" x14ac:dyDescent="0.25">
      <c r="A150" s="222">
        <v>141</v>
      </c>
      <c r="B150" s="74" t="s">
        <v>760</v>
      </c>
      <c r="C150" s="74"/>
      <c r="D150" s="74" t="s">
        <v>634</v>
      </c>
      <c r="E150" s="74" t="s">
        <v>256</v>
      </c>
      <c r="F150" s="83" t="s">
        <v>2</v>
      </c>
      <c r="G150" s="83">
        <v>1970</v>
      </c>
      <c r="H150" s="75">
        <v>368</v>
      </c>
      <c r="I150" s="83"/>
      <c r="J150" s="83" t="s">
        <v>797</v>
      </c>
      <c r="K150" s="76" t="s">
        <v>796</v>
      </c>
      <c r="L150" s="74">
        <v>3</v>
      </c>
      <c r="M150" s="83" t="s">
        <v>797</v>
      </c>
      <c r="N150" s="83"/>
      <c r="O150" s="83"/>
      <c r="P150" s="83" t="s">
        <v>777</v>
      </c>
      <c r="Q15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0" s="22">
        <f>IF(Tabel2[[#This Row],[BVO]]&lt;150,Tabel2[[#This Row],[Inventaristie en Nul-Inspectie BOEI Bwk E en W prijs per m2]],Tabel2[[#This Row],[Her-inspectie BOEI Bwk E en W prijs per m2]]*Tabel2[[#This Row],[BVO]])</f>
        <v>0</v>
      </c>
      <c r="U150" s="22">
        <f>IF(Tabel2[[#This Row],[Inpandige inspectie volledig]]="JA",'Inspectie prijzen'!$C$30*Tabel2[[#This Row],[BVO]],0)</f>
        <v>0</v>
      </c>
      <c r="V150" s="29" t="b">
        <f>IF(Tabel2[[#This Row],[Aantal transport installaties ]]&gt;0,Tabel2[[#This Row],[Aantal transport installaties ]]*'Inspectie prijzen'!$C$26)</f>
        <v>0</v>
      </c>
      <c r="W150" s="29" t="b">
        <f>IF(Tabel2[[#This Row],[Aantal transport installaties ]]&gt;0,Tabel2[[#This Row],[Aantal transport installaties ]]*'Inspectie prijzen'!$C$46)</f>
        <v>0</v>
      </c>
      <c r="X15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0" s="45"/>
      <c r="AB150" s="83">
        <v>1</v>
      </c>
      <c r="AC150" s="104" t="s">
        <v>257</v>
      </c>
      <c r="AD150" s="105" t="s">
        <v>258</v>
      </c>
      <c r="AE150" s="83"/>
      <c r="AF150" s="81"/>
    </row>
    <row r="151" spans="1:32" ht="16.5" customHeight="1" x14ac:dyDescent="0.25">
      <c r="A151" s="74">
        <v>142</v>
      </c>
      <c r="B151" s="74" t="s">
        <v>760</v>
      </c>
      <c r="C151" s="74"/>
      <c r="D151" s="74" t="s">
        <v>259</v>
      </c>
      <c r="E151" s="74" t="s">
        <v>260</v>
      </c>
      <c r="F151" s="83" t="s">
        <v>4</v>
      </c>
      <c r="G151" s="83">
        <v>2012</v>
      </c>
      <c r="H151" s="75">
        <v>706</v>
      </c>
      <c r="I151" s="83"/>
      <c r="J151" s="83" t="s">
        <v>797</v>
      </c>
      <c r="K151" s="106" t="s">
        <v>797</v>
      </c>
      <c r="L151" s="74">
        <v>3</v>
      </c>
      <c r="M151" s="83" t="s">
        <v>797</v>
      </c>
      <c r="N151" s="83"/>
      <c r="O151" s="83"/>
      <c r="P151" s="83" t="s">
        <v>777</v>
      </c>
      <c r="Q15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1" s="22">
        <f>IF(Tabel2[[#This Row],[BVO]]&lt;150,Tabel2[[#This Row],[Inventaristie en Nul-Inspectie BOEI Bwk E en W prijs per m2]],Tabel2[[#This Row],[Her-inspectie BOEI Bwk E en W prijs per m2]]*Tabel2[[#This Row],[BVO]])</f>
        <v>0</v>
      </c>
      <c r="U151" s="22">
        <f>IF(Tabel2[[#This Row],[Inpandige inspectie volledig]]="JA",'Inspectie prijzen'!$C$30*Tabel2[[#This Row],[BVO]],0)</f>
        <v>0</v>
      </c>
      <c r="V151" s="29" t="b">
        <f>IF(Tabel2[[#This Row],[Aantal transport installaties ]]&gt;0,Tabel2[[#This Row],[Aantal transport installaties ]]*'Inspectie prijzen'!$C$26)</f>
        <v>0</v>
      </c>
      <c r="W151" s="29" t="b">
        <f>IF(Tabel2[[#This Row],[Aantal transport installaties ]]&gt;0,Tabel2[[#This Row],[Aantal transport installaties ]]*'Inspectie prijzen'!$C$46)</f>
        <v>0</v>
      </c>
      <c r="X15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1" s="45"/>
      <c r="AB151" s="83">
        <v>11</v>
      </c>
      <c r="AC151" s="78" t="s">
        <v>201</v>
      </c>
      <c r="AD151" s="79" t="s">
        <v>202</v>
      </c>
      <c r="AE151" s="83"/>
      <c r="AF151" s="81"/>
    </row>
    <row r="152" spans="1:32" ht="16.5" customHeight="1" x14ac:dyDescent="0.25">
      <c r="A152" s="222">
        <v>143</v>
      </c>
      <c r="B152" s="74" t="s">
        <v>760</v>
      </c>
      <c r="C152" s="74"/>
      <c r="D152" s="74" t="s">
        <v>261</v>
      </c>
      <c r="E152" s="74" t="s">
        <v>262</v>
      </c>
      <c r="F152" s="83" t="s">
        <v>2</v>
      </c>
      <c r="G152" s="83">
        <v>2012</v>
      </c>
      <c r="H152" s="75">
        <v>629</v>
      </c>
      <c r="I152" s="83"/>
      <c r="J152" s="83" t="s">
        <v>797</v>
      </c>
      <c r="K152" s="106" t="s">
        <v>797</v>
      </c>
      <c r="L152" s="74">
        <v>3</v>
      </c>
      <c r="M152" s="83" t="s">
        <v>797</v>
      </c>
      <c r="N152" s="83"/>
      <c r="O152" s="83"/>
      <c r="P152" s="83" t="s">
        <v>777</v>
      </c>
      <c r="Q15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2" s="22">
        <f>IF(Tabel2[[#This Row],[BVO]]&lt;150,Tabel2[[#This Row],[Inventaristie en Nul-Inspectie BOEI Bwk E en W prijs per m2]],Tabel2[[#This Row],[Her-inspectie BOEI Bwk E en W prijs per m2]]*Tabel2[[#This Row],[BVO]])</f>
        <v>0</v>
      </c>
      <c r="U152" s="22">
        <f>IF(Tabel2[[#This Row],[Inpandige inspectie volledig]]="JA",'Inspectie prijzen'!$C$30*Tabel2[[#This Row],[BVO]],0)</f>
        <v>0</v>
      </c>
      <c r="V152" s="29" t="b">
        <f>IF(Tabel2[[#This Row],[Aantal transport installaties ]]&gt;0,Tabel2[[#This Row],[Aantal transport installaties ]]*'Inspectie prijzen'!$C$26)</f>
        <v>0</v>
      </c>
      <c r="W152" s="29" t="b">
        <f>IF(Tabel2[[#This Row],[Aantal transport installaties ]]&gt;0,Tabel2[[#This Row],[Aantal transport installaties ]]*'Inspectie prijzen'!$C$46)</f>
        <v>0</v>
      </c>
      <c r="X15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2" s="45"/>
      <c r="AB152" s="83">
        <v>11</v>
      </c>
      <c r="AC152" s="78" t="s">
        <v>201</v>
      </c>
      <c r="AD152" s="79" t="s">
        <v>202</v>
      </c>
      <c r="AE152" s="83"/>
      <c r="AF152" s="81"/>
    </row>
    <row r="153" spans="1:32" ht="16.5" customHeight="1" x14ac:dyDescent="0.25">
      <c r="A153" s="74">
        <v>144</v>
      </c>
      <c r="B153" s="74" t="s">
        <v>760</v>
      </c>
      <c r="C153" s="74"/>
      <c r="D153" s="74" t="s">
        <v>674</v>
      </c>
      <c r="E153" s="74" t="s">
        <v>263</v>
      </c>
      <c r="F153" s="83" t="s">
        <v>4</v>
      </c>
      <c r="G153" s="83">
        <v>1962</v>
      </c>
      <c r="H153" s="75">
        <v>88</v>
      </c>
      <c r="I153" s="83"/>
      <c r="J153" s="83" t="s">
        <v>797</v>
      </c>
      <c r="K153" s="76" t="s">
        <v>796</v>
      </c>
      <c r="L153" s="74">
        <v>3</v>
      </c>
      <c r="M153" s="83" t="s">
        <v>797</v>
      </c>
      <c r="N153" s="83"/>
      <c r="O153" s="83"/>
      <c r="P153" s="83" t="s">
        <v>777</v>
      </c>
      <c r="Q15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3" s="22">
        <f>IF(Tabel2[[#This Row],[BVO]]&lt;150,Tabel2[[#This Row],[Inventaristie en Nul-Inspectie BOEI Bwk E en W prijs per m2]],Tabel2[[#This Row],[Her-inspectie BOEI Bwk E en W prijs per m2]]*Tabel2[[#This Row],[BVO]])</f>
        <v>0</v>
      </c>
      <c r="U153" s="22">
        <f>IF(Tabel2[[#This Row],[Inpandige inspectie volledig]]="JA",'Inspectie prijzen'!$C$30*Tabel2[[#This Row],[BVO]],0)</f>
        <v>0</v>
      </c>
      <c r="V153" s="29" t="b">
        <f>IF(Tabel2[[#This Row],[Aantal transport installaties ]]&gt;0,Tabel2[[#This Row],[Aantal transport installaties ]]*'Inspectie prijzen'!$C$26)</f>
        <v>0</v>
      </c>
      <c r="W153" s="29" t="b">
        <f>IF(Tabel2[[#This Row],[Aantal transport installaties ]]&gt;0,Tabel2[[#This Row],[Aantal transport installaties ]]*'Inspectie prijzen'!$C$46)</f>
        <v>0</v>
      </c>
      <c r="X15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3" s="45">
        <v>2018</v>
      </c>
      <c r="AB153" s="83">
        <v>11</v>
      </c>
      <c r="AC153" s="104" t="s">
        <v>755</v>
      </c>
      <c r="AD153" s="105" t="s">
        <v>756</v>
      </c>
      <c r="AE153" s="83"/>
      <c r="AF153" s="81"/>
    </row>
    <row r="154" spans="1:32" ht="16.5" customHeight="1" x14ac:dyDescent="0.25">
      <c r="A154" s="222">
        <v>145</v>
      </c>
      <c r="B154" s="74" t="s">
        <v>760</v>
      </c>
      <c r="C154" s="74"/>
      <c r="D154" s="74" t="s">
        <v>674</v>
      </c>
      <c r="E154" s="74" t="s">
        <v>264</v>
      </c>
      <c r="F154" s="83" t="s">
        <v>4</v>
      </c>
      <c r="G154" s="83">
        <v>2007</v>
      </c>
      <c r="H154" s="75">
        <v>453</v>
      </c>
      <c r="I154" s="83"/>
      <c r="J154" s="83" t="s">
        <v>797</v>
      </c>
      <c r="K154" s="76" t="s">
        <v>796</v>
      </c>
      <c r="L154" s="74">
        <v>3</v>
      </c>
      <c r="M154" s="83" t="s">
        <v>797</v>
      </c>
      <c r="N154" s="83"/>
      <c r="O154" s="83"/>
      <c r="P154" s="83" t="s">
        <v>777</v>
      </c>
      <c r="Q15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4" s="22">
        <f>IF(Tabel2[[#This Row],[BVO]]&lt;150,Tabel2[[#This Row],[Inventaristie en Nul-Inspectie BOEI Bwk E en W prijs per m2]],Tabel2[[#This Row],[Her-inspectie BOEI Bwk E en W prijs per m2]]*Tabel2[[#This Row],[BVO]])</f>
        <v>0</v>
      </c>
      <c r="U154" s="22">
        <f>IF(Tabel2[[#This Row],[Inpandige inspectie volledig]]="JA",'Inspectie prijzen'!$C$30*Tabel2[[#This Row],[BVO]],0)</f>
        <v>0</v>
      </c>
      <c r="V154" s="29" t="b">
        <f>IF(Tabel2[[#This Row],[Aantal transport installaties ]]&gt;0,Tabel2[[#This Row],[Aantal transport installaties ]]*'Inspectie prijzen'!$C$26)</f>
        <v>0</v>
      </c>
      <c r="W154" s="29" t="b">
        <f>IF(Tabel2[[#This Row],[Aantal transport installaties ]]&gt;0,Tabel2[[#This Row],[Aantal transport installaties ]]*'Inspectie prijzen'!$C$46)</f>
        <v>0</v>
      </c>
      <c r="X15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4" s="45"/>
      <c r="AB154" s="83">
        <v>11</v>
      </c>
      <c r="AC154" s="104" t="s">
        <v>755</v>
      </c>
      <c r="AD154" s="105" t="s">
        <v>756</v>
      </c>
      <c r="AE154" s="83"/>
      <c r="AF154" s="81"/>
    </row>
    <row r="155" spans="1:32" ht="16.5" customHeight="1" x14ac:dyDescent="0.25">
      <c r="A155" s="74">
        <v>146</v>
      </c>
      <c r="B155" s="74" t="s">
        <v>760</v>
      </c>
      <c r="C155" s="74"/>
      <c r="D155" s="74" t="s">
        <v>265</v>
      </c>
      <c r="E155" s="74" t="s">
        <v>266</v>
      </c>
      <c r="F155" s="83" t="s">
        <v>8</v>
      </c>
      <c r="G155" s="83">
        <v>2005</v>
      </c>
      <c r="H155" s="75">
        <v>465</v>
      </c>
      <c r="I155" s="83"/>
      <c r="J155" s="83" t="s">
        <v>797</v>
      </c>
      <c r="K155" s="76" t="s">
        <v>796</v>
      </c>
      <c r="L155" s="74">
        <v>3</v>
      </c>
      <c r="M155" s="83" t="s">
        <v>797</v>
      </c>
      <c r="N155" s="83"/>
      <c r="O155" s="83"/>
      <c r="P155" s="83" t="s">
        <v>777</v>
      </c>
      <c r="Q15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5" s="22">
        <f>IF(Tabel2[[#This Row],[BVO]]&lt;150,Tabel2[[#This Row],[Inventaristie en Nul-Inspectie BOEI Bwk E en W prijs per m2]],Tabel2[[#This Row],[Her-inspectie BOEI Bwk E en W prijs per m2]]*Tabel2[[#This Row],[BVO]])</f>
        <v>0</v>
      </c>
      <c r="U155" s="22">
        <f>IF(Tabel2[[#This Row],[Inpandige inspectie volledig]]="JA",'Inspectie prijzen'!$C$30*Tabel2[[#This Row],[BVO]],0)</f>
        <v>0</v>
      </c>
      <c r="V155" s="29" t="b">
        <f>IF(Tabel2[[#This Row],[Aantal transport installaties ]]&gt;0,Tabel2[[#This Row],[Aantal transport installaties ]]*'Inspectie prijzen'!$C$26)</f>
        <v>0</v>
      </c>
      <c r="W155" s="29" t="b">
        <f>IF(Tabel2[[#This Row],[Aantal transport installaties ]]&gt;0,Tabel2[[#This Row],[Aantal transport installaties ]]*'Inspectie prijzen'!$C$46)</f>
        <v>0</v>
      </c>
      <c r="X15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5" s="45"/>
      <c r="AB155" s="83">
        <v>11</v>
      </c>
      <c r="AC155" s="104" t="s">
        <v>267</v>
      </c>
      <c r="AD155" s="105" t="s">
        <v>268</v>
      </c>
      <c r="AE155" s="83"/>
      <c r="AF155" s="81"/>
    </row>
    <row r="156" spans="1:32" ht="16.5" customHeight="1" x14ac:dyDescent="0.25">
      <c r="A156" s="222">
        <v>147</v>
      </c>
      <c r="B156" s="74" t="s">
        <v>760</v>
      </c>
      <c r="C156" s="74"/>
      <c r="D156" s="74" t="s">
        <v>269</v>
      </c>
      <c r="E156" s="74" t="s">
        <v>270</v>
      </c>
      <c r="F156" s="83" t="s">
        <v>8</v>
      </c>
      <c r="G156" s="83">
        <v>2005</v>
      </c>
      <c r="H156" s="75">
        <v>398</v>
      </c>
      <c r="I156" s="83"/>
      <c r="J156" s="83" t="s">
        <v>797</v>
      </c>
      <c r="K156" s="76" t="s">
        <v>796</v>
      </c>
      <c r="L156" s="74">
        <v>3</v>
      </c>
      <c r="M156" s="83" t="s">
        <v>797</v>
      </c>
      <c r="N156" s="83"/>
      <c r="O156" s="83"/>
      <c r="P156" s="83" t="s">
        <v>777</v>
      </c>
      <c r="Q15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6" s="22">
        <f>IF(Tabel2[[#This Row],[BVO]]&lt;150,Tabel2[[#This Row],[Inventaristie en Nul-Inspectie BOEI Bwk E en W prijs per m2]],Tabel2[[#This Row],[Her-inspectie BOEI Bwk E en W prijs per m2]]*Tabel2[[#This Row],[BVO]])</f>
        <v>0</v>
      </c>
      <c r="U156" s="22">
        <f>IF(Tabel2[[#This Row],[Inpandige inspectie volledig]]="JA",'Inspectie prijzen'!$C$30*Tabel2[[#This Row],[BVO]],0)</f>
        <v>0</v>
      </c>
      <c r="V156" s="29" t="b">
        <f>IF(Tabel2[[#This Row],[Aantal transport installaties ]]&gt;0,Tabel2[[#This Row],[Aantal transport installaties ]]*'Inspectie prijzen'!$C$26)</f>
        <v>0</v>
      </c>
      <c r="W156" s="29" t="b">
        <f>IF(Tabel2[[#This Row],[Aantal transport installaties ]]&gt;0,Tabel2[[#This Row],[Aantal transport installaties ]]*'Inspectie prijzen'!$C$46)</f>
        <v>0</v>
      </c>
      <c r="X15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6" s="45"/>
      <c r="AB156" s="83">
        <v>11</v>
      </c>
      <c r="AC156" s="104" t="s">
        <v>271</v>
      </c>
      <c r="AD156" s="105" t="s">
        <v>272</v>
      </c>
      <c r="AE156" s="83"/>
      <c r="AF156" s="81"/>
    </row>
    <row r="157" spans="1:32" ht="16.5" customHeight="1" x14ac:dyDescent="0.25">
      <c r="A157" s="74">
        <v>148</v>
      </c>
      <c r="B157" s="74" t="s">
        <v>760</v>
      </c>
      <c r="C157" s="74"/>
      <c r="D157" s="74" t="s">
        <v>606</v>
      </c>
      <c r="E157" s="74" t="s">
        <v>588</v>
      </c>
      <c r="F157" s="83" t="s">
        <v>2</v>
      </c>
      <c r="G157" s="83">
        <v>1979</v>
      </c>
      <c r="H157" s="75">
        <v>470</v>
      </c>
      <c r="I157" s="83"/>
      <c r="J157" s="83" t="s">
        <v>797</v>
      </c>
      <c r="K157" s="106" t="s">
        <v>797</v>
      </c>
      <c r="L157" s="74">
        <v>3</v>
      </c>
      <c r="M157" s="83" t="s">
        <v>797</v>
      </c>
      <c r="N157" s="83"/>
      <c r="O157" s="83"/>
      <c r="P157" s="83" t="s">
        <v>777</v>
      </c>
      <c r="Q15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7" s="22">
        <f>IF(Tabel2[[#This Row],[BVO]]&lt;150,Tabel2[[#This Row],[Inventaristie en Nul-Inspectie BOEI Bwk E en W prijs per m2]],Tabel2[[#This Row],[Her-inspectie BOEI Bwk E en W prijs per m2]]*Tabel2[[#This Row],[BVO]])</f>
        <v>0</v>
      </c>
      <c r="U157" s="22">
        <f>IF(Tabel2[[#This Row],[Inpandige inspectie volledig]]="JA",'Inspectie prijzen'!$C$30*Tabel2[[#This Row],[BVO]],0)</f>
        <v>0</v>
      </c>
      <c r="V157" s="29" t="b">
        <f>IF(Tabel2[[#This Row],[Aantal transport installaties ]]&gt;0,Tabel2[[#This Row],[Aantal transport installaties ]]*'Inspectie prijzen'!$C$26)</f>
        <v>0</v>
      </c>
      <c r="W157" s="29" t="b">
        <f>IF(Tabel2[[#This Row],[Aantal transport installaties ]]&gt;0,Tabel2[[#This Row],[Aantal transport installaties ]]*'Inspectie prijzen'!$C$46)</f>
        <v>0</v>
      </c>
      <c r="X15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7" s="48" t="s">
        <v>824</v>
      </c>
      <c r="AB157" s="83">
        <v>11</v>
      </c>
      <c r="AC157" s="104" t="s">
        <v>327</v>
      </c>
      <c r="AD157" s="105" t="s">
        <v>328</v>
      </c>
      <c r="AE157" s="83"/>
      <c r="AF157" s="81"/>
    </row>
    <row r="158" spans="1:32" ht="16.5" customHeight="1" x14ac:dyDescent="0.25">
      <c r="A158" s="222">
        <v>149</v>
      </c>
      <c r="B158" s="74" t="s">
        <v>760</v>
      </c>
      <c r="C158" s="74"/>
      <c r="D158" s="74" t="s">
        <v>273</v>
      </c>
      <c r="E158" s="74" t="s">
        <v>274</v>
      </c>
      <c r="F158" s="83" t="s">
        <v>58</v>
      </c>
      <c r="G158" s="83">
        <v>2011</v>
      </c>
      <c r="H158" s="75">
        <v>119</v>
      </c>
      <c r="I158" s="83"/>
      <c r="J158" s="83" t="s">
        <v>797</v>
      </c>
      <c r="K158" s="76" t="s">
        <v>796</v>
      </c>
      <c r="L158" s="74">
        <v>3</v>
      </c>
      <c r="M158" s="83" t="s">
        <v>797</v>
      </c>
      <c r="N158" s="83"/>
      <c r="O158" s="83"/>
      <c r="P158" s="83" t="s">
        <v>777</v>
      </c>
      <c r="Q158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8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8" s="22">
        <f>IF(Tabel2[[#This Row],[BVO]]&lt;150,Tabel2[[#This Row],[Inventaristie en Nul-Inspectie BOEI Bwk E en W prijs per m2]],Tabel2[[#This Row],[Her-inspectie BOEI Bwk E en W prijs per m2]]*Tabel2[[#This Row],[BVO]])</f>
        <v>0</v>
      </c>
      <c r="U158" s="22">
        <f>IF(Tabel2[[#This Row],[Inpandige inspectie volledig]]="JA",'Inspectie prijzen'!$C$30*Tabel2[[#This Row],[BVO]],0)</f>
        <v>0</v>
      </c>
      <c r="V158" s="29" t="b">
        <f>IF(Tabel2[[#This Row],[Aantal transport installaties ]]&gt;0,Tabel2[[#This Row],[Aantal transport installaties ]]*'Inspectie prijzen'!$C$26)</f>
        <v>0</v>
      </c>
      <c r="W158" s="29" t="b">
        <f>IF(Tabel2[[#This Row],[Aantal transport installaties ]]&gt;0,Tabel2[[#This Row],[Aantal transport installaties ]]*'Inspectie prijzen'!$C$46)</f>
        <v>0</v>
      </c>
      <c r="X158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8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8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8" s="45"/>
      <c r="AB158" s="83">
        <v>11</v>
      </c>
      <c r="AC158" s="104" t="s">
        <v>275</v>
      </c>
      <c r="AD158" s="105" t="s">
        <v>276</v>
      </c>
      <c r="AE158" s="83"/>
      <c r="AF158" s="81"/>
    </row>
    <row r="159" spans="1:32" ht="16.5" customHeight="1" x14ac:dyDescent="0.25">
      <c r="A159" s="74">
        <v>150</v>
      </c>
      <c r="B159" s="74" t="s">
        <v>760</v>
      </c>
      <c r="C159" s="74"/>
      <c r="D159" s="74" t="s">
        <v>273</v>
      </c>
      <c r="E159" s="74" t="s">
        <v>277</v>
      </c>
      <c r="F159" s="83" t="s">
        <v>58</v>
      </c>
      <c r="G159" s="83">
        <v>1971</v>
      </c>
      <c r="H159" s="75">
        <v>151</v>
      </c>
      <c r="I159" s="83"/>
      <c r="J159" s="83" t="s">
        <v>797</v>
      </c>
      <c r="K159" s="76" t="s">
        <v>796</v>
      </c>
      <c r="L159" s="74">
        <v>3</v>
      </c>
      <c r="M159" s="83" t="s">
        <v>797</v>
      </c>
      <c r="N159" s="83"/>
      <c r="O159" s="83"/>
      <c r="P159" s="83" t="s">
        <v>777</v>
      </c>
      <c r="Q159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9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9" s="22">
        <f>IF(Tabel2[[#This Row],[BVO]]&lt;150,Tabel2[[#This Row],[Inventaristie en Nul-Inspectie BOEI Bwk E en W prijs per m2]],Tabel2[[#This Row],[Her-inspectie BOEI Bwk E en W prijs per m2]]*Tabel2[[#This Row],[BVO]])</f>
        <v>0</v>
      </c>
      <c r="U159" s="22">
        <f>IF(Tabel2[[#This Row],[Inpandige inspectie volledig]]="JA",'Inspectie prijzen'!$C$30*Tabel2[[#This Row],[BVO]],0)</f>
        <v>0</v>
      </c>
      <c r="V159" s="29" t="b">
        <f>IF(Tabel2[[#This Row],[Aantal transport installaties ]]&gt;0,Tabel2[[#This Row],[Aantal transport installaties ]]*'Inspectie prijzen'!$C$26)</f>
        <v>0</v>
      </c>
      <c r="W159" s="29" t="b">
        <f>IF(Tabel2[[#This Row],[Aantal transport installaties ]]&gt;0,Tabel2[[#This Row],[Aantal transport installaties ]]*'Inspectie prijzen'!$C$46)</f>
        <v>0</v>
      </c>
      <c r="X159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9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9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9" s="45"/>
      <c r="AB159" s="83">
        <v>11</v>
      </c>
      <c r="AC159" s="104" t="s">
        <v>275</v>
      </c>
      <c r="AD159" s="105" t="s">
        <v>276</v>
      </c>
      <c r="AE159" s="83"/>
      <c r="AF159" s="81"/>
    </row>
    <row r="160" spans="1:32" ht="16.5" customHeight="1" x14ac:dyDescent="0.25">
      <c r="A160" s="222">
        <v>151</v>
      </c>
      <c r="B160" s="74" t="s">
        <v>760</v>
      </c>
      <c r="C160" s="74"/>
      <c r="D160" s="74" t="s">
        <v>278</v>
      </c>
      <c r="E160" s="74" t="s">
        <v>279</v>
      </c>
      <c r="F160" s="83" t="s">
        <v>2</v>
      </c>
      <c r="G160" s="83">
        <v>1961</v>
      </c>
      <c r="H160" s="75">
        <v>2967</v>
      </c>
      <c r="I160" s="83"/>
      <c r="J160" s="83" t="s">
        <v>797</v>
      </c>
      <c r="K160" s="106" t="s">
        <v>797</v>
      </c>
      <c r="L160" s="74">
        <v>3</v>
      </c>
      <c r="M160" s="83" t="s">
        <v>797</v>
      </c>
      <c r="N160" s="83"/>
      <c r="O160" s="83"/>
      <c r="P160" s="83" t="s">
        <v>777</v>
      </c>
      <c r="Q16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0" s="22">
        <f>IF(Tabel2[[#This Row],[BVO]]&lt;150,Tabel2[[#This Row],[Inventaristie en Nul-Inspectie BOEI Bwk E en W prijs per m2]],Tabel2[[#This Row],[Her-inspectie BOEI Bwk E en W prijs per m2]]*Tabel2[[#This Row],[BVO]])</f>
        <v>0</v>
      </c>
      <c r="U160" s="22">
        <f>IF(Tabel2[[#This Row],[Inpandige inspectie volledig]]="JA",'Inspectie prijzen'!$C$30*Tabel2[[#This Row],[BVO]],0)</f>
        <v>0</v>
      </c>
      <c r="V160" s="29" t="b">
        <f>IF(Tabel2[[#This Row],[Aantal transport installaties ]]&gt;0,Tabel2[[#This Row],[Aantal transport installaties ]]*'Inspectie prijzen'!$C$26)</f>
        <v>0</v>
      </c>
      <c r="W160" s="29" t="b">
        <f>IF(Tabel2[[#This Row],[Aantal transport installaties ]]&gt;0,Tabel2[[#This Row],[Aantal transport installaties ]]*'Inspectie prijzen'!$C$46)</f>
        <v>0</v>
      </c>
      <c r="X16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0" s="45">
        <v>2018</v>
      </c>
      <c r="AB160" s="83">
        <v>11</v>
      </c>
      <c r="AC160" s="78" t="s">
        <v>201</v>
      </c>
      <c r="AD160" s="79" t="s">
        <v>202</v>
      </c>
      <c r="AE160" s="83"/>
      <c r="AF160" s="81"/>
    </row>
    <row r="161" spans="1:32" ht="16.5" customHeight="1" x14ac:dyDescent="0.25">
      <c r="A161" s="74">
        <v>152</v>
      </c>
      <c r="B161" s="74" t="s">
        <v>760</v>
      </c>
      <c r="C161" s="74"/>
      <c r="D161" s="74" t="s">
        <v>280</v>
      </c>
      <c r="E161" s="74" t="s">
        <v>281</v>
      </c>
      <c r="F161" s="83" t="s">
        <v>8</v>
      </c>
      <c r="G161" s="83">
        <v>1961</v>
      </c>
      <c r="H161" s="75">
        <v>2390</v>
      </c>
      <c r="I161" s="83"/>
      <c r="J161" s="83" t="s">
        <v>797</v>
      </c>
      <c r="K161" s="106" t="s">
        <v>797</v>
      </c>
      <c r="L161" s="74">
        <v>3</v>
      </c>
      <c r="M161" s="83" t="s">
        <v>797</v>
      </c>
      <c r="N161" s="83"/>
      <c r="O161" s="83"/>
      <c r="P161" s="83" t="s">
        <v>777</v>
      </c>
      <c r="Q16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1" s="22">
        <f>IF(Tabel2[[#This Row],[BVO]]&lt;150,Tabel2[[#This Row],[Inventaristie en Nul-Inspectie BOEI Bwk E en W prijs per m2]],Tabel2[[#This Row],[Her-inspectie BOEI Bwk E en W prijs per m2]]*Tabel2[[#This Row],[BVO]])</f>
        <v>0</v>
      </c>
      <c r="U161" s="22">
        <f>IF(Tabel2[[#This Row],[Inpandige inspectie volledig]]="JA",'Inspectie prijzen'!$C$30*Tabel2[[#This Row],[BVO]],0)</f>
        <v>0</v>
      </c>
      <c r="V161" s="29" t="b">
        <f>IF(Tabel2[[#This Row],[Aantal transport installaties ]]&gt;0,Tabel2[[#This Row],[Aantal transport installaties ]]*'Inspectie prijzen'!$C$26)</f>
        <v>0</v>
      </c>
      <c r="W161" s="29" t="b">
        <f>IF(Tabel2[[#This Row],[Aantal transport installaties ]]&gt;0,Tabel2[[#This Row],[Aantal transport installaties ]]*'Inspectie prijzen'!$C$46)</f>
        <v>0</v>
      </c>
      <c r="X16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1" s="48" t="s">
        <v>826</v>
      </c>
      <c r="AB161" s="83">
        <v>11</v>
      </c>
      <c r="AC161" s="78" t="s">
        <v>201</v>
      </c>
      <c r="AD161" s="79" t="s">
        <v>202</v>
      </c>
      <c r="AE161" s="83"/>
      <c r="AF161" s="81"/>
    </row>
    <row r="162" spans="1:32" ht="16.5" customHeight="1" x14ac:dyDescent="0.25">
      <c r="A162" s="222">
        <v>153</v>
      </c>
      <c r="B162" s="74" t="s">
        <v>760</v>
      </c>
      <c r="C162" s="74"/>
      <c r="D162" s="74" t="s">
        <v>240</v>
      </c>
      <c r="E162" s="74" t="s">
        <v>282</v>
      </c>
      <c r="F162" s="83" t="s">
        <v>4</v>
      </c>
      <c r="G162" s="83">
        <v>2014</v>
      </c>
      <c r="H162" s="75">
        <v>4269</v>
      </c>
      <c r="I162" s="83"/>
      <c r="J162" s="83" t="s">
        <v>797</v>
      </c>
      <c r="K162" s="106" t="s">
        <v>797</v>
      </c>
      <c r="L162" s="74">
        <v>3</v>
      </c>
      <c r="M162" s="83" t="s">
        <v>797</v>
      </c>
      <c r="N162" s="83"/>
      <c r="O162" s="83"/>
      <c r="P162" s="83" t="s">
        <v>777</v>
      </c>
      <c r="Q16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2" s="22">
        <f>IF(Tabel2[[#This Row],[BVO]]&lt;150,Tabel2[[#This Row],[Inventaristie en Nul-Inspectie BOEI Bwk E en W prijs per m2]],Tabel2[[#This Row],[Her-inspectie BOEI Bwk E en W prijs per m2]]*Tabel2[[#This Row],[BVO]])</f>
        <v>0</v>
      </c>
      <c r="U162" s="22">
        <f>IF(Tabel2[[#This Row],[Inpandige inspectie volledig]]="JA",'Inspectie prijzen'!$C$30*Tabel2[[#This Row],[BVO]],0)</f>
        <v>0</v>
      </c>
      <c r="V162" s="29" t="b">
        <f>IF(Tabel2[[#This Row],[Aantal transport installaties ]]&gt;0,Tabel2[[#This Row],[Aantal transport installaties ]]*'Inspectie prijzen'!$C$26)</f>
        <v>0</v>
      </c>
      <c r="W162" s="29" t="b">
        <f>IF(Tabel2[[#This Row],[Aantal transport installaties ]]&gt;0,Tabel2[[#This Row],[Aantal transport installaties ]]*'Inspectie prijzen'!$C$46)</f>
        <v>0</v>
      </c>
      <c r="X16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2" s="45"/>
      <c r="AB162" s="83">
        <v>11</v>
      </c>
      <c r="AC162" s="78" t="s">
        <v>201</v>
      </c>
      <c r="AD162" s="79" t="s">
        <v>202</v>
      </c>
      <c r="AE162" s="83"/>
      <c r="AF162" s="81"/>
    </row>
    <row r="163" spans="1:32" ht="16.5" hidden="1" customHeight="1" x14ac:dyDescent="0.25">
      <c r="A163" s="74">
        <v>154</v>
      </c>
      <c r="B163" s="74" t="s">
        <v>760</v>
      </c>
      <c r="C163" s="74"/>
      <c r="D163" s="74" t="s">
        <v>589</v>
      </c>
      <c r="E163" s="74" t="s">
        <v>590</v>
      </c>
      <c r="F163" s="83" t="s">
        <v>4</v>
      </c>
      <c r="G163" s="83">
        <v>1975</v>
      </c>
      <c r="H163" s="58">
        <v>4275</v>
      </c>
      <c r="I163" s="83"/>
      <c r="J163" s="106" t="s">
        <v>796</v>
      </c>
      <c r="K163" s="83"/>
      <c r="L163" s="74">
        <v>3</v>
      </c>
      <c r="M163" s="83" t="s">
        <v>797</v>
      </c>
      <c r="N163" s="83"/>
      <c r="O163" s="83"/>
      <c r="P163" s="83" t="s">
        <v>777</v>
      </c>
      <c r="Q16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3" s="22">
        <f>IF(Tabel2[[#This Row],[BVO]]&lt;150,Tabel2[[#This Row],[Inventaristie en Nul-Inspectie BOEI Bwk E en W prijs per m2]],Tabel2[[#This Row],[Her-inspectie BOEI Bwk E en W prijs per m2]]*Tabel2[[#This Row],[BVO]])</f>
        <v>0</v>
      </c>
      <c r="U163" s="22">
        <f>IF(Tabel2[[#This Row],[Inpandige inspectie volledig]]="JA",'Inspectie prijzen'!$C$30*Tabel2[[#This Row],[BVO]],0)</f>
        <v>0</v>
      </c>
      <c r="V163" s="29" t="b">
        <f>IF(Tabel2[[#This Row],[Aantal transport installaties ]]&gt;0,Tabel2[[#This Row],[Aantal transport installaties ]]*'Inspectie prijzen'!$C$26)</f>
        <v>0</v>
      </c>
      <c r="W163" s="29" t="b">
        <f>IF(Tabel2[[#This Row],[Aantal transport installaties ]]&gt;0,Tabel2[[#This Row],[Aantal transport installaties ]]*'Inspectie prijzen'!$C$46)</f>
        <v>0</v>
      </c>
      <c r="X16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3" s="45"/>
      <c r="AB163" s="83">
        <v>11</v>
      </c>
      <c r="AC163" s="83" t="s">
        <v>201</v>
      </c>
      <c r="AD163" s="79" t="s">
        <v>202</v>
      </c>
      <c r="AE163" s="83"/>
      <c r="AF163" s="81"/>
    </row>
    <row r="164" spans="1:32" ht="16.5" customHeight="1" x14ac:dyDescent="0.25">
      <c r="A164" s="222">
        <v>155</v>
      </c>
      <c r="B164" s="74" t="s">
        <v>760</v>
      </c>
      <c r="C164" s="74"/>
      <c r="D164" s="74" t="s">
        <v>283</v>
      </c>
      <c r="E164" s="74" t="s">
        <v>284</v>
      </c>
      <c r="F164" s="83" t="s">
        <v>2</v>
      </c>
      <c r="G164" s="83">
        <v>1956</v>
      </c>
      <c r="H164" s="75">
        <v>1062</v>
      </c>
      <c r="I164" s="83"/>
      <c r="J164" s="83" t="s">
        <v>797</v>
      </c>
      <c r="K164" s="106" t="s">
        <v>797</v>
      </c>
      <c r="L164" s="74">
        <v>3</v>
      </c>
      <c r="M164" s="83" t="s">
        <v>804</v>
      </c>
      <c r="N164" s="83"/>
      <c r="O164" s="83"/>
      <c r="P164" s="83" t="s">
        <v>777</v>
      </c>
      <c r="Q16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4" s="22">
        <f>IF(Tabel2[[#This Row],[BVO]]&lt;150,Tabel2[[#This Row],[Inventaristie en Nul-Inspectie BOEI Bwk E en W prijs per m2]],Tabel2[[#This Row],[Her-inspectie BOEI Bwk E en W prijs per m2]]*Tabel2[[#This Row],[BVO]])</f>
        <v>0</v>
      </c>
      <c r="U164" s="22">
        <f>IF(Tabel2[[#This Row],[Inpandige inspectie volledig]]="JA",'Inspectie prijzen'!$C$30*Tabel2[[#This Row],[BVO]],0)</f>
        <v>0</v>
      </c>
      <c r="V164" s="29" t="b">
        <f>IF(Tabel2[[#This Row],[Aantal transport installaties ]]&gt;0,Tabel2[[#This Row],[Aantal transport installaties ]]*'Inspectie prijzen'!$C$26)</f>
        <v>0</v>
      </c>
      <c r="W164" s="29" t="b">
        <f>IF(Tabel2[[#This Row],[Aantal transport installaties ]]&gt;0,Tabel2[[#This Row],[Aantal transport installaties ]]*'Inspectie prijzen'!$C$46)</f>
        <v>0</v>
      </c>
      <c r="X16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4" s="45"/>
      <c r="AB164" s="83">
        <v>1</v>
      </c>
      <c r="AC164" s="78" t="s">
        <v>201</v>
      </c>
      <c r="AD164" s="79" t="s">
        <v>202</v>
      </c>
      <c r="AE164" s="83"/>
      <c r="AF164" s="81"/>
    </row>
    <row r="165" spans="1:32" ht="16.5" customHeight="1" x14ac:dyDescent="0.25">
      <c r="A165" s="74">
        <v>156</v>
      </c>
      <c r="B165" s="74" t="s">
        <v>760</v>
      </c>
      <c r="C165" s="74"/>
      <c r="D165" s="74" t="s">
        <v>285</v>
      </c>
      <c r="E165" s="74" t="s">
        <v>286</v>
      </c>
      <c r="F165" s="83" t="s">
        <v>4</v>
      </c>
      <c r="G165" s="83">
        <v>2012</v>
      </c>
      <c r="H165" s="75">
        <v>635</v>
      </c>
      <c r="I165" s="83"/>
      <c r="J165" s="83" t="s">
        <v>797</v>
      </c>
      <c r="K165" s="106" t="s">
        <v>797</v>
      </c>
      <c r="L165" s="74">
        <v>3</v>
      </c>
      <c r="M165" s="83" t="s">
        <v>797</v>
      </c>
      <c r="N165" s="83"/>
      <c r="O165" s="83"/>
      <c r="P165" s="83" t="s">
        <v>777</v>
      </c>
      <c r="Q16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5" s="22">
        <f>IF(Tabel2[[#This Row],[BVO]]&lt;150,Tabel2[[#This Row],[Inventaristie en Nul-Inspectie BOEI Bwk E en W prijs per m2]],Tabel2[[#This Row],[Her-inspectie BOEI Bwk E en W prijs per m2]]*Tabel2[[#This Row],[BVO]])</f>
        <v>0</v>
      </c>
      <c r="U165" s="22">
        <f>IF(Tabel2[[#This Row],[Inpandige inspectie volledig]]="JA",'Inspectie prijzen'!$C$30*Tabel2[[#This Row],[BVO]],0)</f>
        <v>0</v>
      </c>
      <c r="V165" s="29" t="b">
        <f>IF(Tabel2[[#This Row],[Aantal transport installaties ]]&gt;0,Tabel2[[#This Row],[Aantal transport installaties ]]*'Inspectie prijzen'!$C$26)</f>
        <v>0</v>
      </c>
      <c r="W165" s="29" t="b">
        <f>IF(Tabel2[[#This Row],[Aantal transport installaties ]]&gt;0,Tabel2[[#This Row],[Aantal transport installaties ]]*'Inspectie prijzen'!$C$46)</f>
        <v>0</v>
      </c>
      <c r="X16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5" s="45"/>
      <c r="AB165" s="83">
        <v>12</v>
      </c>
      <c r="AC165" s="78" t="s">
        <v>201</v>
      </c>
      <c r="AD165" s="79" t="s">
        <v>202</v>
      </c>
      <c r="AE165" s="83"/>
      <c r="AF165" s="81"/>
    </row>
    <row r="166" spans="1:32" ht="16.5" customHeight="1" x14ac:dyDescent="0.25">
      <c r="A166" s="222">
        <v>157</v>
      </c>
      <c r="B166" s="74" t="s">
        <v>760</v>
      </c>
      <c r="C166" s="74"/>
      <c r="D166" s="74" t="s">
        <v>287</v>
      </c>
      <c r="E166" s="74" t="s">
        <v>288</v>
      </c>
      <c r="F166" s="83" t="s">
        <v>2</v>
      </c>
      <c r="G166" s="83">
        <v>2007</v>
      </c>
      <c r="H166" s="75">
        <v>3167</v>
      </c>
      <c r="I166" s="83"/>
      <c r="J166" s="83" t="s">
        <v>797</v>
      </c>
      <c r="K166" s="106" t="s">
        <v>797</v>
      </c>
      <c r="L166" s="74">
        <v>3</v>
      </c>
      <c r="M166" s="83" t="s">
        <v>797</v>
      </c>
      <c r="N166" s="83">
        <v>1</v>
      </c>
      <c r="O166" s="107" t="s">
        <v>814</v>
      </c>
      <c r="P166" s="83" t="s">
        <v>777</v>
      </c>
      <c r="Q16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6" s="22">
        <f>IF(Tabel2[[#This Row],[BVO]]&lt;150,Tabel2[[#This Row],[Inventaristie en Nul-Inspectie BOEI Bwk E en W prijs per m2]],Tabel2[[#This Row],[Her-inspectie BOEI Bwk E en W prijs per m2]]*Tabel2[[#This Row],[BVO]])</f>
        <v>0</v>
      </c>
      <c r="U166" s="22">
        <f>IF(Tabel2[[#This Row],[Inpandige inspectie volledig]]="JA",'Inspectie prijzen'!$C$30*Tabel2[[#This Row],[BVO]],0)</f>
        <v>0</v>
      </c>
      <c r="V166" s="26">
        <f>IF(Tabel2[[#This Row],[Aantal transport installaties ]]&gt;0,Tabel2[[#This Row],[Aantal transport installaties ]]*'Inspectie prijzen'!$C$26)</f>
        <v>0</v>
      </c>
      <c r="W166" s="26">
        <f>IF(Tabel2[[#This Row],[Aantal transport installaties ]]&gt;0,Tabel2[[#This Row],[Aantal transport installaties ]]*'Inspectie prijzen'!$C$46)</f>
        <v>0</v>
      </c>
      <c r="X16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6" s="45"/>
      <c r="AB166" s="83">
        <v>1</v>
      </c>
      <c r="AC166" s="78" t="s">
        <v>201</v>
      </c>
      <c r="AD166" s="79" t="s">
        <v>202</v>
      </c>
      <c r="AE166" s="83"/>
      <c r="AF166" s="81"/>
    </row>
    <row r="167" spans="1:32" ht="16.5" customHeight="1" x14ac:dyDescent="0.25">
      <c r="A167" s="74">
        <v>158</v>
      </c>
      <c r="B167" s="74" t="s">
        <v>760</v>
      </c>
      <c r="C167" s="74"/>
      <c r="D167" s="74" t="s">
        <v>289</v>
      </c>
      <c r="E167" s="74" t="s">
        <v>290</v>
      </c>
      <c r="F167" s="83" t="s">
        <v>33</v>
      </c>
      <c r="G167" s="83">
        <v>1986</v>
      </c>
      <c r="H167" s="75">
        <v>153</v>
      </c>
      <c r="I167" s="83"/>
      <c r="J167" s="83" t="s">
        <v>797</v>
      </c>
      <c r="K167" s="76" t="s">
        <v>796</v>
      </c>
      <c r="L167" s="74">
        <v>3</v>
      </c>
      <c r="M167" s="83" t="s">
        <v>797</v>
      </c>
      <c r="N167" s="83"/>
      <c r="O167" s="83"/>
      <c r="P167" s="83" t="s">
        <v>777</v>
      </c>
      <c r="Q16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7" s="22">
        <f>IF(Tabel2[[#This Row],[BVO]]&lt;150,Tabel2[[#This Row],[Inventaristie en Nul-Inspectie BOEI Bwk E en W prijs per m2]],Tabel2[[#This Row],[Her-inspectie BOEI Bwk E en W prijs per m2]]*Tabel2[[#This Row],[BVO]])</f>
        <v>0</v>
      </c>
      <c r="U167" s="22">
        <f>IF(Tabel2[[#This Row],[Inpandige inspectie volledig]]="JA",'Inspectie prijzen'!$C$30*Tabel2[[#This Row],[BVO]],0)</f>
        <v>0</v>
      </c>
      <c r="V167" s="29" t="b">
        <f>IF(Tabel2[[#This Row],[Aantal transport installaties ]]&gt;0,Tabel2[[#This Row],[Aantal transport installaties ]]*'Inspectie prijzen'!$C$26)</f>
        <v>0</v>
      </c>
      <c r="W167" s="29" t="b">
        <f>IF(Tabel2[[#This Row],[Aantal transport installaties ]]&gt;0,Tabel2[[#This Row],[Aantal transport installaties ]]*'Inspectie prijzen'!$C$46)</f>
        <v>0</v>
      </c>
      <c r="X16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7" s="45"/>
      <c r="AB167" s="83">
        <v>12</v>
      </c>
      <c r="AC167" s="104" t="s">
        <v>291</v>
      </c>
      <c r="AD167" s="105" t="s">
        <v>292</v>
      </c>
      <c r="AE167" s="83"/>
      <c r="AF167" s="81"/>
    </row>
    <row r="168" spans="1:32" ht="16.5" customHeight="1" x14ac:dyDescent="0.25">
      <c r="A168" s="222">
        <v>159</v>
      </c>
      <c r="B168" s="74" t="s">
        <v>760</v>
      </c>
      <c r="C168" s="74"/>
      <c r="D168" s="74" t="s">
        <v>293</v>
      </c>
      <c r="E168" s="74" t="s">
        <v>294</v>
      </c>
      <c r="F168" s="83" t="s">
        <v>8</v>
      </c>
      <c r="G168" s="83">
        <v>2019</v>
      </c>
      <c r="H168" s="75">
        <v>784</v>
      </c>
      <c r="I168" s="83"/>
      <c r="J168" s="83" t="s">
        <v>797</v>
      </c>
      <c r="K168" s="106" t="s">
        <v>797</v>
      </c>
      <c r="L168" s="74">
        <v>3</v>
      </c>
      <c r="M168" s="83" t="s">
        <v>797</v>
      </c>
      <c r="N168" s="83"/>
      <c r="O168" s="83"/>
      <c r="P168" s="83" t="s">
        <v>777</v>
      </c>
      <c r="Q168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8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8" s="22">
        <f>IF(Tabel2[[#This Row],[BVO]]&lt;150,Tabel2[[#This Row],[Inventaristie en Nul-Inspectie BOEI Bwk E en W prijs per m2]],Tabel2[[#This Row],[Her-inspectie BOEI Bwk E en W prijs per m2]]*Tabel2[[#This Row],[BVO]])</f>
        <v>0</v>
      </c>
      <c r="U168" s="22">
        <f>IF(Tabel2[[#This Row],[Inpandige inspectie volledig]]="JA",'Inspectie prijzen'!$C$30*Tabel2[[#This Row],[BVO]],0)</f>
        <v>0</v>
      </c>
      <c r="V168" s="29" t="b">
        <f>IF(Tabel2[[#This Row],[Aantal transport installaties ]]&gt;0,Tabel2[[#This Row],[Aantal transport installaties ]]*'Inspectie prijzen'!$C$26)</f>
        <v>0</v>
      </c>
      <c r="W168" s="29" t="b">
        <f>IF(Tabel2[[#This Row],[Aantal transport installaties ]]&gt;0,Tabel2[[#This Row],[Aantal transport installaties ]]*'Inspectie prijzen'!$C$46)</f>
        <v>0</v>
      </c>
      <c r="X168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8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8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8" s="45"/>
      <c r="AB168" s="83">
        <v>12</v>
      </c>
      <c r="AC168" s="78" t="s">
        <v>201</v>
      </c>
      <c r="AD168" s="79" t="s">
        <v>202</v>
      </c>
      <c r="AE168" s="83" t="s">
        <v>728</v>
      </c>
      <c r="AF168" s="81"/>
    </row>
    <row r="169" spans="1:32" ht="16.5" customHeight="1" x14ac:dyDescent="0.25">
      <c r="A169" s="74">
        <v>160</v>
      </c>
      <c r="B169" s="74" t="s">
        <v>760</v>
      </c>
      <c r="C169" s="74"/>
      <c r="D169" s="74" t="s">
        <v>295</v>
      </c>
      <c r="E169" s="74" t="s">
        <v>296</v>
      </c>
      <c r="F169" s="83" t="s">
        <v>33</v>
      </c>
      <c r="G169" s="83">
        <v>2009</v>
      </c>
      <c r="H169" s="75">
        <v>334</v>
      </c>
      <c r="I169" s="83"/>
      <c r="J169" s="83" t="s">
        <v>797</v>
      </c>
      <c r="K169" s="76" t="s">
        <v>796</v>
      </c>
      <c r="L169" s="74">
        <v>3</v>
      </c>
      <c r="M169" s="83" t="s">
        <v>797</v>
      </c>
      <c r="N169" s="83"/>
      <c r="O169" s="83"/>
      <c r="P169" s="83" t="s">
        <v>777</v>
      </c>
      <c r="Q169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9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9" s="22">
        <f>IF(Tabel2[[#This Row],[BVO]]&lt;150,Tabel2[[#This Row],[Inventaristie en Nul-Inspectie BOEI Bwk E en W prijs per m2]],Tabel2[[#This Row],[Her-inspectie BOEI Bwk E en W prijs per m2]]*Tabel2[[#This Row],[BVO]])</f>
        <v>0</v>
      </c>
      <c r="U169" s="22">
        <f>IF(Tabel2[[#This Row],[Inpandige inspectie volledig]]="JA",'Inspectie prijzen'!$C$30*Tabel2[[#This Row],[BVO]],0)</f>
        <v>0</v>
      </c>
      <c r="V169" s="29" t="b">
        <f>IF(Tabel2[[#This Row],[Aantal transport installaties ]]&gt;0,Tabel2[[#This Row],[Aantal transport installaties ]]*'Inspectie prijzen'!$C$26)</f>
        <v>0</v>
      </c>
      <c r="W169" s="29" t="b">
        <f>IF(Tabel2[[#This Row],[Aantal transport installaties ]]&gt;0,Tabel2[[#This Row],[Aantal transport installaties ]]*'Inspectie prijzen'!$C$46)</f>
        <v>0</v>
      </c>
      <c r="X169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9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9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9" s="45"/>
      <c r="AB169" s="83">
        <v>12</v>
      </c>
      <c r="AC169" s="104" t="s">
        <v>747</v>
      </c>
      <c r="AD169" s="105" t="s">
        <v>748</v>
      </c>
      <c r="AE169" s="83"/>
      <c r="AF169" s="81"/>
    </row>
    <row r="170" spans="1:32" ht="16.5" customHeight="1" x14ac:dyDescent="0.25">
      <c r="A170" s="222">
        <v>161</v>
      </c>
      <c r="B170" s="74" t="s">
        <v>760</v>
      </c>
      <c r="C170" s="74"/>
      <c r="D170" s="74" t="s">
        <v>633</v>
      </c>
      <c r="E170" s="74" t="s">
        <v>297</v>
      </c>
      <c r="F170" s="83" t="s">
        <v>33</v>
      </c>
      <c r="G170" s="83">
        <v>1975</v>
      </c>
      <c r="H170" s="75">
        <v>198</v>
      </c>
      <c r="I170" s="83"/>
      <c r="J170" s="83" t="s">
        <v>797</v>
      </c>
      <c r="K170" s="76" t="s">
        <v>796</v>
      </c>
      <c r="L170" s="74">
        <v>3</v>
      </c>
      <c r="M170" s="83" t="s">
        <v>797</v>
      </c>
      <c r="N170" s="83"/>
      <c r="O170" s="83"/>
      <c r="P170" s="83" t="s">
        <v>777</v>
      </c>
      <c r="Q17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0" s="22">
        <f>IF(Tabel2[[#This Row],[BVO]]&lt;150,Tabel2[[#This Row],[Inventaristie en Nul-Inspectie BOEI Bwk E en W prijs per m2]],Tabel2[[#This Row],[Her-inspectie BOEI Bwk E en W prijs per m2]]*Tabel2[[#This Row],[BVO]])</f>
        <v>0</v>
      </c>
      <c r="U170" s="22">
        <f>IF(Tabel2[[#This Row],[Inpandige inspectie volledig]]="JA",'Inspectie prijzen'!$C$30*Tabel2[[#This Row],[BVO]],0)</f>
        <v>0</v>
      </c>
      <c r="V170" s="29" t="b">
        <f>IF(Tabel2[[#This Row],[Aantal transport installaties ]]&gt;0,Tabel2[[#This Row],[Aantal transport installaties ]]*'Inspectie prijzen'!$C$26)</f>
        <v>0</v>
      </c>
      <c r="W170" s="29" t="b">
        <f>IF(Tabel2[[#This Row],[Aantal transport installaties ]]&gt;0,Tabel2[[#This Row],[Aantal transport installaties ]]*'Inspectie prijzen'!$C$46)</f>
        <v>0</v>
      </c>
      <c r="X17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0" s="45"/>
      <c r="AB170" s="83">
        <v>12</v>
      </c>
      <c r="AC170" s="104" t="s">
        <v>298</v>
      </c>
      <c r="AD170" s="105" t="s">
        <v>299</v>
      </c>
      <c r="AE170" s="83"/>
      <c r="AF170" s="81"/>
    </row>
    <row r="171" spans="1:32" ht="16.5" customHeight="1" x14ac:dyDescent="0.25">
      <c r="A171" s="74">
        <v>162</v>
      </c>
      <c r="B171" s="74" t="s">
        <v>760</v>
      </c>
      <c r="C171" s="74"/>
      <c r="D171" s="74" t="s">
        <v>300</v>
      </c>
      <c r="E171" s="74" t="s">
        <v>301</v>
      </c>
      <c r="F171" s="83" t="s">
        <v>2</v>
      </c>
      <c r="G171" s="83">
        <v>1973</v>
      </c>
      <c r="H171" s="75">
        <v>472</v>
      </c>
      <c r="I171" s="83"/>
      <c r="J171" s="83" t="s">
        <v>797</v>
      </c>
      <c r="K171" s="106" t="s">
        <v>797</v>
      </c>
      <c r="L171" s="74">
        <v>3</v>
      </c>
      <c r="M171" s="83" t="s">
        <v>797</v>
      </c>
      <c r="N171" s="83"/>
      <c r="O171" s="83"/>
      <c r="P171" s="83" t="s">
        <v>777</v>
      </c>
      <c r="Q17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1" s="22">
        <f>IF(Tabel2[[#This Row],[BVO]]&lt;150,Tabel2[[#This Row],[Inventaristie en Nul-Inspectie BOEI Bwk E en W prijs per m2]],Tabel2[[#This Row],[Her-inspectie BOEI Bwk E en W prijs per m2]]*Tabel2[[#This Row],[BVO]])</f>
        <v>0</v>
      </c>
      <c r="U171" s="22">
        <f>IF(Tabel2[[#This Row],[Inpandige inspectie volledig]]="JA",'Inspectie prijzen'!$C$30*Tabel2[[#This Row],[BVO]],0)</f>
        <v>0</v>
      </c>
      <c r="V171" s="29" t="b">
        <f>IF(Tabel2[[#This Row],[Aantal transport installaties ]]&gt;0,Tabel2[[#This Row],[Aantal transport installaties ]]*'Inspectie prijzen'!$C$26)</f>
        <v>0</v>
      </c>
      <c r="W171" s="29" t="b">
        <f>IF(Tabel2[[#This Row],[Aantal transport installaties ]]&gt;0,Tabel2[[#This Row],[Aantal transport installaties ]]*'Inspectie prijzen'!$C$46)</f>
        <v>0</v>
      </c>
      <c r="X17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1" s="45"/>
      <c r="AB171" s="83">
        <v>12</v>
      </c>
      <c r="AC171" s="78" t="s">
        <v>201</v>
      </c>
      <c r="AD171" s="79" t="s">
        <v>202</v>
      </c>
      <c r="AE171" s="83"/>
      <c r="AF171" s="81"/>
    </row>
    <row r="172" spans="1:32" ht="16.5" customHeight="1" x14ac:dyDescent="0.25">
      <c r="A172" s="222">
        <v>163</v>
      </c>
      <c r="B172" s="74" t="s">
        <v>760</v>
      </c>
      <c r="C172" s="74"/>
      <c r="D172" s="74" t="s">
        <v>635</v>
      </c>
      <c r="E172" s="74" t="s">
        <v>302</v>
      </c>
      <c r="F172" s="83" t="s">
        <v>0</v>
      </c>
      <c r="G172" s="83">
        <v>2010</v>
      </c>
      <c r="H172" s="75">
        <v>247</v>
      </c>
      <c r="I172" s="83"/>
      <c r="J172" s="83" t="s">
        <v>797</v>
      </c>
      <c r="K172" s="76" t="s">
        <v>796</v>
      </c>
      <c r="L172" s="74">
        <v>3</v>
      </c>
      <c r="M172" s="83" t="s">
        <v>797</v>
      </c>
      <c r="N172" s="83"/>
      <c r="O172" s="83"/>
      <c r="P172" s="83" t="s">
        <v>777</v>
      </c>
      <c r="Q17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2" s="22">
        <f>IF(Tabel2[[#This Row],[BVO]]&lt;150,Tabel2[[#This Row],[Inventaristie en Nul-Inspectie BOEI Bwk E en W prijs per m2]],Tabel2[[#This Row],[Her-inspectie BOEI Bwk E en W prijs per m2]]*Tabel2[[#This Row],[BVO]])</f>
        <v>0</v>
      </c>
      <c r="U172" s="22">
        <f>IF(Tabel2[[#This Row],[Inpandige inspectie volledig]]="JA",'Inspectie prijzen'!$C$30*Tabel2[[#This Row],[BVO]],0)</f>
        <v>0</v>
      </c>
      <c r="V172" s="29" t="b">
        <f>IF(Tabel2[[#This Row],[Aantal transport installaties ]]&gt;0,Tabel2[[#This Row],[Aantal transport installaties ]]*'Inspectie prijzen'!$C$26)</f>
        <v>0</v>
      </c>
      <c r="W172" s="29" t="b">
        <f>IF(Tabel2[[#This Row],[Aantal transport installaties ]]&gt;0,Tabel2[[#This Row],[Aantal transport installaties ]]*'Inspectie prijzen'!$C$46)</f>
        <v>0</v>
      </c>
      <c r="X17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2" s="45"/>
      <c r="AB172" s="83">
        <v>12</v>
      </c>
      <c r="AC172" s="104" t="s">
        <v>303</v>
      </c>
      <c r="AD172" s="105" t="s">
        <v>304</v>
      </c>
      <c r="AE172" s="83"/>
      <c r="AF172" s="81"/>
    </row>
    <row r="173" spans="1:32" ht="16.5" customHeight="1" x14ac:dyDescent="0.25">
      <c r="A173" s="74">
        <v>164</v>
      </c>
      <c r="B173" s="74" t="s">
        <v>760</v>
      </c>
      <c r="C173" s="74"/>
      <c r="D173" s="218" t="s">
        <v>635</v>
      </c>
      <c r="E173" s="218" t="s">
        <v>692</v>
      </c>
      <c r="F173" s="217" t="s">
        <v>0</v>
      </c>
      <c r="G173" s="217"/>
      <c r="H173" s="219">
        <v>225</v>
      </c>
      <c r="I173" s="83"/>
      <c r="J173" s="83" t="s">
        <v>797</v>
      </c>
      <c r="K173" s="76" t="s">
        <v>796</v>
      </c>
      <c r="L173" s="74">
        <v>3</v>
      </c>
      <c r="M173" s="83" t="s">
        <v>797</v>
      </c>
      <c r="N173" s="83"/>
      <c r="O173" s="83"/>
      <c r="P173" s="83" t="s">
        <v>777</v>
      </c>
      <c r="Q17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3" s="22">
        <f>IF(Tabel2[[#This Row],[BVO]]&lt;150,Tabel2[[#This Row],[Inventaristie en Nul-Inspectie BOEI Bwk E en W prijs per m2]],Tabel2[[#This Row],[Her-inspectie BOEI Bwk E en W prijs per m2]]*Tabel2[[#This Row],[BVO]])</f>
        <v>0</v>
      </c>
      <c r="U173" s="22">
        <f>IF(Tabel2[[#This Row],[Inpandige inspectie volledig]]="JA",'Inspectie prijzen'!$C$30*Tabel2[[#This Row],[BVO]],0)</f>
        <v>0</v>
      </c>
      <c r="V173" s="29" t="b">
        <f>IF(Tabel2[[#This Row],[Aantal transport installaties ]]&gt;0,Tabel2[[#This Row],[Aantal transport installaties ]]*'Inspectie prijzen'!$C$26)</f>
        <v>0</v>
      </c>
      <c r="W173" s="29" t="b">
        <f>IF(Tabel2[[#This Row],[Aantal transport installaties ]]&gt;0,Tabel2[[#This Row],[Aantal transport installaties ]]*'Inspectie prijzen'!$C$46)</f>
        <v>0</v>
      </c>
      <c r="X17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3" s="45"/>
      <c r="AB173" s="83">
        <v>13</v>
      </c>
      <c r="AC173" s="104"/>
      <c r="AD173" s="105"/>
      <c r="AE173" s="83"/>
      <c r="AF173" s="81"/>
    </row>
    <row r="174" spans="1:32" ht="16.5" customHeight="1" x14ac:dyDescent="0.25">
      <c r="A174" s="222">
        <v>165</v>
      </c>
      <c r="B174" s="74" t="s">
        <v>760</v>
      </c>
      <c r="C174" s="74"/>
      <c r="D174" s="74" t="s">
        <v>305</v>
      </c>
      <c r="E174" s="74" t="s">
        <v>306</v>
      </c>
      <c r="F174" s="83" t="s">
        <v>2</v>
      </c>
      <c r="G174" s="83">
        <v>2011</v>
      </c>
      <c r="H174" s="75">
        <v>557</v>
      </c>
      <c r="I174" s="83"/>
      <c r="J174" s="83" t="s">
        <v>797</v>
      </c>
      <c r="K174" s="106" t="s">
        <v>797</v>
      </c>
      <c r="L174" s="74">
        <v>3</v>
      </c>
      <c r="M174" s="83" t="s">
        <v>797</v>
      </c>
      <c r="N174" s="83"/>
      <c r="O174" s="83"/>
      <c r="P174" s="83" t="s">
        <v>777</v>
      </c>
      <c r="Q17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4" s="22">
        <f>IF(Tabel2[[#This Row],[BVO]]&lt;150,Tabel2[[#This Row],[Inventaristie en Nul-Inspectie BOEI Bwk E en W prijs per m2]],Tabel2[[#This Row],[Her-inspectie BOEI Bwk E en W prijs per m2]]*Tabel2[[#This Row],[BVO]])</f>
        <v>0</v>
      </c>
      <c r="U174" s="22">
        <f>IF(Tabel2[[#This Row],[Inpandige inspectie volledig]]="JA",'Inspectie prijzen'!$C$30*Tabel2[[#This Row],[BVO]],0)</f>
        <v>0</v>
      </c>
      <c r="V174" s="29" t="b">
        <f>IF(Tabel2[[#This Row],[Aantal transport installaties ]]&gt;0,Tabel2[[#This Row],[Aantal transport installaties ]]*'Inspectie prijzen'!$C$26)</f>
        <v>0</v>
      </c>
      <c r="W174" s="29" t="b">
        <f>IF(Tabel2[[#This Row],[Aantal transport installaties ]]&gt;0,Tabel2[[#This Row],[Aantal transport installaties ]]*'Inspectie prijzen'!$C$46)</f>
        <v>0</v>
      </c>
      <c r="X17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4" s="45"/>
      <c r="AB174" s="83">
        <v>13</v>
      </c>
      <c r="AC174" s="78" t="s">
        <v>201</v>
      </c>
      <c r="AD174" s="79" t="s">
        <v>202</v>
      </c>
      <c r="AE174" s="83"/>
      <c r="AF174" s="81"/>
    </row>
    <row r="175" spans="1:32" ht="16.5" customHeight="1" x14ac:dyDescent="0.25">
      <c r="A175" s="74">
        <v>166</v>
      </c>
      <c r="B175" s="74" t="s">
        <v>760</v>
      </c>
      <c r="C175" s="74"/>
      <c r="D175" s="74" t="s">
        <v>307</v>
      </c>
      <c r="E175" s="74" t="s">
        <v>308</v>
      </c>
      <c r="F175" s="83" t="s">
        <v>2</v>
      </c>
      <c r="G175" s="83">
        <v>2009</v>
      </c>
      <c r="H175" s="75">
        <v>410</v>
      </c>
      <c r="I175" s="83"/>
      <c r="J175" s="83" t="s">
        <v>797</v>
      </c>
      <c r="K175" s="76" t="s">
        <v>796</v>
      </c>
      <c r="L175" s="74">
        <v>3</v>
      </c>
      <c r="M175" s="83" t="s">
        <v>797</v>
      </c>
      <c r="N175" s="83"/>
      <c r="O175" s="83"/>
      <c r="P175" s="83" t="s">
        <v>777</v>
      </c>
      <c r="Q17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5" s="22">
        <f>IF(Tabel2[[#This Row],[BVO]]&lt;150,Tabel2[[#This Row],[Inventaristie en Nul-Inspectie BOEI Bwk E en W prijs per m2]],Tabel2[[#This Row],[Her-inspectie BOEI Bwk E en W prijs per m2]]*Tabel2[[#This Row],[BVO]])</f>
        <v>0</v>
      </c>
      <c r="U175" s="22">
        <f>IF(Tabel2[[#This Row],[Inpandige inspectie volledig]]="JA",'Inspectie prijzen'!$C$30*Tabel2[[#This Row],[BVO]],0)</f>
        <v>0</v>
      </c>
      <c r="V175" s="29" t="b">
        <f>IF(Tabel2[[#This Row],[Aantal transport installaties ]]&gt;0,Tabel2[[#This Row],[Aantal transport installaties ]]*'Inspectie prijzen'!$C$26)</f>
        <v>0</v>
      </c>
      <c r="W175" s="29" t="b">
        <f>IF(Tabel2[[#This Row],[Aantal transport installaties ]]&gt;0,Tabel2[[#This Row],[Aantal transport installaties ]]*'Inspectie prijzen'!$C$46)</f>
        <v>0</v>
      </c>
      <c r="X17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5" s="45"/>
      <c r="AB175" s="83">
        <v>13</v>
      </c>
      <c r="AC175" s="104" t="s">
        <v>753</v>
      </c>
      <c r="AD175" s="105" t="s">
        <v>754</v>
      </c>
      <c r="AE175" s="83"/>
      <c r="AF175" s="81"/>
    </row>
    <row r="176" spans="1:32" ht="16.5" customHeight="1" x14ac:dyDescent="0.25">
      <c r="A176" s="222">
        <v>167</v>
      </c>
      <c r="B176" s="74" t="s">
        <v>760</v>
      </c>
      <c r="C176" s="74"/>
      <c r="D176" s="74" t="s">
        <v>626</v>
      </c>
      <c r="E176" s="74" t="s">
        <v>310</v>
      </c>
      <c r="F176" s="83" t="s">
        <v>2</v>
      </c>
      <c r="G176" s="83">
        <v>1974</v>
      </c>
      <c r="H176" s="75">
        <v>154</v>
      </c>
      <c r="I176" s="83"/>
      <c r="J176" s="83" t="s">
        <v>797</v>
      </c>
      <c r="K176" s="76" t="s">
        <v>796</v>
      </c>
      <c r="L176" s="74">
        <v>3</v>
      </c>
      <c r="M176" s="83" t="s">
        <v>797</v>
      </c>
      <c r="N176" s="83"/>
      <c r="O176" s="83"/>
      <c r="P176" s="83" t="s">
        <v>777</v>
      </c>
      <c r="Q17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6" s="22">
        <f>IF(Tabel2[[#This Row],[BVO]]&lt;150,Tabel2[[#This Row],[Inventaristie en Nul-Inspectie BOEI Bwk E en W prijs per m2]],Tabel2[[#This Row],[Her-inspectie BOEI Bwk E en W prijs per m2]]*Tabel2[[#This Row],[BVO]])</f>
        <v>0</v>
      </c>
      <c r="U176" s="22">
        <f>IF(Tabel2[[#This Row],[Inpandige inspectie volledig]]="JA",'Inspectie prijzen'!$C$30*Tabel2[[#This Row],[BVO]],0)</f>
        <v>0</v>
      </c>
      <c r="V176" s="29" t="b">
        <f>IF(Tabel2[[#This Row],[Aantal transport installaties ]]&gt;0,Tabel2[[#This Row],[Aantal transport installaties ]]*'Inspectie prijzen'!$C$26)</f>
        <v>0</v>
      </c>
      <c r="W176" s="29" t="b">
        <f>IF(Tabel2[[#This Row],[Aantal transport installaties ]]&gt;0,Tabel2[[#This Row],[Aantal transport installaties ]]*'Inspectie prijzen'!$C$46)</f>
        <v>0</v>
      </c>
      <c r="X17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6" s="45"/>
      <c r="AB176" s="83">
        <v>13</v>
      </c>
      <c r="AC176" s="104" t="s">
        <v>311</v>
      </c>
      <c r="AD176" s="105" t="s">
        <v>312</v>
      </c>
      <c r="AE176" s="83"/>
      <c r="AF176" s="81"/>
    </row>
    <row r="177" spans="1:32" ht="16.5" customHeight="1" x14ac:dyDescent="0.25">
      <c r="A177" s="74">
        <v>168</v>
      </c>
      <c r="B177" s="74" t="s">
        <v>760</v>
      </c>
      <c r="C177" s="74"/>
      <c r="D177" s="74" t="s">
        <v>309</v>
      </c>
      <c r="E177" s="74" t="s">
        <v>313</v>
      </c>
      <c r="F177" s="83" t="s">
        <v>2</v>
      </c>
      <c r="G177" s="83">
        <v>2000</v>
      </c>
      <c r="H177" s="75">
        <v>160</v>
      </c>
      <c r="I177" s="83"/>
      <c r="J177" s="83" t="s">
        <v>797</v>
      </c>
      <c r="K177" s="76" t="s">
        <v>796</v>
      </c>
      <c r="L177" s="74">
        <v>3</v>
      </c>
      <c r="M177" s="83" t="s">
        <v>797</v>
      </c>
      <c r="N177" s="83"/>
      <c r="O177" s="83"/>
      <c r="P177" s="83" t="s">
        <v>777</v>
      </c>
      <c r="Q17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7" s="22">
        <f>IF(Tabel2[[#This Row],[BVO]]&lt;150,Tabel2[[#This Row],[Inventaristie en Nul-Inspectie BOEI Bwk E en W prijs per m2]],Tabel2[[#This Row],[Her-inspectie BOEI Bwk E en W prijs per m2]]*Tabel2[[#This Row],[BVO]])</f>
        <v>0</v>
      </c>
      <c r="U177" s="22">
        <f>IF(Tabel2[[#This Row],[Inpandige inspectie volledig]]="JA",'Inspectie prijzen'!$C$30*Tabel2[[#This Row],[BVO]],0)</f>
        <v>0</v>
      </c>
      <c r="V177" s="29" t="b">
        <f>IF(Tabel2[[#This Row],[Aantal transport installaties ]]&gt;0,Tabel2[[#This Row],[Aantal transport installaties ]]*'Inspectie prijzen'!$C$26)</f>
        <v>0</v>
      </c>
      <c r="W177" s="29" t="b">
        <f>IF(Tabel2[[#This Row],[Aantal transport installaties ]]&gt;0,Tabel2[[#This Row],[Aantal transport installaties ]]*'Inspectie prijzen'!$C$46)</f>
        <v>0</v>
      </c>
      <c r="X17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7" s="45"/>
      <c r="AB177" s="83">
        <v>13</v>
      </c>
      <c r="AC177" s="104" t="s">
        <v>311</v>
      </c>
      <c r="AD177" s="105" t="s">
        <v>312</v>
      </c>
      <c r="AE177" s="83"/>
      <c r="AF177" s="81"/>
    </row>
    <row r="178" spans="1:32" ht="16.5" customHeight="1" x14ac:dyDescent="0.25">
      <c r="A178" s="222">
        <v>169</v>
      </c>
      <c r="B178" s="74" t="s">
        <v>760</v>
      </c>
      <c r="C178" s="74"/>
      <c r="D178" s="74" t="s">
        <v>627</v>
      </c>
      <c r="E178" s="74" t="s">
        <v>314</v>
      </c>
      <c r="F178" s="83" t="s">
        <v>2</v>
      </c>
      <c r="G178" s="74">
        <v>1996</v>
      </c>
      <c r="H178" s="75">
        <v>80</v>
      </c>
      <c r="I178" s="83"/>
      <c r="J178" s="83" t="s">
        <v>797</v>
      </c>
      <c r="K178" s="76" t="s">
        <v>796</v>
      </c>
      <c r="L178" s="74">
        <v>3</v>
      </c>
      <c r="M178" s="83" t="s">
        <v>797</v>
      </c>
      <c r="N178" s="83"/>
      <c r="O178" s="83"/>
      <c r="P178" s="83" t="s">
        <v>778</v>
      </c>
      <c r="Q178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8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8" s="22">
        <f>IF(Tabel2[[#This Row],[BVO]]&lt;150,Tabel2[[#This Row],[Inventaristie en Nul-Inspectie BOEI Bwk E en W prijs per m2]],Tabel2[[#This Row],[Her-inspectie BOEI Bwk E en W prijs per m2]]*Tabel2[[#This Row],[BVO]])</f>
        <v>0</v>
      </c>
      <c r="U178" s="22">
        <f>IF(Tabel2[[#This Row],[Inpandige inspectie volledig]]="JA",'Inspectie prijzen'!$C$30*Tabel2[[#This Row],[BVO]],0)</f>
        <v>0</v>
      </c>
      <c r="V178" s="29" t="b">
        <f>IF(Tabel2[[#This Row],[Aantal transport installaties ]]&gt;0,Tabel2[[#This Row],[Aantal transport installaties ]]*'Inspectie prijzen'!$C$26)</f>
        <v>0</v>
      </c>
      <c r="W178" s="29" t="b">
        <f>IF(Tabel2[[#This Row],[Aantal transport installaties ]]&gt;0,Tabel2[[#This Row],[Aantal transport installaties ]]*'Inspectie prijzen'!$C$46)</f>
        <v>0</v>
      </c>
      <c r="X178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8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8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8" s="45"/>
      <c r="AB178" s="83">
        <v>13</v>
      </c>
      <c r="AC178" s="78" t="s">
        <v>201</v>
      </c>
      <c r="AD178" s="79" t="s">
        <v>202</v>
      </c>
      <c r="AE178" s="83"/>
      <c r="AF178" s="81"/>
    </row>
    <row r="179" spans="1:32" ht="16.5" customHeight="1" x14ac:dyDescent="0.25">
      <c r="A179" s="74">
        <v>170</v>
      </c>
      <c r="B179" s="74" t="s">
        <v>760</v>
      </c>
      <c r="C179" s="74"/>
      <c r="D179" s="74" t="s">
        <v>627</v>
      </c>
      <c r="E179" s="74" t="s">
        <v>73</v>
      </c>
      <c r="F179" s="83" t="s">
        <v>2</v>
      </c>
      <c r="G179" s="83">
        <v>1964</v>
      </c>
      <c r="H179" s="75">
        <v>143</v>
      </c>
      <c r="I179" s="83"/>
      <c r="J179" s="83" t="s">
        <v>797</v>
      </c>
      <c r="K179" s="76" t="s">
        <v>796</v>
      </c>
      <c r="L179" s="74">
        <v>3</v>
      </c>
      <c r="M179" s="83" t="s">
        <v>797</v>
      </c>
      <c r="N179" s="83"/>
      <c r="O179" s="83"/>
      <c r="P179" s="83" t="s">
        <v>778</v>
      </c>
      <c r="Q179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9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9" s="22">
        <f>IF(Tabel2[[#This Row],[BVO]]&lt;150,Tabel2[[#This Row],[Inventaristie en Nul-Inspectie BOEI Bwk E en W prijs per m2]],Tabel2[[#This Row],[Her-inspectie BOEI Bwk E en W prijs per m2]]*Tabel2[[#This Row],[BVO]])</f>
        <v>0</v>
      </c>
      <c r="U179" s="22">
        <f>IF(Tabel2[[#This Row],[Inpandige inspectie volledig]]="JA",'Inspectie prijzen'!$C$30*Tabel2[[#This Row],[BVO]],0)</f>
        <v>0</v>
      </c>
      <c r="V179" s="29" t="b">
        <f>IF(Tabel2[[#This Row],[Aantal transport installaties ]]&gt;0,Tabel2[[#This Row],[Aantal transport installaties ]]*'Inspectie prijzen'!$C$26)</f>
        <v>0</v>
      </c>
      <c r="W179" s="29" t="b">
        <f>IF(Tabel2[[#This Row],[Aantal transport installaties ]]&gt;0,Tabel2[[#This Row],[Aantal transport installaties ]]*'Inspectie prijzen'!$C$46)</f>
        <v>0</v>
      </c>
      <c r="X179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9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9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9" s="45"/>
      <c r="AB179" s="83">
        <v>13</v>
      </c>
      <c r="AC179" s="78" t="s">
        <v>201</v>
      </c>
      <c r="AD179" s="79" t="s">
        <v>202</v>
      </c>
      <c r="AE179" s="83"/>
      <c r="AF179" s="81"/>
    </row>
    <row r="180" spans="1:32" ht="16.5" customHeight="1" x14ac:dyDescent="0.25">
      <c r="A180" s="222">
        <v>171</v>
      </c>
      <c r="B180" s="74" t="s">
        <v>760</v>
      </c>
      <c r="C180" s="74"/>
      <c r="D180" s="74" t="s">
        <v>315</v>
      </c>
      <c r="E180" s="74" t="s">
        <v>316</v>
      </c>
      <c r="F180" s="83" t="s">
        <v>2</v>
      </c>
      <c r="G180" s="83">
        <v>1973</v>
      </c>
      <c r="H180" s="75">
        <v>344</v>
      </c>
      <c r="I180" s="83"/>
      <c r="J180" s="83" t="s">
        <v>797</v>
      </c>
      <c r="K180" s="76" t="s">
        <v>796</v>
      </c>
      <c r="L180" s="74">
        <v>3</v>
      </c>
      <c r="M180" s="83" t="s">
        <v>797</v>
      </c>
      <c r="N180" s="83"/>
      <c r="O180" s="83"/>
      <c r="P180" s="83" t="s">
        <v>777</v>
      </c>
      <c r="Q18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0" s="22">
        <f>IF(Tabel2[[#This Row],[BVO]]&lt;150,Tabel2[[#This Row],[Inventaristie en Nul-Inspectie BOEI Bwk E en W prijs per m2]],Tabel2[[#This Row],[Her-inspectie BOEI Bwk E en W prijs per m2]]*Tabel2[[#This Row],[BVO]])</f>
        <v>0</v>
      </c>
      <c r="U180" s="22">
        <f>IF(Tabel2[[#This Row],[Inpandige inspectie volledig]]="JA",'Inspectie prijzen'!$C$30*Tabel2[[#This Row],[BVO]],0)</f>
        <v>0</v>
      </c>
      <c r="V180" s="29" t="b">
        <f>IF(Tabel2[[#This Row],[Aantal transport installaties ]]&gt;0,Tabel2[[#This Row],[Aantal transport installaties ]]*'Inspectie prijzen'!$C$26)</f>
        <v>0</v>
      </c>
      <c r="W180" s="29" t="b">
        <f>IF(Tabel2[[#This Row],[Aantal transport installaties ]]&gt;0,Tabel2[[#This Row],[Aantal transport installaties ]]*'Inspectie prijzen'!$C$46)</f>
        <v>0</v>
      </c>
      <c r="X18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0" s="45"/>
      <c r="AB180" s="83">
        <v>13</v>
      </c>
      <c r="AC180" s="104" t="s">
        <v>317</v>
      </c>
      <c r="AD180" s="105" t="s">
        <v>318</v>
      </c>
      <c r="AE180" s="83"/>
      <c r="AF180" s="81"/>
    </row>
    <row r="181" spans="1:32" ht="16.5" customHeight="1" x14ac:dyDescent="0.25">
      <c r="A181" s="74">
        <v>172</v>
      </c>
      <c r="B181" s="74" t="s">
        <v>760</v>
      </c>
      <c r="C181" s="74"/>
      <c r="D181" s="74" t="s">
        <v>319</v>
      </c>
      <c r="E181" s="74" t="s">
        <v>320</v>
      </c>
      <c r="F181" s="83" t="s">
        <v>2</v>
      </c>
      <c r="G181" s="83">
        <v>2005</v>
      </c>
      <c r="H181" s="75">
        <v>511</v>
      </c>
      <c r="I181" s="83"/>
      <c r="J181" s="83" t="s">
        <v>797</v>
      </c>
      <c r="K181" s="76" t="s">
        <v>796</v>
      </c>
      <c r="L181" s="74">
        <v>3</v>
      </c>
      <c r="M181" s="83" t="s">
        <v>797</v>
      </c>
      <c r="N181" s="83"/>
      <c r="O181" s="83"/>
      <c r="P181" s="83" t="s">
        <v>777</v>
      </c>
      <c r="Q18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1" s="22">
        <f>IF(Tabel2[[#This Row],[BVO]]&lt;150,Tabel2[[#This Row],[Inventaristie en Nul-Inspectie BOEI Bwk E en W prijs per m2]],Tabel2[[#This Row],[Her-inspectie BOEI Bwk E en W prijs per m2]]*Tabel2[[#This Row],[BVO]])</f>
        <v>0</v>
      </c>
      <c r="U181" s="22">
        <f>IF(Tabel2[[#This Row],[Inpandige inspectie volledig]]="JA",'Inspectie prijzen'!$C$30*Tabel2[[#This Row],[BVO]],0)</f>
        <v>0</v>
      </c>
      <c r="V181" s="29" t="b">
        <f>IF(Tabel2[[#This Row],[Aantal transport installaties ]]&gt;0,Tabel2[[#This Row],[Aantal transport installaties ]]*'Inspectie prijzen'!$C$26)</f>
        <v>0</v>
      </c>
      <c r="W181" s="29" t="b">
        <f>IF(Tabel2[[#This Row],[Aantal transport installaties ]]&gt;0,Tabel2[[#This Row],[Aantal transport installaties ]]*'Inspectie prijzen'!$C$46)</f>
        <v>0</v>
      </c>
      <c r="X18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1" s="45"/>
      <c r="AB181" s="83">
        <v>13</v>
      </c>
      <c r="AC181" s="104" t="s">
        <v>321</v>
      </c>
      <c r="AD181" s="105" t="s">
        <v>322</v>
      </c>
      <c r="AE181" s="83"/>
      <c r="AF181" s="81"/>
    </row>
    <row r="182" spans="1:32" ht="16.5" customHeight="1" x14ac:dyDescent="0.25">
      <c r="A182" s="222">
        <v>173</v>
      </c>
      <c r="B182" s="222" t="s">
        <v>760</v>
      </c>
      <c r="C182" s="74"/>
      <c r="D182" s="218" t="s">
        <v>319</v>
      </c>
      <c r="E182" s="218" t="s">
        <v>209</v>
      </c>
      <c r="F182" s="217" t="s">
        <v>2</v>
      </c>
      <c r="G182" s="217"/>
      <c r="H182" s="219">
        <v>40</v>
      </c>
      <c r="I182" s="83"/>
      <c r="J182" s="83" t="s">
        <v>797</v>
      </c>
      <c r="K182" s="76" t="s">
        <v>796</v>
      </c>
      <c r="L182" s="74">
        <v>3</v>
      </c>
      <c r="M182" s="83" t="s">
        <v>797</v>
      </c>
      <c r="N182" s="83"/>
      <c r="O182" s="83"/>
      <c r="P182" s="83" t="s">
        <v>778</v>
      </c>
      <c r="Q18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2" s="22">
        <f>IF(Tabel2[[#This Row],[BVO]]&lt;150,Tabel2[[#This Row],[Inventaristie en Nul-Inspectie BOEI Bwk E en W prijs per m2]],Tabel2[[#This Row],[Her-inspectie BOEI Bwk E en W prijs per m2]]*Tabel2[[#This Row],[BVO]])</f>
        <v>0</v>
      </c>
      <c r="U182" s="22">
        <f>IF(Tabel2[[#This Row],[Inpandige inspectie volledig]]="JA",'Inspectie prijzen'!$C$30*Tabel2[[#This Row],[BVO]],0)</f>
        <v>0</v>
      </c>
      <c r="V182" s="29" t="b">
        <f>IF(Tabel2[[#This Row],[Aantal transport installaties ]]&gt;0,Tabel2[[#This Row],[Aantal transport installaties ]]*'Inspectie prijzen'!$C$26)</f>
        <v>0</v>
      </c>
      <c r="W182" s="29" t="b">
        <f>IF(Tabel2[[#This Row],[Aantal transport installaties ]]&gt;0,Tabel2[[#This Row],[Aantal transport installaties ]]*'Inspectie prijzen'!$C$46)</f>
        <v>0</v>
      </c>
      <c r="X18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2" s="45"/>
      <c r="AB182" s="83">
        <v>13</v>
      </c>
      <c r="AC182" s="104"/>
      <c r="AD182" s="105"/>
      <c r="AE182" s="83"/>
      <c r="AF182" s="81"/>
    </row>
    <row r="183" spans="1:32" ht="16.5" customHeight="1" x14ac:dyDescent="0.25">
      <c r="A183" s="74">
        <v>174</v>
      </c>
      <c r="B183" s="74" t="s">
        <v>760</v>
      </c>
      <c r="C183" s="74"/>
      <c r="D183" s="74" t="s">
        <v>323</v>
      </c>
      <c r="E183" s="74" t="s">
        <v>324</v>
      </c>
      <c r="F183" s="83" t="s">
        <v>2</v>
      </c>
      <c r="G183" s="83">
        <v>1973</v>
      </c>
      <c r="H183" s="75">
        <v>286</v>
      </c>
      <c r="I183" s="83"/>
      <c r="J183" s="83" t="s">
        <v>797</v>
      </c>
      <c r="K183" s="76" t="s">
        <v>796</v>
      </c>
      <c r="L183" s="74">
        <v>3</v>
      </c>
      <c r="M183" s="83" t="s">
        <v>797</v>
      </c>
      <c r="N183" s="83"/>
      <c r="O183" s="83"/>
      <c r="P183" s="83" t="s">
        <v>777</v>
      </c>
      <c r="Q18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3" s="22">
        <f>IF(Tabel2[[#This Row],[BVO]]&lt;150,Tabel2[[#This Row],[Inventaristie en Nul-Inspectie BOEI Bwk E en W prijs per m2]],Tabel2[[#This Row],[Her-inspectie BOEI Bwk E en W prijs per m2]]*Tabel2[[#This Row],[BVO]])</f>
        <v>0</v>
      </c>
      <c r="U183" s="22">
        <f>IF(Tabel2[[#This Row],[Inpandige inspectie volledig]]="JA",'Inspectie prijzen'!$C$30*Tabel2[[#This Row],[BVO]],0)</f>
        <v>0</v>
      </c>
      <c r="V183" s="29" t="b">
        <f>IF(Tabel2[[#This Row],[Aantal transport installaties ]]&gt;0,Tabel2[[#This Row],[Aantal transport installaties ]]*'Inspectie prijzen'!$C$26)</f>
        <v>0</v>
      </c>
      <c r="W183" s="29" t="b">
        <f>IF(Tabel2[[#This Row],[Aantal transport installaties ]]&gt;0,Tabel2[[#This Row],[Aantal transport installaties ]]*'Inspectie prijzen'!$C$46)</f>
        <v>0</v>
      </c>
      <c r="X18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3" s="45"/>
      <c r="AB183" s="83">
        <v>14</v>
      </c>
      <c r="AC183" s="104" t="s">
        <v>325</v>
      </c>
      <c r="AD183" s="105" t="s">
        <v>326</v>
      </c>
      <c r="AE183" s="83"/>
      <c r="AF183" s="81"/>
    </row>
    <row r="184" spans="1:32" ht="16.5" customHeight="1" x14ac:dyDescent="0.25">
      <c r="A184" s="222">
        <v>175</v>
      </c>
      <c r="B184" s="74" t="s">
        <v>760</v>
      </c>
      <c r="C184" s="74"/>
      <c r="D184" s="74" t="s">
        <v>629</v>
      </c>
      <c r="E184" s="74" t="s">
        <v>630</v>
      </c>
      <c r="F184" s="83" t="s">
        <v>2</v>
      </c>
      <c r="G184" s="83">
        <v>2018</v>
      </c>
      <c r="H184" s="84">
        <v>1139</v>
      </c>
      <c r="I184" s="83"/>
      <c r="J184" s="83" t="s">
        <v>797</v>
      </c>
      <c r="K184" s="106" t="s">
        <v>797</v>
      </c>
      <c r="L184" s="74">
        <v>3</v>
      </c>
      <c r="M184" s="83" t="s">
        <v>797</v>
      </c>
      <c r="N184" s="83"/>
      <c r="O184" s="83"/>
      <c r="P184" s="83" t="s">
        <v>777</v>
      </c>
      <c r="Q18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4" s="22">
        <f>IF(Tabel2[[#This Row],[BVO]]&lt;150,Tabel2[[#This Row],[Inventaristie en Nul-Inspectie BOEI Bwk E en W prijs per m2]],Tabel2[[#This Row],[Her-inspectie BOEI Bwk E en W prijs per m2]]*Tabel2[[#This Row],[BVO]])</f>
        <v>0</v>
      </c>
      <c r="U184" s="22">
        <f>IF(Tabel2[[#This Row],[Inpandige inspectie volledig]]="JA",'Inspectie prijzen'!$C$30*Tabel2[[#This Row],[BVO]],0)</f>
        <v>0</v>
      </c>
      <c r="V184" s="29" t="b">
        <f>IF(Tabel2[[#This Row],[Aantal transport installaties ]]&gt;0,Tabel2[[#This Row],[Aantal transport installaties ]]*'Inspectie prijzen'!$C$26)</f>
        <v>0</v>
      </c>
      <c r="W184" s="29" t="b">
        <f>IF(Tabel2[[#This Row],[Aantal transport installaties ]]&gt;0,Tabel2[[#This Row],[Aantal transport installaties ]]*'Inspectie prijzen'!$C$46)</f>
        <v>0</v>
      </c>
      <c r="X18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4" s="45"/>
      <c r="AB184" s="83">
        <v>14</v>
      </c>
      <c r="AC184" s="78" t="s">
        <v>201</v>
      </c>
      <c r="AD184" s="79" t="s">
        <v>202</v>
      </c>
      <c r="AE184" s="83"/>
      <c r="AF184" s="81"/>
    </row>
    <row r="185" spans="1:32" ht="16.5" customHeight="1" x14ac:dyDescent="0.25">
      <c r="A185" s="74">
        <v>176</v>
      </c>
      <c r="B185" s="74" t="s">
        <v>760</v>
      </c>
      <c r="C185" s="74"/>
      <c r="D185" s="74" t="s">
        <v>329</v>
      </c>
      <c r="E185" s="74" t="s">
        <v>330</v>
      </c>
      <c r="F185" s="83" t="s">
        <v>2</v>
      </c>
      <c r="G185" s="83">
        <v>2011</v>
      </c>
      <c r="H185" s="75">
        <v>2020</v>
      </c>
      <c r="I185" s="83"/>
      <c r="J185" s="83" t="s">
        <v>797</v>
      </c>
      <c r="K185" s="106" t="s">
        <v>797</v>
      </c>
      <c r="L185" s="74">
        <v>3</v>
      </c>
      <c r="M185" s="83" t="s">
        <v>797</v>
      </c>
      <c r="N185" s="83"/>
      <c r="O185" s="83"/>
      <c r="P185" s="83" t="s">
        <v>777</v>
      </c>
      <c r="Q18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5" s="22">
        <f>IF(Tabel2[[#This Row],[BVO]]&lt;150,Tabel2[[#This Row],[Inventaristie en Nul-Inspectie BOEI Bwk E en W prijs per m2]],Tabel2[[#This Row],[Her-inspectie BOEI Bwk E en W prijs per m2]]*Tabel2[[#This Row],[BVO]])</f>
        <v>0</v>
      </c>
      <c r="U185" s="22">
        <f>IF(Tabel2[[#This Row],[Inpandige inspectie volledig]]="JA",'Inspectie prijzen'!$C$30*Tabel2[[#This Row],[BVO]],0)</f>
        <v>0</v>
      </c>
      <c r="V185" s="29" t="b">
        <f>IF(Tabel2[[#This Row],[Aantal transport installaties ]]&gt;0,Tabel2[[#This Row],[Aantal transport installaties ]]*'Inspectie prijzen'!$C$26)</f>
        <v>0</v>
      </c>
      <c r="W185" s="29" t="b">
        <f>IF(Tabel2[[#This Row],[Aantal transport installaties ]]&gt;0,Tabel2[[#This Row],[Aantal transport installaties ]]*'Inspectie prijzen'!$C$46)</f>
        <v>0</v>
      </c>
      <c r="X18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5" s="45"/>
      <c r="AB185" s="83">
        <v>14</v>
      </c>
      <c r="AC185" s="78" t="s">
        <v>201</v>
      </c>
      <c r="AD185" s="79" t="s">
        <v>202</v>
      </c>
      <c r="AE185" s="83"/>
      <c r="AF185" s="81"/>
    </row>
    <row r="186" spans="1:32" ht="16.5" customHeight="1" x14ac:dyDescent="0.25">
      <c r="A186" s="222">
        <v>177</v>
      </c>
      <c r="B186" s="74" t="s">
        <v>760</v>
      </c>
      <c r="C186" s="74"/>
      <c r="D186" s="74" t="s">
        <v>331</v>
      </c>
      <c r="E186" s="74" t="s">
        <v>332</v>
      </c>
      <c r="F186" s="83" t="s">
        <v>55</v>
      </c>
      <c r="G186" s="83">
        <v>2004</v>
      </c>
      <c r="H186" s="75">
        <v>768</v>
      </c>
      <c r="I186" s="83"/>
      <c r="J186" s="83" t="s">
        <v>797</v>
      </c>
      <c r="K186" s="76" t="s">
        <v>796</v>
      </c>
      <c r="L186" s="74">
        <v>3</v>
      </c>
      <c r="M186" s="83" t="s">
        <v>797</v>
      </c>
      <c r="N186" s="83"/>
      <c r="O186" s="83"/>
      <c r="P186" s="83" t="s">
        <v>777</v>
      </c>
      <c r="Q18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6" s="22">
        <f>IF(Tabel2[[#This Row],[BVO]]&lt;150,Tabel2[[#This Row],[Inventaristie en Nul-Inspectie BOEI Bwk E en W prijs per m2]],Tabel2[[#This Row],[Her-inspectie BOEI Bwk E en W prijs per m2]]*Tabel2[[#This Row],[BVO]])</f>
        <v>0</v>
      </c>
      <c r="U186" s="22">
        <f>IF(Tabel2[[#This Row],[Inpandige inspectie volledig]]="JA",'Inspectie prijzen'!$C$30*Tabel2[[#This Row],[BVO]],0)</f>
        <v>0</v>
      </c>
      <c r="V186" s="29" t="b">
        <f>IF(Tabel2[[#This Row],[Aantal transport installaties ]]&gt;0,Tabel2[[#This Row],[Aantal transport installaties ]]*'Inspectie prijzen'!$C$26)</f>
        <v>0</v>
      </c>
      <c r="W186" s="29" t="b">
        <f>IF(Tabel2[[#This Row],[Aantal transport installaties ]]&gt;0,Tabel2[[#This Row],[Aantal transport installaties ]]*'Inspectie prijzen'!$C$46)</f>
        <v>0</v>
      </c>
      <c r="X18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6" s="45"/>
      <c r="AB186" s="83">
        <v>14</v>
      </c>
      <c r="AC186" s="104" t="s">
        <v>333</v>
      </c>
      <c r="AD186" s="105" t="s">
        <v>334</v>
      </c>
      <c r="AE186" s="83"/>
      <c r="AF186" s="81"/>
    </row>
    <row r="187" spans="1:32" ht="16.5" customHeight="1" x14ac:dyDescent="0.25">
      <c r="A187" s="74">
        <v>178</v>
      </c>
      <c r="B187" s="74" t="s">
        <v>760</v>
      </c>
      <c r="C187" s="74"/>
      <c r="D187" s="74" t="s">
        <v>335</v>
      </c>
      <c r="E187" s="74" t="s">
        <v>336</v>
      </c>
      <c r="F187" s="83" t="s">
        <v>4</v>
      </c>
      <c r="G187" s="83">
        <v>1978</v>
      </c>
      <c r="H187" s="75">
        <v>484</v>
      </c>
      <c r="I187" s="83"/>
      <c r="J187" s="83" t="s">
        <v>797</v>
      </c>
      <c r="K187" s="76" t="s">
        <v>796</v>
      </c>
      <c r="L187" s="74">
        <v>3</v>
      </c>
      <c r="M187" s="83" t="s">
        <v>797</v>
      </c>
      <c r="N187" s="83"/>
      <c r="O187" s="83"/>
      <c r="P187" s="83" t="s">
        <v>777</v>
      </c>
      <c r="Q18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7" s="22">
        <f>IF(Tabel2[[#This Row],[BVO]]&lt;150,Tabel2[[#This Row],[Inventaristie en Nul-Inspectie BOEI Bwk E en W prijs per m2]],Tabel2[[#This Row],[Her-inspectie BOEI Bwk E en W prijs per m2]]*Tabel2[[#This Row],[BVO]])</f>
        <v>0</v>
      </c>
      <c r="U187" s="22">
        <f>IF(Tabel2[[#This Row],[Inpandige inspectie volledig]]="JA",'Inspectie prijzen'!$C$30*Tabel2[[#This Row],[BVO]],0)</f>
        <v>0</v>
      </c>
      <c r="V187" s="29" t="b">
        <f>IF(Tabel2[[#This Row],[Aantal transport installaties ]]&gt;0,Tabel2[[#This Row],[Aantal transport installaties ]]*'Inspectie prijzen'!$C$26)</f>
        <v>0</v>
      </c>
      <c r="W187" s="29" t="b">
        <f>IF(Tabel2[[#This Row],[Aantal transport installaties ]]&gt;0,Tabel2[[#This Row],[Aantal transport installaties ]]*'Inspectie prijzen'!$C$46)</f>
        <v>0</v>
      </c>
      <c r="X18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7" s="45"/>
      <c r="AB187" s="83">
        <v>14</v>
      </c>
      <c r="AC187" s="104" t="s">
        <v>337</v>
      </c>
      <c r="AD187" s="105" t="s">
        <v>338</v>
      </c>
      <c r="AE187" s="83"/>
      <c r="AF187" s="81"/>
    </row>
    <row r="188" spans="1:32" ht="16.5" customHeight="1" x14ac:dyDescent="0.25">
      <c r="A188" s="222">
        <v>179</v>
      </c>
      <c r="B188" s="74" t="s">
        <v>760</v>
      </c>
      <c r="C188" s="74"/>
      <c r="D188" s="74" t="s">
        <v>335</v>
      </c>
      <c r="E188" s="74" t="s">
        <v>339</v>
      </c>
      <c r="F188" s="83" t="s">
        <v>4</v>
      </c>
      <c r="G188" s="83">
        <v>1978</v>
      </c>
      <c r="H188" s="75">
        <v>96</v>
      </c>
      <c r="I188" s="83"/>
      <c r="J188" s="83" t="s">
        <v>797</v>
      </c>
      <c r="K188" s="76" t="s">
        <v>796</v>
      </c>
      <c r="L188" s="74">
        <v>3</v>
      </c>
      <c r="M188" s="83" t="s">
        <v>797</v>
      </c>
      <c r="N188" s="83"/>
      <c r="O188" s="83"/>
      <c r="P188" s="83" t="s">
        <v>777</v>
      </c>
      <c r="Q188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8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8" s="22">
        <f>IF(Tabel2[[#This Row],[BVO]]&lt;150,Tabel2[[#This Row],[Inventaristie en Nul-Inspectie BOEI Bwk E en W prijs per m2]],Tabel2[[#This Row],[Her-inspectie BOEI Bwk E en W prijs per m2]]*Tabel2[[#This Row],[BVO]])</f>
        <v>0</v>
      </c>
      <c r="U188" s="22">
        <f>IF(Tabel2[[#This Row],[Inpandige inspectie volledig]]="JA",'Inspectie prijzen'!$C$30*Tabel2[[#This Row],[BVO]],0)</f>
        <v>0</v>
      </c>
      <c r="V188" s="29" t="b">
        <f>IF(Tabel2[[#This Row],[Aantal transport installaties ]]&gt;0,Tabel2[[#This Row],[Aantal transport installaties ]]*'Inspectie prijzen'!$C$26)</f>
        <v>0</v>
      </c>
      <c r="W188" s="29" t="b">
        <f>IF(Tabel2[[#This Row],[Aantal transport installaties ]]&gt;0,Tabel2[[#This Row],[Aantal transport installaties ]]*'Inspectie prijzen'!$C$46)</f>
        <v>0</v>
      </c>
      <c r="X188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8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8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8" s="45"/>
      <c r="AB188" s="83">
        <v>14</v>
      </c>
      <c r="AC188" s="104" t="s">
        <v>337</v>
      </c>
      <c r="AD188" s="105" t="s">
        <v>338</v>
      </c>
      <c r="AE188" s="83"/>
      <c r="AF188" s="81"/>
    </row>
    <row r="189" spans="1:32" ht="16.5" customHeight="1" x14ac:dyDescent="0.25">
      <c r="A189" s="74">
        <v>180</v>
      </c>
      <c r="B189" s="74" t="s">
        <v>760</v>
      </c>
      <c r="C189" s="74"/>
      <c r="D189" s="74" t="s">
        <v>340</v>
      </c>
      <c r="E189" s="74" t="s">
        <v>341</v>
      </c>
      <c r="F189" s="83" t="s">
        <v>342</v>
      </c>
      <c r="G189" s="83">
        <v>1981</v>
      </c>
      <c r="H189" s="75">
        <v>534</v>
      </c>
      <c r="I189" s="83"/>
      <c r="J189" s="83" t="s">
        <v>797</v>
      </c>
      <c r="K189" s="106" t="s">
        <v>797</v>
      </c>
      <c r="L189" s="74">
        <v>3</v>
      </c>
      <c r="M189" s="83" t="s">
        <v>797</v>
      </c>
      <c r="N189" s="83"/>
      <c r="O189" s="83"/>
      <c r="P189" s="83" t="s">
        <v>777</v>
      </c>
      <c r="Q189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9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9" s="22">
        <f>IF(Tabel2[[#This Row],[BVO]]&lt;150,Tabel2[[#This Row],[Inventaristie en Nul-Inspectie BOEI Bwk E en W prijs per m2]],Tabel2[[#This Row],[Her-inspectie BOEI Bwk E en W prijs per m2]]*Tabel2[[#This Row],[BVO]])</f>
        <v>0</v>
      </c>
      <c r="U189" s="22">
        <f>IF(Tabel2[[#This Row],[Inpandige inspectie volledig]]="JA",'Inspectie prijzen'!$C$30*Tabel2[[#This Row],[BVO]],0)</f>
        <v>0</v>
      </c>
      <c r="V189" s="29" t="b">
        <f>IF(Tabel2[[#This Row],[Aantal transport installaties ]]&gt;0,Tabel2[[#This Row],[Aantal transport installaties ]]*'Inspectie prijzen'!$C$26)</f>
        <v>0</v>
      </c>
      <c r="W189" s="29" t="b">
        <f>IF(Tabel2[[#This Row],[Aantal transport installaties ]]&gt;0,Tabel2[[#This Row],[Aantal transport installaties ]]*'Inspectie prijzen'!$C$46)</f>
        <v>0</v>
      </c>
      <c r="X189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9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9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9" s="45"/>
      <c r="AB189" s="83">
        <v>14</v>
      </c>
      <c r="AC189" s="78" t="s">
        <v>201</v>
      </c>
      <c r="AD189" s="79" t="s">
        <v>202</v>
      </c>
      <c r="AE189" s="83"/>
      <c r="AF189" s="81"/>
    </row>
    <row r="190" spans="1:32" ht="16.5" customHeight="1" x14ac:dyDescent="0.25">
      <c r="A190" s="222">
        <v>181</v>
      </c>
      <c r="B190" s="74" t="s">
        <v>760</v>
      </c>
      <c r="C190" s="74"/>
      <c r="D190" s="74" t="s">
        <v>343</v>
      </c>
      <c r="E190" s="74" t="s">
        <v>344</v>
      </c>
      <c r="F190" s="83" t="s">
        <v>8</v>
      </c>
      <c r="G190" s="83">
        <v>2005</v>
      </c>
      <c r="H190" s="75">
        <v>495</v>
      </c>
      <c r="I190" s="83"/>
      <c r="J190" s="83" t="s">
        <v>797</v>
      </c>
      <c r="K190" s="106" t="s">
        <v>797</v>
      </c>
      <c r="L190" s="74">
        <v>3</v>
      </c>
      <c r="M190" s="83" t="s">
        <v>797</v>
      </c>
      <c r="N190" s="83"/>
      <c r="O190" s="83"/>
      <c r="P190" s="83" t="s">
        <v>777</v>
      </c>
      <c r="Q19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0" s="22">
        <f>IF(Tabel2[[#This Row],[BVO]]&lt;150,Tabel2[[#This Row],[Inventaristie en Nul-Inspectie BOEI Bwk E en W prijs per m2]],Tabel2[[#This Row],[Her-inspectie BOEI Bwk E en W prijs per m2]]*Tabel2[[#This Row],[BVO]])</f>
        <v>0</v>
      </c>
      <c r="U190" s="22">
        <f>IF(Tabel2[[#This Row],[Inpandige inspectie volledig]]="JA",'Inspectie prijzen'!$C$30*Tabel2[[#This Row],[BVO]],0)</f>
        <v>0</v>
      </c>
      <c r="V190" s="29" t="b">
        <f>IF(Tabel2[[#This Row],[Aantal transport installaties ]]&gt;0,Tabel2[[#This Row],[Aantal transport installaties ]]*'Inspectie prijzen'!$C$26)</f>
        <v>0</v>
      </c>
      <c r="W190" s="29" t="b">
        <f>IF(Tabel2[[#This Row],[Aantal transport installaties ]]&gt;0,Tabel2[[#This Row],[Aantal transport installaties ]]*'Inspectie prijzen'!$C$46)</f>
        <v>0</v>
      </c>
      <c r="X19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0" s="45"/>
      <c r="AB190" s="83">
        <v>14</v>
      </c>
      <c r="AC190" s="78" t="s">
        <v>201</v>
      </c>
      <c r="AD190" s="79" t="s">
        <v>202</v>
      </c>
      <c r="AE190" s="83"/>
      <c r="AF190" s="81"/>
    </row>
    <row r="191" spans="1:32" ht="16.5" customHeight="1" x14ac:dyDescent="0.25">
      <c r="A191" s="74">
        <v>182</v>
      </c>
      <c r="B191" s="74" t="s">
        <v>760</v>
      </c>
      <c r="C191" s="74"/>
      <c r="D191" s="74" t="s">
        <v>345</v>
      </c>
      <c r="E191" s="74" t="s">
        <v>346</v>
      </c>
      <c r="F191" s="83" t="s">
        <v>15</v>
      </c>
      <c r="G191" s="83">
        <v>2011</v>
      </c>
      <c r="H191" s="75">
        <v>351</v>
      </c>
      <c r="I191" s="83"/>
      <c r="J191" s="83" t="s">
        <v>797</v>
      </c>
      <c r="K191" s="76" t="s">
        <v>796</v>
      </c>
      <c r="L191" s="74">
        <v>3</v>
      </c>
      <c r="M191" s="83" t="s">
        <v>797</v>
      </c>
      <c r="N191" s="83"/>
      <c r="O191" s="83"/>
      <c r="P191" s="83" t="s">
        <v>777</v>
      </c>
      <c r="Q19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1" s="22">
        <f>IF(Tabel2[[#This Row],[BVO]]&lt;150,Tabel2[[#This Row],[Inventaristie en Nul-Inspectie BOEI Bwk E en W prijs per m2]],Tabel2[[#This Row],[Her-inspectie BOEI Bwk E en W prijs per m2]]*Tabel2[[#This Row],[BVO]])</f>
        <v>0</v>
      </c>
      <c r="U191" s="22">
        <f>IF(Tabel2[[#This Row],[Inpandige inspectie volledig]]="JA",'Inspectie prijzen'!$C$30*Tabel2[[#This Row],[BVO]],0)</f>
        <v>0</v>
      </c>
      <c r="V191" s="29" t="b">
        <f>IF(Tabel2[[#This Row],[Aantal transport installaties ]]&gt;0,Tabel2[[#This Row],[Aantal transport installaties ]]*'Inspectie prijzen'!$C$26)</f>
        <v>0</v>
      </c>
      <c r="W191" s="29" t="b">
        <f>IF(Tabel2[[#This Row],[Aantal transport installaties ]]&gt;0,Tabel2[[#This Row],[Aantal transport installaties ]]*'Inspectie prijzen'!$C$46)</f>
        <v>0</v>
      </c>
      <c r="X19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1" s="45"/>
      <c r="AB191" s="83">
        <v>14</v>
      </c>
      <c r="AC191" s="78" t="s">
        <v>347</v>
      </c>
      <c r="AD191" s="79" t="s">
        <v>348</v>
      </c>
      <c r="AE191" s="83"/>
      <c r="AF191" s="81"/>
    </row>
    <row r="192" spans="1:32" ht="16.5" customHeight="1" x14ac:dyDescent="0.25">
      <c r="A192" s="222">
        <v>183</v>
      </c>
      <c r="B192" s="74" t="s">
        <v>760</v>
      </c>
      <c r="C192" s="74"/>
      <c r="D192" s="74" t="s">
        <v>688</v>
      </c>
      <c r="E192" s="74" t="s">
        <v>349</v>
      </c>
      <c r="F192" s="83" t="s">
        <v>2</v>
      </c>
      <c r="G192" s="83">
        <v>1953</v>
      </c>
      <c r="H192" s="75">
        <v>88</v>
      </c>
      <c r="I192" s="83"/>
      <c r="J192" s="83" t="s">
        <v>797</v>
      </c>
      <c r="K192" s="76" t="s">
        <v>796</v>
      </c>
      <c r="L192" s="74">
        <v>3</v>
      </c>
      <c r="M192" s="83" t="s">
        <v>797</v>
      </c>
      <c r="N192" s="83"/>
      <c r="O192" s="83"/>
      <c r="P192" s="83" t="s">
        <v>777</v>
      </c>
      <c r="Q19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2" s="22">
        <f>IF(Tabel2[[#This Row],[BVO]]&lt;150,Tabel2[[#This Row],[Inventaristie en Nul-Inspectie BOEI Bwk E en W prijs per m2]],Tabel2[[#This Row],[Her-inspectie BOEI Bwk E en W prijs per m2]]*Tabel2[[#This Row],[BVO]])</f>
        <v>0</v>
      </c>
      <c r="U192" s="22">
        <f>IF(Tabel2[[#This Row],[Inpandige inspectie volledig]]="JA",'Inspectie prijzen'!$C$30*Tabel2[[#This Row],[BVO]],0)</f>
        <v>0</v>
      </c>
      <c r="V192" s="29" t="b">
        <f>IF(Tabel2[[#This Row],[Aantal transport installaties ]]&gt;0,Tabel2[[#This Row],[Aantal transport installaties ]]*'Inspectie prijzen'!$C$26)</f>
        <v>0</v>
      </c>
      <c r="W192" s="29" t="b">
        <f>IF(Tabel2[[#This Row],[Aantal transport installaties ]]&gt;0,Tabel2[[#This Row],[Aantal transport installaties ]]*'Inspectie prijzen'!$C$46)</f>
        <v>0</v>
      </c>
      <c r="X19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2" s="45"/>
      <c r="AB192" s="83">
        <v>14</v>
      </c>
      <c r="AC192" s="78" t="s">
        <v>201</v>
      </c>
      <c r="AD192" s="79" t="s">
        <v>202</v>
      </c>
      <c r="AE192" s="83"/>
      <c r="AF192" s="81"/>
    </row>
    <row r="193" spans="1:32" ht="16.5" customHeight="1" x14ac:dyDescent="0.25">
      <c r="A193" s="74">
        <v>184</v>
      </c>
      <c r="B193" s="74" t="s">
        <v>760</v>
      </c>
      <c r="C193" s="74"/>
      <c r="D193" s="74" t="s">
        <v>350</v>
      </c>
      <c r="E193" s="74" t="s">
        <v>351</v>
      </c>
      <c r="F193" s="83" t="s">
        <v>2</v>
      </c>
      <c r="G193" s="83">
        <v>2005</v>
      </c>
      <c r="H193" s="75">
        <v>464</v>
      </c>
      <c r="I193" s="83"/>
      <c r="J193" s="83" t="s">
        <v>797</v>
      </c>
      <c r="K193" s="76" t="s">
        <v>796</v>
      </c>
      <c r="L193" s="74">
        <v>3</v>
      </c>
      <c r="M193" s="83" t="s">
        <v>797</v>
      </c>
      <c r="N193" s="83"/>
      <c r="O193" s="83"/>
      <c r="P193" s="83" t="s">
        <v>777</v>
      </c>
      <c r="Q19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3" s="22">
        <f>IF(Tabel2[[#This Row],[BVO]]&lt;150,Tabel2[[#This Row],[Inventaristie en Nul-Inspectie BOEI Bwk E en W prijs per m2]],Tabel2[[#This Row],[Her-inspectie BOEI Bwk E en W prijs per m2]]*Tabel2[[#This Row],[BVO]])</f>
        <v>0</v>
      </c>
      <c r="U193" s="22">
        <f>IF(Tabel2[[#This Row],[Inpandige inspectie volledig]]="JA",'Inspectie prijzen'!$C$30*Tabel2[[#This Row],[BVO]],0)</f>
        <v>0</v>
      </c>
      <c r="V193" s="29" t="b">
        <f>IF(Tabel2[[#This Row],[Aantal transport installaties ]]&gt;0,Tabel2[[#This Row],[Aantal transport installaties ]]*'Inspectie prijzen'!$C$26)</f>
        <v>0</v>
      </c>
      <c r="W193" s="29" t="b">
        <f>IF(Tabel2[[#This Row],[Aantal transport installaties ]]&gt;0,Tabel2[[#This Row],[Aantal transport installaties ]]*'Inspectie prijzen'!$C$46)</f>
        <v>0</v>
      </c>
      <c r="X19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3" s="45"/>
      <c r="AB193" s="83">
        <v>15</v>
      </c>
      <c r="AC193" s="104" t="s">
        <v>749</v>
      </c>
      <c r="AD193" s="105" t="s">
        <v>750</v>
      </c>
      <c r="AE193" s="83"/>
      <c r="AF193" s="81"/>
    </row>
    <row r="194" spans="1:32" ht="16.5" customHeight="1" x14ac:dyDescent="0.25">
      <c r="A194" s="222">
        <v>185</v>
      </c>
      <c r="B194" s="74" t="s">
        <v>760</v>
      </c>
      <c r="C194" s="74"/>
      <c r="D194" s="74" t="s">
        <v>352</v>
      </c>
      <c r="E194" s="74" t="s">
        <v>353</v>
      </c>
      <c r="F194" s="83" t="s">
        <v>2</v>
      </c>
      <c r="G194" s="83">
        <v>2005</v>
      </c>
      <c r="H194" s="75">
        <v>225</v>
      </c>
      <c r="I194" s="83"/>
      <c r="J194" s="83" t="s">
        <v>797</v>
      </c>
      <c r="K194" s="76" t="s">
        <v>796</v>
      </c>
      <c r="L194" s="74">
        <v>3</v>
      </c>
      <c r="M194" s="83" t="s">
        <v>797</v>
      </c>
      <c r="N194" s="83"/>
      <c r="O194" s="83"/>
      <c r="P194" s="83" t="s">
        <v>777</v>
      </c>
      <c r="Q19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4" s="22">
        <f>IF(Tabel2[[#This Row],[BVO]]&lt;150,Tabel2[[#This Row],[Inventaristie en Nul-Inspectie BOEI Bwk E en W prijs per m2]],Tabel2[[#This Row],[Her-inspectie BOEI Bwk E en W prijs per m2]]*Tabel2[[#This Row],[BVO]])</f>
        <v>0</v>
      </c>
      <c r="U194" s="22">
        <f>IF(Tabel2[[#This Row],[Inpandige inspectie volledig]]="JA",'Inspectie prijzen'!$C$30*Tabel2[[#This Row],[BVO]],0)</f>
        <v>0</v>
      </c>
      <c r="V194" s="29" t="b">
        <f>IF(Tabel2[[#This Row],[Aantal transport installaties ]]&gt;0,Tabel2[[#This Row],[Aantal transport installaties ]]*'Inspectie prijzen'!$C$26)</f>
        <v>0</v>
      </c>
      <c r="W194" s="29" t="b">
        <f>IF(Tabel2[[#This Row],[Aantal transport installaties ]]&gt;0,Tabel2[[#This Row],[Aantal transport installaties ]]*'Inspectie prijzen'!$C$46)</f>
        <v>0</v>
      </c>
      <c r="X19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4" s="45"/>
      <c r="AB194" s="83">
        <v>15</v>
      </c>
      <c r="AC194" s="104" t="s">
        <v>751</v>
      </c>
      <c r="AD194" s="105" t="s">
        <v>752</v>
      </c>
      <c r="AE194" s="83"/>
      <c r="AF194" s="81"/>
    </row>
    <row r="195" spans="1:32" ht="16.5" customHeight="1" x14ac:dyDescent="0.25">
      <c r="A195" s="74">
        <v>186</v>
      </c>
      <c r="B195" s="74" t="s">
        <v>760</v>
      </c>
      <c r="C195" s="74"/>
      <c r="D195" s="74" t="s">
        <v>354</v>
      </c>
      <c r="E195" s="74" t="s">
        <v>355</v>
      </c>
      <c r="F195" s="83" t="s">
        <v>4</v>
      </c>
      <c r="G195" s="74">
        <v>1980</v>
      </c>
      <c r="H195" s="75">
        <v>24</v>
      </c>
      <c r="I195" s="83"/>
      <c r="J195" s="83" t="s">
        <v>797</v>
      </c>
      <c r="K195" s="76" t="s">
        <v>796</v>
      </c>
      <c r="L195" s="74">
        <v>3</v>
      </c>
      <c r="M195" s="83" t="s">
        <v>797</v>
      </c>
      <c r="N195" s="83"/>
      <c r="O195" s="83"/>
      <c r="P195" s="83" t="s">
        <v>777</v>
      </c>
      <c r="Q19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5" s="22">
        <f>IF(Tabel2[[#This Row],[BVO]]&lt;150,Tabel2[[#This Row],[Inventaristie en Nul-Inspectie BOEI Bwk E en W prijs per m2]],Tabel2[[#This Row],[Her-inspectie BOEI Bwk E en W prijs per m2]]*Tabel2[[#This Row],[BVO]])</f>
        <v>0</v>
      </c>
      <c r="U195" s="22">
        <f>IF(Tabel2[[#This Row],[Inpandige inspectie volledig]]="JA",'Inspectie prijzen'!$C$30*Tabel2[[#This Row],[BVO]],0)</f>
        <v>0</v>
      </c>
      <c r="V195" s="29" t="b">
        <f>IF(Tabel2[[#This Row],[Aantal transport installaties ]]&gt;0,Tabel2[[#This Row],[Aantal transport installaties ]]*'Inspectie prijzen'!$C$26)</f>
        <v>0</v>
      </c>
      <c r="W195" s="29" t="b">
        <f>IF(Tabel2[[#This Row],[Aantal transport installaties ]]&gt;0,Tabel2[[#This Row],[Aantal transport installaties ]]*'Inspectie prijzen'!$C$46)</f>
        <v>0</v>
      </c>
      <c r="X19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5" s="45"/>
      <c r="AB195" s="83">
        <v>15</v>
      </c>
      <c r="AC195" s="78" t="s">
        <v>201</v>
      </c>
      <c r="AD195" s="79" t="s">
        <v>202</v>
      </c>
      <c r="AE195" s="74"/>
      <c r="AF195" s="81"/>
    </row>
    <row r="196" spans="1:32" ht="16.5" customHeight="1" x14ac:dyDescent="0.25">
      <c r="A196" s="222">
        <v>187</v>
      </c>
      <c r="B196" s="74" t="s">
        <v>761</v>
      </c>
      <c r="C196" s="74"/>
      <c r="D196" s="74" t="s">
        <v>359</v>
      </c>
      <c r="E196" s="74" t="s">
        <v>360</v>
      </c>
      <c r="F196" s="83" t="s">
        <v>4</v>
      </c>
      <c r="G196" s="83">
        <v>1985</v>
      </c>
      <c r="H196" s="75">
        <v>427</v>
      </c>
      <c r="I196" s="83"/>
      <c r="J196" s="83" t="s">
        <v>797</v>
      </c>
      <c r="K196" s="76" t="s">
        <v>796</v>
      </c>
      <c r="L196" s="74">
        <v>3</v>
      </c>
      <c r="M196" s="83" t="s">
        <v>797</v>
      </c>
      <c r="N196" s="83"/>
      <c r="O196" s="83"/>
      <c r="P196" s="83" t="s">
        <v>777</v>
      </c>
      <c r="Q19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6" s="22">
        <f>IF(Tabel2[[#This Row],[BVO]]&lt;150,Tabel2[[#This Row],[Inventaristie en Nul-Inspectie BOEI Bwk E en W prijs per m2]],Tabel2[[#This Row],[Her-inspectie BOEI Bwk E en W prijs per m2]]*Tabel2[[#This Row],[BVO]])</f>
        <v>0</v>
      </c>
      <c r="U196" s="22">
        <f>IF(Tabel2[[#This Row],[Inpandige inspectie volledig]]="JA",'Inspectie prijzen'!$C$30*Tabel2[[#This Row],[BVO]],0)</f>
        <v>0</v>
      </c>
      <c r="V196" s="29" t="b">
        <f>IF(Tabel2[[#This Row],[Aantal transport installaties ]]&gt;0,Tabel2[[#This Row],[Aantal transport installaties ]]*'Inspectie prijzen'!$C$26)</f>
        <v>0</v>
      </c>
      <c r="W196" s="29" t="b">
        <f>IF(Tabel2[[#This Row],[Aantal transport installaties ]]&gt;0,Tabel2[[#This Row],[Aantal transport installaties ]]*'Inspectie prijzen'!$C$46)</f>
        <v>0</v>
      </c>
      <c r="X19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6" s="45"/>
      <c r="AB196" s="83">
        <v>15</v>
      </c>
      <c r="AC196" s="104" t="s">
        <v>361</v>
      </c>
      <c r="AD196" s="105" t="s">
        <v>362</v>
      </c>
      <c r="AE196" s="74" t="s">
        <v>741</v>
      </c>
      <c r="AF196" s="81"/>
    </row>
    <row r="197" spans="1:32" ht="16.5" customHeight="1" x14ac:dyDescent="0.25">
      <c r="A197" s="74">
        <v>188</v>
      </c>
      <c r="B197" s="74" t="s">
        <v>761</v>
      </c>
      <c r="C197" s="74"/>
      <c r="D197" s="74" t="s">
        <v>363</v>
      </c>
      <c r="E197" s="74" t="s">
        <v>713</v>
      </c>
      <c r="F197" s="83" t="s">
        <v>8</v>
      </c>
      <c r="G197" s="83">
        <v>2002</v>
      </c>
      <c r="H197" s="75">
        <v>94</v>
      </c>
      <c r="I197" s="83"/>
      <c r="J197" s="83" t="s">
        <v>797</v>
      </c>
      <c r="K197" s="76" t="s">
        <v>796</v>
      </c>
      <c r="L197" s="74">
        <v>3</v>
      </c>
      <c r="M197" s="83" t="s">
        <v>797</v>
      </c>
      <c r="N197" s="83"/>
      <c r="O197" s="83"/>
      <c r="P197" s="83" t="s">
        <v>777</v>
      </c>
      <c r="Q19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7" s="22">
        <f>IF(Tabel2[[#This Row],[BVO]]&lt;150,Tabel2[[#This Row],[Inventaristie en Nul-Inspectie BOEI Bwk E en W prijs per m2]],Tabel2[[#This Row],[Her-inspectie BOEI Bwk E en W prijs per m2]]*Tabel2[[#This Row],[BVO]])</f>
        <v>0</v>
      </c>
      <c r="U197" s="22">
        <f>IF(Tabel2[[#This Row],[Inpandige inspectie volledig]]="JA",'Inspectie prijzen'!$C$30*Tabel2[[#This Row],[BVO]],0)</f>
        <v>0</v>
      </c>
      <c r="V197" s="29" t="b">
        <f>IF(Tabel2[[#This Row],[Aantal transport installaties ]]&gt;0,Tabel2[[#This Row],[Aantal transport installaties ]]*'Inspectie prijzen'!$C$26)</f>
        <v>0</v>
      </c>
      <c r="W197" s="29" t="b">
        <f>IF(Tabel2[[#This Row],[Aantal transport installaties ]]&gt;0,Tabel2[[#This Row],[Aantal transport installaties ]]*'Inspectie prijzen'!$C$46)</f>
        <v>0</v>
      </c>
      <c r="X19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7" s="45"/>
      <c r="AB197" s="83">
        <v>15</v>
      </c>
      <c r="AC197" s="104"/>
      <c r="AD197" s="105" t="s">
        <v>364</v>
      </c>
      <c r="AE197" s="74"/>
      <c r="AF197" s="81"/>
    </row>
    <row r="198" spans="1:32" ht="16.5" hidden="1" customHeight="1" x14ac:dyDescent="0.25">
      <c r="A198" s="222">
        <v>189</v>
      </c>
      <c r="B198" s="74" t="s">
        <v>761</v>
      </c>
      <c r="C198" s="74"/>
      <c r="D198" s="92" t="s">
        <v>365</v>
      </c>
      <c r="E198" s="92" t="s">
        <v>366</v>
      </c>
      <c r="F198" s="97" t="s">
        <v>4</v>
      </c>
      <c r="G198" s="97">
        <v>1984</v>
      </c>
      <c r="H198" s="98">
        <v>90</v>
      </c>
      <c r="I198" s="97"/>
      <c r="J198" s="97" t="s">
        <v>771</v>
      </c>
      <c r="K198" s="97"/>
      <c r="L198" s="74">
        <v>3</v>
      </c>
      <c r="M198" s="97"/>
      <c r="N198" s="97"/>
      <c r="O198" s="97"/>
      <c r="P198" s="97" t="s">
        <v>777</v>
      </c>
      <c r="Q198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8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8" s="22">
        <f>IF(Tabel2[[#This Row],[BVO]]&lt;150,Tabel2[[#This Row],[Inventaristie en Nul-Inspectie BOEI Bwk E en W prijs per m2]],Tabel2[[#This Row],[Her-inspectie BOEI Bwk E en W prijs per m2]]*Tabel2[[#This Row],[BVO]])</f>
        <v>0</v>
      </c>
      <c r="U198" s="22">
        <f>IF(Tabel2[[#This Row],[Inpandige inspectie volledig]]="JA",'Inspectie prijzen'!$C$30*Tabel2[[#This Row],[BVO]],0)</f>
        <v>0</v>
      </c>
      <c r="V198" s="25" t="b">
        <f>IF(Tabel2[[#This Row],[Aantal transport installaties ]]&gt;0,Tabel2[[#This Row],[Aantal transport installaties ]]*'Inspectie prijzen'!$C$26)</f>
        <v>0</v>
      </c>
      <c r="W198" s="25" t="b">
        <f>IF(Tabel2[[#This Row],[Aantal transport installaties ]]&gt;0,Tabel2[[#This Row],[Aantal transport installaties ]]*'Inspectie prijzen'!$C$46)</f>
        <v>0</v>
      </c>
      <c r="X198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8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8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8" s="43"/>
      <c r="AB198" s="97"/>
      <c r="AC198" s="99"/>
      <c r="AD198" s="100" t="s">
        <v>367</v>
      </c>
      <c r="AE198" s="97" t="s">
        <v>697</v>
      </c>
      <c r="AF198" s="81"/>
    </row>
    <row r="199" spans="1:32" ht="16.5" hidden="1" customHeight="1" x14ac:dyDescent="0.25">
      <c r="A199" s="74">
        <v>190</v>
      </c>
      <c r="B199" s="74" t="s">
        <v>761</v>
      </c>
      <c r="C199" s="74"/>
      <c r="D199" s="92" t="s">
        <v>368</v>
      </c>
      <c r="E199" s="92" t="s">
        <v>369</v>
      </c>
      <c r="F199" s="97" t="s">
        <v>8</v>
      </c>
      <c r="G199" s="97">
        <v>2000</v>
      </c>
      <c r="H199" s="98">
        <v>550</v>
      </c>
      <c r="I199" s="97"/>
      <c r="J199" s="97" t="s">
        <v>771</v>
      </c>
      <c r="K199" s="97"/>
      <c r="L199" s="74">
        <v>3</v>
      </c>
      <c r="M199" s="97"/>
      <c r="N199" s="97"/>
      <c r="O199" s="97"/>
      <c r="P199" s="97" t="s">
        <v>777</v>
      </c>
      <c r="Q199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9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9" s="22">
        <f>IF(Tabel2[[#This Row],[BVO]]&lt;150,Tabel2[[#This Row],[Inventaristie en Nul-Inspectie BOEI Bwk E en W prijs per m2]],Tabel2[[#This Row],[Her-inspectie BOEI Bwk E en W prijs per m2]]*Tabel2[[#This Row],[BVO]])</f>
        <v>0</v>
      </c>
      <c r="U199" s="22">
        <f>IF(Tabel2[[#This Row],[Inpandige inspectie volledig]]="JA",'Inspectie prijzen'!$C$30*Tabel2[[#This Row],[BVO]],0)</f>
        <v>0</v>
      </c>
      <c r="V199" s="25" t="b">
        <f>IF(Tabel2[[#This Row],[Aantal transport installaties ]]&gt;0,Tabel2[[#This Row],[Aantal transport installaties ]]*'Inspectie prijzen'!$C$26)</f>
        <v>0</v>
      </c>
      <c r="W199" s="25" t="b">
        <f>IF(Tabel2[[#This Row],[Aantal transport installaties ]]&gt;0,Tabel2[[#This Row],[Aantal transport installaties ]]*'Inspectie prijzen'!$C$46)</f>
        <v>0</v>
      </c>
      <c r="X199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9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9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9" s="43"/>
      <c r="AB199" s="97"/>
      <c r="AC199" s="99" t="s">
        <v>370</v>
      </c>
      <c r="AD199" s="100" t="s">
        <v>371</v>
      </c>
      <c r="AE199" s="97" t="s">
        <v>697</v>
      </c>
      <c r="AF199" s="81"/>
    </row>
    <row r="200" spans="1:32" ht="16.5" hidden="1" customHeight="1" x14ac:dyDescent="0.25">
      <c r="A200" s="222">
        <v>191</v>
      </c>
      <c r="B200" s="74" t="s">
        <v>761</v>
      </c>
      <c r="C200" s="74"/>
      <c r="D200" s="92" t="s">
        <v>372</v>
      </c>
      <c r="E200" s="92" t="s">
        <v>373</v>
      </c>
      <c r="F200" s="97" t="s">
        <v>342</v>
      </c>
      <c r="G200" s="97">
        <v>1982</v>
      </c>
      <c r="H200" s="98">
        <v>158</v>
      </c>
      <c r="I200" s="97"/>
      <c r="J200" s="97" t="s">
        <v>771</v>
      </c>
      <c r="K200" s="97"/>
      <c r="L200" s="74">
        <v>3</v>
      </c>
      <c r="M200" s="97"/>
      <c r="N200" s="97"/>
      <c r="O200" s="97"/>
      <c r="P200" s="97" t="s">
        <v>777</v>
      </c>
      <c r="Q200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0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0" s="22">
        <f>IF(Tabel2[[#This Row],[BVO]]&lt;150,Tabel2[[#This Row],[Inventaristie en Nul-Inspectie BOEI Bwk E en W prijs per m2]],Tabel2[[#This Row],[Her-inspectie BOEI Bwk E en W prijs per m2]]*Tabel2[[#This Row],[BVO]])</f>
        <v>0</v>
      </c>
      <c r="U200" s="22">
        <f>IF(Tabel2[[#This Row],[Inpandige inspectie volledig]]="JA",'Inspectie prijzen'!$C$30*Tabel2[[#This Row],[BVO]],0)</f>
        <v>0</v>
      </c>
      <c r="V200" s="25" t="b">
        <f>IF(Tabel2[[#This Row],[Aantal transport installaties ]]&gt;0,Tabel2[[#This Row],[Aantal transport installaties ]]*'Inspectie prijzen'!$C$26)</f>
        <v>0</v>
      </c>
      <c r="W200" s="25" t="b">
        <f>IF(Tabel2[[#This Row],[Aantal transport installaties ]]&gt;0,Tabel2[[#This Row],[Aantal transport installaties ]]*'Inspectie prijzen'!$C$46)</f>
        <v>0</v>
      </c>
      <c r="X200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0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0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0" s="43"/>
      <c r="AB200" s="97"/>
      <c r="AC200" s="99" t="s">
        <v>374</v>
      </c>
      <c r="AD200" s="100" t="s">
        <v>375</v>
      </c>
      <c r="AE200" s="97" t="s">
        <v>697</v>
      </c>
      <c r="AF200" s="81"/>
    </row>
    <row r="201" spans="1:32" ht="16.5" customHeight="1" x14ac:dyDescent="0.25">
      <c r="A201" s="74">
        <v>192</v>
      </c>
      <c r="B201" s="74" t="s">
        <v>761</v>
      </c>
      <c r="C201" s="74"/>
      <c r="D201" s="83" t="s">
        <v>376</v>
      </c>
      <c r="E201" s="83" t="s">
        <v>377</v>
      </c>
      <c r="F201" s="83" t="s">
        <v>2</v>
      </c>
      <c r="G201" s="83">
        <v>1996</v>
      </c>
      <c r="H201" s="75">
        <v>375</v>
      </c>
      <c r="I201" s="83"/>
      <c r="J201" s="83" t="s">
        <v>797</v>
      </c>
      <c r="K201" s="76" t="s">
        <v>796</v>
      </c>
      <c r="L201" s="74">
        <v>3</v>
      </c>
      <c r="M201" s="83" t="s">
        <v>797</v>
      </c>
      <c r="N201" s="83"/>
      <c r="O201" s="83"/>
      <c r="P201" s="83" t="s">
        <v>777</v>
      </c>
      <c r="Q20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1" s="22">
        <f>IF(Tabel2[[#This Row],[BVO]]&lt;150,Tabel2[[#This Row],[Inventaristie en Nul-Inspectie BOEI Bwk E en W prijs per m2]],Tabel2[[#This Row],[Her-inspectie BOEI Bwk E en W prijs per m2]]*Tabel2[[#This Row],[BVO]])</f>
        <v>0</v>
      </c>
      <c r="U201" s="22">
        <f>IF(Tabel2[[#This Row],[Inpandige inspectie volledig]]="JA",'Inspectie prijzen'!$C$30*Tabel2[[#This Row],[BVO]],0)</f>
        <v>0</v>
      </c>
      <c r="V201" s="29" t="b">
        <f>IF(Tabel2[[#This Row],[Aantal transport installaties ]]&gt;0,Tabel2[[#This Row],[Aantal transport installaties ]]*'Inspectie prijzen'!$C$26)</f>
        <v>0</v>
      </c>
      <c r="W201" s="29" t="b">
        <f>IF(Tabel2[[#This Row],[Aantal transport installaties ]]&gt;0,Tabel2[[#This Row],[Aantal transport installaties ]]*'Inspectie prijzen'!$C$46)</f>
        <v>0</v>
      </c>
      <c r="X20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1" s="45"/>
      <c r="AB201" s="83">
        <v>15</v>
      </c>
      <c r="AC201" s="104"/>
      <c r="AD201" s="105" t="s">
        <v>378</v>
      </c>
      <c r="AE201" s="74" t="s">
        <v>741</v>
      </c>
      <c r="AF201" s="81"/>
    </row>
    <row r="202" spans="1:32" ht="16.5" customHeight="1" x14ac:dyDescent="0.25">
      <c r="A202" s="222">
        <v>193</v>
      </c>
      <c r="B202" s="74" t="s">
        <v>761</v>
      </c>
      <c r="C202" s="74"/>
      <c r="D202" s="83" t="s">
        <v>628</v>
      </c>
      <c r="E202" s="83" t="s">
        <v>713</v>
      </c>
      <c r="F202" s="83" t="s">
        <v>8</v>
      </c>
      <c r="G202" s="83">
        <v>2015</v>
      </c>
      <c r="H202" s="75">
        <v>182</v>
      </c>
      <c r="I202" s="83"/>
      <c r="J202" s="83" t="s">
        <v>797</v>
      </c>
      <c r="K202" s="76" t="s">
        <v>796</v>
      </c>
      <c r="L202" s="74">
        <v>3</v>
      </c>
      <c r="M202" s="83" t="s">
        <v>797</v>
      </c>
      <c r="N202" s="83"/>
      <c r="O202" s="83"/>
      <c r="P202" s="83" t="s">
        <v>777</v>
      </c>
      <c r="Q20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2" s="22">
        <f>IF(Tabel2[[#This Row],[BVO]]&lt;150,Tabel2[[#This Row],[Inventaristie en Nul-Inspectie BOEI Bwk E en W prijs per m2]],Tabel2[[#This Row],[Her-inspectie BOEI Bwk E en W prijs per m2]]*Tabel2[[#This Row],[BVO]])</f>
        <v>0</v>
      </c>
      <c r="U202" s="22">
        <f>IF(Tabel2[[#This Row],[Inpandige inspectie volledig]]="JA",'Inspectie prijzen'!$C$30*Tabel2[[#This Row],[BVO]],0)</f>
        <v>0</v>
      </c>
      <c r="V202" s="29" t="b">
        <f>IF(Tabel2[[#This Row],[Aantal transport installaties ]]&gt;0,Tabel2[[#This Row],[Aantal transport installaties ]]*'Inspectie prijzen'!$C$26)</f>
        <v>0</v>
      </c>
      <c r="W202" s="29" t="b">
        <f>IF(Tabel2[[#This Row],[Aantal transport installaties ]]&gt;0,Tabel2[[#This Row],[Aantal transport installaties ]]*'Inspectie prijzen'!$C$46)</f>
        <v>0</v>
      </c>
      <c r="X20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2" s="45"/>
      <c r="AB202" s="83">
        <v>15</v>
      </c>
      <c r="AC202" s="104" t="s">
        <v>672</v>
      </c>
      <c r="AD202" s="105" t="s">
        <v>673</v>
      </c>
      <c r="AE202" s="74"/>
      <c r="AF202" s="81"/>
    </row>
    <row r="203" spans="1:32" ht="16.5" hidden="1" customHeight="1" x14ac:dyDescent="0.2">
      <c r="A203" s="74">
        <v>194</v>
      </c>
      <c r="B203" s="83" t="s">
        <v>762</v>
      </c>
      <c r="C203" s="83"/>
      <c r="D203" s="83" t="s">
        <v>385</v>
      </c>
      <c r="E203" s="83" t="s">
        <v>386</v>
      </c>
      <c r="F203" s="108" t="s">
        <v>2</v>
      </c>
      <c r="G203" s="108">
        <v>1949</v>
      </c>
      <c r="H203" s="109">
        <v>145</v>
      </c>
      <c r="I203" s="108"/>
      <c r="J203" s="108" t="s">
        <v>796</v>
      </c>
      <c r="K203" s="108"/>
      <c r="L203" s="74">
        <v>3</v>
      </c>
      <c r="M203" s="108"/>
      <c r="N203" s="108"/>
      <c r="O203" s="108"/>
      <c r="P203" s="108" t="s">
        <v>777</v>
      </c>
      <c r="Q20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3" s="22">
        <f>IF(Tabel2[[#This Row],[BVO]]&lt;150,Tabel2[[#This Row],[Inventaristie en Nul-Inspectie BOEI Bwk E en W prijs per m2]],Tabel2[[#This Row],[Her-inspectie BOEI Bwk E en W prijs per m2]]*Tabel2[[#This Row],[BVO]])</f>
        <v>0</v>
      </c>
      <c r="U203" s="22">
        <f>IF(Tabel2[[#This Row],[Inpandige inspectie volledig]]="JA",'Inspectie prijzen'!$C$30*Tabel2[[#This Row],[BVO]],0)</f>
        <v>0</v>
      </c>
      <c r="V203" s="27" t="b">
        <f>IF(Tabel2[[#This Row],[Aantal transport installaties ]]&gt;0,Tabel2[[#This Row],[Aantal transport installaties ]]*'Inspectie prijzen'!$C$26)</f>
        <v>0</v>
      </c>
      <c r="W203" s="27" t="b">
        <f>IF(Tabel2[[#This Row],[Aantal transport installaties ]]&gt;0,Tabel2[[#This Row],[Aantal transport installaties ]]*'Inspectie prijzen'!$C$46)</f>
        <v>0</v>
      </c>
      <c r="X20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3" s="46"/>
      <c r="AB203" s="108"/>
      <c r="AC203" s="110" t="s">
        <v>387</v>
      </c>
      <c r="AD203" s="111" t="s">
        <v>388</v>
      </c>
      <c r="AE203" s="108"/>
      <c r="AF203" s="81"/>
    </row>
    <row r="204" spans="1:32" ht="16.5" hidden="1" customHeight="1" x14ac:dyDescent="0.2">
      <c r="A204" s="222">
        <v>195</v>
      </c>
      <c r="B204" s="83" t="s">
        <v>762</v>
      </c>
      <c r="C204" s="83"/>
      <c r="D204" s="83" t="s">
        <v>389</v>
      </c>
      <c r="E204" s="83" t="s">
        <v>390</v>
      </c>
      <c r="F204" s="108" t="s">
        <v>2</v>
      </c>
      <c r="G204" s="108">
        <v>1902</v>
      </c>
      <c r="H204" s="109">
        <v>200</v>
      </c>
      <c r="I204" s="108"/>
      <c r="J204" s="108" t="s">
        <v>796</v>
      </c>
      <c r="K204" s="108"/>
      <c r="L204" s="74">
        <v>3</v>
      </c>
      <c r="M204" s="108"/>
      <c r="N204" s="108"/>
      <c r="O204" s="108"/>
      <c r="P204" s="108" t="s">
        <v>777</v>
      </c>
      <c r="Q20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4" s="22">
        <f>IF(Tabel2[[#This Row],[BVO]]&lt;150,Tabel2[[#This Row],[Inventaristie en Nul-Inspectie BOEI Bwk E en W prijs per m2]],Tabel2[[#This Row],[Her-inspectie BOEI Bwk E en W prijs per m2]]*Tabel2[[#This Row],[BVO]])</f>
        <v>0</v>
      </c>
      <c r="U204" s="22">
        <f>IF(Tabel2[[#This Row],[Inpandige inspectie volledig]]="JA",'Inspectie prijzen'!$C$30*Tabel2[[#This Row],[BVO]],0)</f>
        <v>0</v>
      </c>
      <c r="V204" s="27" t="b">
        <f>IF(Tabel2[[#This Row],[Aantal transport installaties ]]&gt;0,Tabel2[[#This Row],[Aantal transport installaties ]]*'Inspectie prijzen'!$C$26)</f>
        <v>0</v>
      </c>
      <c r="W204" s="27" t="b">
        <f>IF(Tabel2[[#This Row],[Aantal transport installaties ]]&gt;0,Tabel2[[#This Row],[Aantal transport installaties ]]*'Inspectie prijzen'!$C$46)</f>
        <v>0</v>
      </c>
      <c r="X20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4" s="46"/>
      <c r="AB204" s="108"/>
      <c r="AC204" s="110" t="s">
        <v>391</v>
      </c>
      <c r="AD204" s="112" t="s">
        <v>392</v>
      </c>
      <c r="AE204" s="108"/>
      <c r="AF204" s="81"/>
    </row>
    <row r="205" spans="1:32" ht="16.5" hidden="1" customHeight="1" x14ac:dyDescent="0.2">
      <c r="A205" s="74">
        <v>196</v>
      </c>
      <c r="B205" s="83" t="s">
        <v>762</v>
      </c>
      <c r="C205" s="83"/>
      <c r="D205" s="83" t="s">
        <v>393</v>
      </c>
      <c r="E205" s="83" t="s">
        <v>394</v>
      </c>
      <c r="F205" s="108" t="s">
        <v>2</v>
      </c>
      <c r="G205" s="108">
        <v>1902</v>
      </c>
      <c r="H205" s="109">
        <v>139</v>
      </c>
      <c r="I205" s="108"/>
      <c r="J205" s="108" t="s">
        <v>796</v>
      </c>
      <c r="K205" s="108"/>
      <c r="L205" s="74">
        <v>3</v>
      </c>
      <c r="M205" s="108"/>
      <c r="N205" s="108"/>
      <c r="O205" s="108"/>
      <c r="P205" s="108" t="s">
        <v>777</v>
      </c>
      <c r="Q20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5" s="22">
        <f>IF(Tabel2[[#This Row],[BVO]]&lt;150,Tabel2[[#This Row],[Inventaristie en Nul-Inspectie BOEI Bwk E en W prijs per m2]],Tabel2[[#This Row],[Her-inspectie BOEI Bwk E en W prijs per m2]]*Tabel2[[#This Row],[BVO]])</f>
        <v>0</v>
      </c>
      <c r="U205" s="22">
        <f>IF(Tabel2[[#This Row],[Inpandige inspectie volledig]]="JA",'Inspectie prijzen'!$C$30*Tabel2[[#This Row],[BVO]],0)</f>
        <v>0</v>
      </c>
      <c r="V205" s="27" t="b">
        <f>IF(Tabel2[[#This Row],[Aantal transport installaties ]]&gt;0,Tabel2[[#This Row],[Aantal transport installaties ]]*'Inspectie prijzen'!$C$26)</f>
        <v>0</v>
      </c>
      <c r="W205" s="27" t="b">
        <f>IF(Tabel2[[#This Row],[Aantal transport installaties ]]&gt;0,Tabel2[[#This Row],[Aantal transport installaties ]]*'Inspectie prijzen'!$C$46)</f>
        <v>0</v>
      </c>
      <c r="X20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5" s="46"/>
      <c r="AB205" s="108"/>
      <c r="AC205" s="113" t="s">
        <v>395</v>
      </c>
      <c r="AD205" s="111" t="s">
        <v>396</v>
      </c>
      <c r="AE205" s="108"/>
      <c r="AF205" s="81"/>
    </row>
    <row r="206" spans="1:32" ht="16.5" hidden="1" customHeight="1" x14ac:dyDescent="0.2">
      <c r="A206" s="222">
        <v>197</v>
      </c>
      <c r="B206" s="83" t="s">
        <v>762</v>
      </c>
      <c r="C206" s="83"/>
      <c r="D206" s="83" t="s">
        <v>397</v>
      </c>
      <c r="E206" s="83" t="s">
        <v>394</v>
      </c>
      <c r="F206" s="108" t="s">
        <v>2</v>
      </c>
      <c r="G206" s="108">
        <v>1902</v>
      </c>
      <c r="H206" s="109">
        <v>108</v>
      </c>
      <c r="I206" s="108"/>
      <c r="J206" s="108" t="s">
        <v>796</v>
      </c>
      <c r="K206" s="108"/>
      <c r="L206" s="74">
        <v>3</v>
      </c>
      <c r="M206" s="108"/>
      <c r="N206" s="108"/>
      <c r="O206" s="108"/>
      <c r="P206" s="108" t="s">
        <v>777</v>
      </c>
      <c r="Q20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6" s="22">
        <f>IF(Tabel2[[#This Row],[BVO]]&lt;150,Tabel2[[#This Row],[Inventaristie en Nul-Inspectie BOEI Bwk E en W prijs per m2]],Tabel2[[#This Row],[Her-inspectie BOEI Bwk E en W prijs per m2]]*Tabel2[[#This Row],[BVO]])</f>
        <v>0</v>
      </c>
      <c r="U206" s="22">
        <f>IF(Tabel2[[#This Row],[Inpandige inspectie volledig]]="JA",'Inspectie prijzen'!$C$30*Tabel2[[#This Row],[BVO]],0)</f>
        <v>0</v>
      </c>
      <c r="V206" s="27" t="b">
        <f>IF(Tabel2[[#This Row],[Aantal transport installaties ]]&gt;0,Tabel2[[#This Row],[Aantal transport installaties ]]*'Inspectie prijzen'!$C$26)</f>
        <v>0</v>
      </c>
      <c r="W206" s="27" t="b">
        <f>IF(Tabel2[[#This Row],[Aantal transport installaties ]]&gt;0,Tabel2[[#This Row],[Aantal transport installaties ]]*'Inspectie prijzen'!$C$46)</f>
        <v>0</v>
      </c>
      <c r="X20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6" s="46"/>
      <c r="AB206" s="108"/>
      <c r="AC206" s="110" t="s">
        <v>398</v>
      </c>
      <c r="AD206" s="114" t="s">
        <v>399</v>
      </c>
      <c r="AE206" s="108"/>
      <c r="AF206" s="81"/>
    </row>
    <row r="207" spans="1:32" ht="16.5" hidden="1" customHeight="1" x14ac:dyDescent="0.2">
      <c r="A207" s="74">
        <v>198</v>
      </c>
      <c r="B207" s="83" t="s">
        <v>762</v>
      </c>
      <c r="C207" s="83"/>
      <c r="D207" s="83" t="s">
        <v>400</v>
      </c>
      <c r="E207" s="83" t="s">
        <v>394</v>
      </c>
      <c r="F207" s="108" t="s">
        <v>2</v>
      </c>
      <c r="G207" s="108">
        <v>1961</v>
      </c>
      <c r="H207" s="109">
        <v>260</v>
      </c>
      <c r="I207" s="108"/>
      <c r="J207" s="108" t="s">
        <v>796</v>
      </c>
      <c r="K207" s="108"/>
      <c r="L207" s="74">
        <v>3</v>
      </c>
      <c r="M207" s="108"/>
      <c r="N207" s="108"/>
      <c r="O207" s="108"/>
      <c r="P207" s="108" t="s">
        <v>777</v>
      </c>
      <c r="Q20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7" s="22">
        <f>IF(Tabel2[[#This Row],[BVO]]&lt;150,Tabel2[[#This Row],[Inventaristie en Nul-Inspectie BOEI Bwk E en W prijs per m2]],Tabel2[[#This Row],[Her-inspectie BOEI Bwk E en W prijs per m2]]*Tabel2[[#This Row],[BVO]])</f>
        <v>0</v>
      </c>
      <c r="U207" s="22">
        <f>IF(Tabel2[[#This Row],[Inpandige inspectie volledig]]="JA",'Inspectie prijzen'!$C$30*Tabel2[[#This Row],[BVO]],0)</f>
        <v>0</v>
      </c>
      <c r="V207" s="27" t="b">
        <f>IF(Tabel2[[#This Row],[Aantal transport installaties ]]&gt;0,Tabel2[[#This Row],[Aantal transport installaties ]]*'Inspectie prijzen'!$C$26)</f>
        <v>0</v>
      </c>
      <c r="W207" s="27" t="b">
        <f>IF(Tabel2[[#This Row],[Aantal transport installaties ]]&gt;0,Tabel2[[#This Row],[Aantal transport installaties ]]*'Inspectie prijzen'!$C$46)</f>
        <v>0</v>
      </c>
      <c r="X20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7" s="46"/>
      <c r="AB207" s="108"/>
      <c r="AC207" s="113" t="s">
        <v>401</v>
      </c>
      <c r="AD207" s="114" t="s">
        <v>402</v>
      </c>
      <c r="AE207" s="108"/>
      <c r="AF207" s="81"/>
    </row>
    <row r="208" spans="1:32" ht="16.5" hidden="1" customHeight="1" x14ac:dyDescent="0.2">
      <c r="A208" s="222">
        <v>199</v>
      </c>
      <c r="B208" s="83" t="s">
        <v>762</v>
      </c>
      <c r="C208" s="83"/>
      <c r="D208" s="83" t="s">
        <v>403</v>
      </c>
      <c r="E208" s="83" t="s">
        <v>382</v>
      </c>
      <c r="F208" s="108" t="s">
        <v>2</v>
      </c>
      <c r="G208" s="108">
        <v>1961</v>
      </c>
      <c r="H208" s="115"/>
      <c r="I208" s="108"/>
      <c r="J208" s="108" t="s">
        <v>796</v>
      </c>
      <c r="K208" s="108"/>
      <c r="L208" s="74">
        <v>3</v>
      </c>
      <c r="M208" s="108"/>
      <c r="N208" s="108"/>
      <c r="O208" s="108"/>
      <c r="P208" s="108" t="s">
        <v>777</v>
      </c>
      <c r="Q20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8" s="22">
        <f>IF(Tabel2[[#This Row],[BVO]]&lt;150,Tabel2[[#This Row],[Inventaristie en Nul-Inspectie BOEI Bwk E en W prijs per m2]],Tabel2[[#This Row],[Her-inspectie BOEI Bwk E en W prijs per m2]]*Tabel2[[#This Row],[BVO]])</f>
        <v>0</v>
      </c>
      <c r="U208" s="22">
        <f>IF(Tabel2[[#This Row],[Inpandige inspectie volledig]]="JA",'Inspectie prijzen'!$C$30*Tabel2[[#This Row],[BVO]],0)</f>
        <v>0</v>
      </c>
      <c r="V208" s="27" t="b">
        <f>IF(Tabel2[[#This Row],[Aantal transport installaties ]]&gt;0,Tabel2[[#This Row],[Aantal transport installaties ]]*'Inspectie prijzen'!$C$26)</f>
        <v>0</v>
      </c>
      <c r="W208" s="27" t="b">
        <f>IF(Tabel2[[#This Row],[Aantal transport installaties ]]&gt;0,Tabel2[[#This Row],[Aantal transport installaties ]]*'Inspectie prijzen'!$C$46)</f>
        <v>0</v>
      </c>
      <c r="X20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8" s="46"/>
      <c r="AB208" s="108"/>
      <c r="AC208" s="113" t="s">
        <v>404</v>
      </c>
      <c r="AD208" s="111" t="s">
        <v>405</v>
      </c>
      <c r="AE208" s="108"/>
      <c r="AF208" s="81"/>
    </row>
    <row r="209" spans="1:32" ht="16.5" hidden="1" customHeight="1" x14ac:dyDescent="0.2">
      <c r="A209" s="74">
        <v>200</v>
      </c>
      <c r="B209" s="83" t="s">
        <v>762</v>
      </c>
      <c r="C209" s="83"/>
      <c r="D209" s="83" t="s">
        <v>406</v>
      </c>
      <c r="E209" s="83" t="s">
        <v>382</v>
      </c>
      <c r="F209" s="108" t="s">
        <v>2</v>
      </c>
      <c r="G209" s="108">
        <v>1902</v>
      </c>
      <c r="H209" s="109">
        <v>229</v>
      </c>
      <c r="I209" s="108"/>
      <c r="J209" s="108" t="s">
        <v>796</v>
      </c>
      <c r="K209" s="108"/>
      <c r="L209" s="74">
        <v>3</v>
      </c>
      <c r="M209" s="108"/>
      <c r="N209" s="108"/>
      <c r="O209" s="108"/>
      <c r="P209" s="108" t="s">
        <v>777</v>
      </c>
      <c r="Q20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9" s="22">
        <f>IF(Tabel2[[#This Row],[BVO]]&lt;150,Tabel2[[#This Row],[Inventaristie en Nul-Inspectie BOEI Bwk E en W prijs per m2]],Tabel2[[#This Row],[Her-inspectie BOEI Bwk E en W prijs per m2]]*Tabel2[[#This Row],[BVO]])</f>
        <v>0</v>
      </c>
      <c r="U209" s="22">
        <f>IF(Tabel2[[#This Row],[Inpandige inspectie volledig]]="JA",'Inspectie prijzen'!$C$30*Tabel2[[#This Row],[BVO]],0)</f>
        <v>0</v>
      </c>
      <c r="V209" s="27" t="b">
        <f>IF(Tabel2[[#This Row],[Aantal transport installaties ]]&gt;0,Tabel2[[#This Row],[Aantal transport installaties ]]*'Inspectie prijzen'!$C$26)</f>
        <v>0</v>
      </c>
      <c r="W209" s="27" t="b">
        <f>IF(Tabel2[[#This Row],[Aantal transport installaties ]]&gt;0,Tabel2[[#This Row],[Aantal transport installaties ]]*'Inspectie prijzen'!$C$46)</f>
        <v>0</v>
      </c>
      <c r="X20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9" s="46"/>
      <c r="AB209" s="108"/>
      <c r="AC209" s="113" t="s">
        <v>407</v>
      </c>
      <c r="AD209" s="114" t="s">
        <v>408</v>
      </c>
      <c r="AE209" s="108"/>
      <c r="AF209" s="81"/>
    </row>
    <row r="210" spans="1:32" ht="16.5" hidden="1" customHeight="1" x14ac:dyDescent="0.2">
      <c r="A210" s="222">
        <v>201</v>
      </c>
      <c r="B210" s="83" t="s">
        <v>762</v>
      </c>
      <c r="C210" s="83"/>
      <c r="D210" s="83" t="s">
        <v>409</v>
      </c>
      <c r="E210" s="83" t="s">
        <v>382</v>
      </c>
      <c r="F210" s="108" t="s">
        <v>2</v>
      </c>
      <c r="G210" s="108">
        <v>1902</v>
      </c>
      <c r="H210" s="115"/>
      <c r="I210" s="108"/>
      <c r="J210" s="108" t="s">
        <v>796</v>
      </c>
      <c r="K210" s="108"/>
      <c r="L210" s="74">
        <v>3</v>
      </c>
      <c r="M210" s="108"/>
      <c r="N210" s="108"/>
      <c r="O210" s="108"/>
      <c r="P210" s="108" t="s">
        <v>777</v>
      </c>
      <c r="Q21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0" s="22">
        <f>IF(Tabel2[[#This Row],[BVO]]&lt;150,Tabel2[[#This Row],[Inventaristie en Nul-Inspectie BOEI Bwk E en W prijs per m2]],Tabel2[[#This Row],[Her-inspectie BOEI Bwk E en W prijs per m2]]*Tabel2[[#This Row],[BVO]])</f>
        <v>0</v>
      </c>
      <c r="U210" s="22">
        <f>IF(Tabel2[[#This Row],[Inpandige inspectie volledig]]="JA",'Inspectie prijzen'!$C$30*Tabel2[[#This Row],[BVO]],0)</f>
        <v>0</v>
      </c>
      <c r="V210" s="27" t="b">
        <f>IF(Tabel2[[#This Row],[Aantal transport installaties ]]&gt;0,Tabel2[[#This Row],[Aantal transport installaties ]]*'Inspectie prijzen'!$C$26)</f>
        <v>0</v>
      </c>
      <c r="W210" s="27" t="b">
        <f>IF(Tabel2[[#This Row],[Aantal transport installaties ]]&gt;0,Tabel2[[#This Row],[Aantal transport installaties ]]*'Inspectie prijzen'!$C$46)</f>
        <v>0</v>
      </c>
      <c r="X21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0" s="46"/>
      <c r="AB210" s="108"/>
      <c r="AC210" s="110" t="s">
        <v>410</v>
      </c>
      <c r="AD210" s="114" t="s">
        <v>411</v>
      </c>
      <c r="AE210" s="108"/>
      <c r="AF210" s="81"/>
    </row>
    <row r="211" spans="1:32" ht="16.5" hidden="1" customHeight="1" x14ac:dyDescent="0.2">
      <c r="A211" s="74">
        <v>202</v>
      </c>
      <c r="B211" s="83" t="s">
        <v>762</v>
      </c>
      <c r="C211" s="83"/>
      <c r="D211" s="83" t="s">
        <v>412</v>
      </c>
      <c r="E211" s="83" t="s">
        <v>382</v>
      </c>
      <c r="F211" s="108" t="s">
        <v>2</v>
      </c>
      <c r="G211" s="108">
        <v>1902</v>
      </c>
      <c r="H211" s="115"/>
      <c r="I211" s="108"/>
      <c r="J211" s="108" t="s">
        <v>796</v>
      </c>
      <c r="K211" s="108"/>
      <c r="L211" s="74">
        <v>3</v>
      </c>
      <c r="M211" s="108"/>
      <c r="N211" s="108"/>
      <c r="O211" s="108"/>
      <c r="P211" s="108" t="s">
        <v>777</v>
      </c>
      <c r="Q21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1" s="22">
        <f>IF(Tabel2[[#This Row],[BVO]]&lt;150,Tabel2[[#This Row],[Inventaristie en Nul-Inspectie BOEI Bwk E en W prijs per m2]],Tabel2[[#This Row],[Her-inspectie BOEI Bwk E en W prijs per m2]]*Tabel2[[#This Row],[BVO]])</f>
        <v>0</v>
      </c>
      <c r="U211" s="22">
        <f>IF(Tabel2[[#This Row],[Inpandige inspectie volledig]]="JA",'Inspectie prijzen'!$C$30*Tabel2[[#This Row],[BVO]],0)</f>
        <v>0</v>
      </c>
      <c r="V211" s="27" t="b">
        <f>IF(Tabel2[[#This Row],[Aantal transport installaties ]]&gt;0,Tabel2[[#This Row],[Aantal transport installaties ]]*'Inspectie prijzen'!$C$26)</f>
        <v>0</v>
      </c>
      <c r="W211" s="27" t="b">
        <f>IF(Tabel2[[#This Row],[Aantal transport installaties ]]&gt;0,Tabel2[[#This Row],[Aantal transport installaties ]]*'Inspectie prijzen'!$C$46)</f>
        <v>0</v>
      </c>
      <c r="X21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1" s="46"/>
      <c r="AB211" s="108"/>
      <c r="AC211" s="110" t="s">
        <v>413</v>
      </c>
      <c r="AD211" s="114" t="s">
        <v>414</v>
      </c>
      <c r="AE211" s="108"/>
      <c r="AF211" s="81"/>
    </row>
    <row r="212" spans="1:32" ht="16.5" hidden="1" customHeight="1" x14ac:dyDescent="0.2">
      <c r="A212" s="222">
        <v>203</v>
      </c>
      <c r="B212" s="83" t="s">
        <v>762</v>
      </c>
      <c r="C212" s="83"/>
      <c r="D212" s="83" t="s">
        <v>415</v>
      </c>
      <c r="E212" s="83" t="s">
        <v>416</v>
      </c>
      <c r="F212" s="108" t="s">
        <v>2</v>
      </c>
      <c r="G212" s="108">
        <v>1902</v>
      </c>
      <c r="H212" s="115"/>
      <c r="I212" s="108"/>
      <c r="J212" s="108" t="s">
        <v>796</v>
      </c>
      <c r="K212" s="108"/>
      <c r="L212" s="74">
        <v>3</v>
      </c>
      <c r="M212" s="108"/>
      <c r="N212" s="108"/>
      <c r="O212" s="108"/>
      <c r="P212" s="108" t="s">
        <v>778</v>
      </c>
      <c r="Q21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2" s="22">
        <f>IF(Tabel2[[#This Row],[BVO]]&lt;150,Tabel2[[#This Row],[Inventaristie en Nul-Inspectie BOEI Bwk E en W prijs per m2]],Tabel2[[#This Row],[Her-inspectie BOEI Bwk E en W prijs per m2]]*Tabel2[[#This Row],[BVO]])</f>
        <v>0</v>
      </c>
      <c r="U212" s="22">
        <f>IF(Tabel2[[#This Row],[Inpandige inspectie volledig]]="JA",'Inspectie prijzen'!$C$30*Tabel2[[#This Row],[BVO]],0)</f>
        <v>0</v>
      </c>
      <c r="V212" s="27" t="b">
        <f>IF(Tabel2[[#This Row],[Aantal transport installaties ]]&gt;0,Tabel2[[#This Row],[Aantal transport installaties ]]*'Inspectie prijzen'!$C$26)</f>
        <v>0</v>
      </c>
      <c r="W212" s="27" t="b">
        <f>IF(Tabel2[[#This Row],[Aantal transport installaties ]]&gt;0,Tabel2[[#This Row],[Aantal transport installaties ]]*'Inspectie prijzen'!$C$46)</f>
        <v>0</v>
      </c>
      <c r="X21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2" s="46"/>
      <c r="AB212" s="108"/>
      <c r="AC212" s="113" t="s">
        <v>417</v>
      </c>
      <c r="AD212" s="111" t="s">
        <v>418</v>
      </c>
      <c r="AE212" s="108"/>
      <c r="AF212" s="81"/>
    </row>
    <row r="213" spans="1:32" ht="16.5" hidden="1" customHeight="1" x14ac:dyDescent="0.2">
      <c r="A213" s="74">
        <v>204</v>
      </c>
      <c r="B213" s="83" t="s">
        <v>762</v>
      </c>
      <c r="C213" s="83"/>
      <c r="D213" s="83" t="s">
        <v>419</v>
      </c>
      <c r="E213" s="83" t="s">
        <v>394</v>
      </c>
      <c r="F213" s="108" t="s">
        <v>2</v>
      </c>
      <c r="G213" s="108">
        <v>1902</v>
      </c>
      <c r="H213" s="115"/>
      <c r="I213" s="108"/>
      <c r="J213" s="108" t="s">
        <v>796</v>
      </c>
      <c r="K213" s="108"/>
      <c r="L213" s="74">
        <v>3</v>
      </c>
      <c r="M213" s="108"/>
      <c r="N213" s="108"/>
      <c r="O213" s="108"/>
      <c r="P213" s="108" t="s">
        <v>777</v>
      </c>
      <c r="Q21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3" s="22">
        <f>IF(Tabel2[[#This Row],[BVO]]&lt;150,Tabel2[[#This Row],[Inventaristie en Nul-Inspectie BOEI Bwk E en W prijs per m2]],Tabel2[[#This Row],[Her-inspectie BOEI Bwk E en W prijs per m2]]*Tabel2[[#This Row],[BVO]])</f>
        <v>0</v>
      </c>
      <c r="U213" s="22">
        <f>IF(Tabel2[[#This Row],[Inpandige inspectie volledig]]="JA",'Inspectie prijzen'!$C$30*Tabel2[[#This Row],[BVO]],0)</f>
        <v>0</v>
      </c>
      <c r="V213" s="27" t="b">
        <f>IF(Tabel2[[#This Row],[Aantal transport installaties ]]&gt;0,Tabel2[[#This Row],[Aantal transport installaties ]]*'Inspectie prijzen'!$C$26)</f>
        <v>0</v>
      </c>
      <c r="W213" s="27" t="b">
        <f>IF(Tabel2[[#This Row],[Aantal transport installaties ]]&gt;0,Tabel2[[#This Row],[Aantal transport installaties ]]*'Inspectie prijzen'!$C$46)</f>
        <v>0</v>
      </c>
      <c r="X21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3" s="46"/>
      <c r="AB213" s="108"/>
      <c r="AC213" s="110" t="s">
        <v>745</v>
      </c>
      <c r="AD213" s="116" t="s">
        <v>746</v>
      </c>
      <c r="AE213" s="108" t="s">
        <v>744</v>
      </c>
      <c r="AF213" s="81"/>
    </row>
    <row r="214" spans="1:32" ht="16.5" hidden="1" customHeight="1" x14ac:dyDescent="0.2">
      <c r="A214" s="222">
        <v>205</v>
      </c>
      <c r="B214" s="83" t="s">
        <v>762</v>
      </c>
      <c r="C214" s="83"/>
      <c r="D214" s="83" t="s">
        <v>420</v>
      </c>
      <c r="E214" s="83" t="s">
        <v>382</v>
      </c>
      <c r="F214" s="108" t="s">
        <v>2</v>
      </c>
      <c r="G214" s="108">
        <v>1962</v>
      </c>
      <c r="H214" s="109">
        <v>202</v>
      </c>
      <c r="I214" s="108"/>
      <c r="J214" s="108" t="s">
        <v>796</v>
      </c>
      <c r="K214" s="108"/>
      <c r="L214" s="74">
        <v>3</v>
      </c>
      <c r="M214" s="108"/>
      <c r="N214" s="108"/>
      <c r="O214" s="108"/>
      <c r="P214" s="108" t="s">
        <v>777</v>
      </c>
      <c r="Q21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4" s="22">
        <f>IF(Tabel2[[#This Row],[BVO]]&lt;150,Tabel2[[#This Row],[Inventaristie en Nul-Inspectie BOEI Bwk E en W prijs per m2]],Tabel2[[#This Row],[Her-inspectie BOEI Bwk E en W prijs per m2]]*Tabel2[[#This Row],[BVO]])</f>
        <v>0</v>
      </c>
      <c r="U214" s="22">
        <f>IF(Tabel2[[#This Row],[Inpandige inspectie volledig]]="JA",'Inspectie prijzen'!$C$30*Tabel2[[#This Row],[BVO]],0)</f>
        <v>0</v>
      </c>
      <c r="V214" s="27" t="b">
        <f>IF(Tabel2[[#This Row],[Aantal transport installaties ]]&gt;0,Tabel2[[#This Row],[Aantal transport installaties ]]*'Inspectie prijzen'!$C$26)</f>
        <v>0</v>
      </c>
      <c r="W214" s="27" t="b">
        <f>IF(Tabel2[[#This Row],[Aantal transport installaties ]]&gt;0,Tabel2[[#This Row],[Aantal transport installaties ]]*'Inspectie prijzen'!$C$46)</f>
        <v>0</v>
      </c>
      <c r="X21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4" s="46"/>
      <c r="AB214" s="108"/>
      <c r="AC214" s="113" t="s">
        <v>421</v>
      </c>
      <c r="AD214" s="114" t="s">
        <v>422</v>
      </c>
      <c r="AE214" s="108"/>
      <c r="AF214" s="81"/>
    </row>
    <row r="215" spans="1:32" ht="16.5" hidden="1" customHeight="1" x14ac:dyDescent="0.2">
      <c r="A215" s="74">
        <v>206</v>
      </c>
      <c r="B215" s="83" t="s">
        <v>762</v>
      </c>
      <c r="C215" s="83"/>
      <c r="D215" s="83" t="s">
        <v>423</v>
      </c>
      <c r="E215" s="83" t="s">
        <v>384</v>
      </c>
      <c r="F215" s="108" t="s">
        <v>2</v>
      </c>
      <c r="G215" s="108">
        <v>1962</v>
      </c>
      <c r="H215" s="115"/>
      <c r="I215" s="108"/>
      <c r="J215" s="108" t="s">
        <v>796</v>
      </c>
      <c r="K215" s="108"/>
      <c r="L215" s="74">
        <v>3</v>
      </c>
      <c r="M215" s="108"/>
      <c r="N215" s="108"/>
      <c r="O215" s="108"/>
      <c r="P215" s="108" t="s">
        <v>777</v>
      </c>
      <c r="Q21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5" s="22">
        <f>IF(Tabel2[[#This Row],[BVO]]&lt;150,Tabel2[[#This Row],[Inventaristie en Nul-Inspectie BOEI Bwk E en W prijs per m2]],Tabel2[[#This Row],[Her-inspectie BOEI Bwk E en W prijs per m2]]*Tabel2[[#This Row],[BVO]])</f>
        <v>0</v>
      </c>
      <c r="U215" s="22">
        <f>IF(Tabel2[[#This Row],[Inpandige inspectie volledig]]="JA",'Inspectie prijzen'!$C$30*Tabel2[[#This Row],[BVO]],0)</f>
        <v>0</v>
      </c>
      <c r="V215" s="27" t="b">
        <f>IF(Tabel2[[#This Row],[Aantal transport installaties ]]&gt;0,Tabel2[[#This Row],[Aantal transport installaties ]]*'Inspectie prijzen'!$C$26)</f>
        <v>0</v>
      </c>
      <c r="W215" s="27" t="b">
        <f>IF(Tabel2[[#This Row],[Aantal transport installaties ]]&gt;0,Tabel2[[#This Row],[Aantal transport installaties ]]*'Inspectie prijzen'!$C$46)</f>
        <v>0</v>
      </c>
      <c r="X21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5" s="46"/>
      <c r="AB215" s="108"/>
      <c r="AC215" s="113" t="s">
        <v>424</v>
      </c>
      <c r="AD215" s="111" t="s">
        <v>425</v>
      </c>
      <c r="AE215" s="108"/>
      <c r="AF215" s="81"/>
    </row>
    <row r="216" spans="1:32" ht="16.5" hidden="1" customHeight="1" x14ac:dyDescent="0.2">
      <c r="A216" s="222">
        <v>207</v>
      </c>
      <c r="B216" s="83" t="s">
        <v>762</v>
      </c>
      <c r="C216" s="83"/>
      <c r="D216" s="83" t="s">
        <v>426</v>
      </c>
      <c r="E216" s="83" t="s">
        <v>416</v>
      </c>
      <c r="F216" s="108" t="s">
        <v>2</v>
      </c>
      <c r="G216" s="108">
        <v>1962</v>
      </c>
      <c r="H216" s="115"/>
      <c r="I216" s="108"/>
      <c r="J216" s="108" t="s">
        <v>796</v>
      </c>
      <c r="K216" s="108"/>
      <c r="L216" s="74">
        <v>3</v>
      </c>
      <c r="M216" s="108"/>
      <c r="N216" s="108"/>
      <c r="O216" s="108"/>
      <c r="P216" s="108" t="s">
        <v>778</v>
      </c>
      <c r="Q21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6" s="22">
        <f>IF(Tabel2[[#This Row],[BVO]]&lt;150,Tabel2[[#This Row],[Inventaristie en Nul-Inspectie BOEI Bwk E en W prijs per m2]],Tabel2[[#This Row],[Her-inspectie BOEI Bwk E en W prijs per m2]]*Tabel2[[#This Row],[BVO]])</f>
        <v>0</v>
      </c>
      <c r="U216" s="22">
        <f>IF(Tabel2[[#This Row],[Inpandige inspectie volledig]]="JA",'Inspectie prijzen'!$C$30*Tabel2[[#This Row],[BVO]],0)</f>
        <v>0</v>
      </c>
      <c r="V216" s="27" t="b">
        <f>IF(Tabel2[[#This Row],[Aantal transport installaties ]]&gt;0,Tabel2[[#This Row],[Aantal transport installaties ]]*'Inspectie prijzen'!$C$26)</f>
        <v>0</v>
      </c>
      <c r="W216" s="27" t="b">
        <f>IF(Tabel2[[#This Row],[Aantal transport installaties ]]&gt;0,Tabel2[[#This Row],[Aantal transport installaties ]]*'Inspectie prijzen'!$C$46)</f>
        <v>0</v>
      </c>
      <c r="X21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6" s="46"/>
      <c r="AB216" s="108"/>
      <c r="AC216" s="117" t="s">
        <v>380</v>
      </c>
      <c r="AD216" s="114" t="s">
        <v>381</v>
      </c>
      <c r="AE216" s="108"/>
      <c r="AF216" s="81"/>
    </row>
    <row r="217" spans="1:32" ht="16.5" hidden="1" customHeight="1" x14ac:dyDescent="0.2">
      <c r="A217" s="74">
        <v>208</v>
      </c>
      <c r="B217" s="83" t="s">
        <v>762</v>
      </c>
      <c r="C217" s="83"/>
      <c r="D217" s="83" t="s">
        <v>427</v>
      </c>
      <c r="E217" s="83" t="s">
        <v>428</v>
      </c>
      <c r="F217" s="108" t="s">
        <v>2</v>
      </c>
      <c r="G217" s="108">
        <v>1915</v>
      </c>
      <c r="H217" s="109">
        <v>250</v>
      </c>
      <c r="I217" s="108"/>
      <c r="J217" s="108" t="s">
        <v>796</v>
      </c>
      <c r="K217" s="108"/>
      <c r="L217" s="74">
        <v>3</v>
      </c>
      <c r="M217" s="108"/>
      <c r="N217" s="108"/>
      <c r="O217" s="108"/>
      <c r="P217" s="108" t="s">
        <v>777</v>
      </c>
      <c r="Q21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7" s="22">
        <f>IF(Tabel2[[#This Row],[BVO]]&lt;150,Tabel2[[#This Row],[Inventaristie en Nul-Inspectie BOEI Bwk E en W prijs per m2]],Tabel2[[#This Row],[Her-inspectie BOEI Bwk E en W prijs per m2]]*Tabel2[[#This Row],[BVO]])</f>
        <v>0</v>
      </c>
      <c r="U217" s="22">
        <f>IF(Tabel2[[#This Row],[Inpandige inspectie volledig]]="JA",'Inspectie prijzen'!$C$30*Tabel2[[#This Row],[BVO]],0)</f>
        <v>0</v>
      </c>
      <c r="V217" s="27" t="b">
        <f>IF(Tabel2[[#This Row],[Aantal transport installaties ]]&gt;0,Tabel2[[#This Row],[Aantal transport installaties ]]*'Inspectie prijzen'!$C$26)</f>
        <v>0</v>
      </c>
      <c r="W217" s="27" t="b">
        <f>IF(Tabel2[[#This Row],[Aantal transport installaties ]]&gt;0,Tabel2[[#This Row],[Aantal transport installaties ]]*'Inspectie prijzen'!$C$46)</f>
        <v>0</v>
      </c>
      <c r="X21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7" s="46"/>
      <c r="AB217" s="108"/>
      <c r="AC217" s="113" t="s">
        <v>429</v>
      </c>
      <c r="AD217" s="114" t="s">
        <v>430</v>
      </c>
      <c r="AE217" s="108"/>
      <c r="AF217" s="81"/>
    </row>
    <row r="218" spans="1:32" ht="16.5" hidden="1" customHeight="1" x14ac:dyDescent="0.2">
      <c r="A218" s="222">
        <v>209</v>
      </c>
      <c r="B218" s="83" t="s">
        <v>762</v>
      </c>
      <c r="C218" s="83"/>
      <c r="D218" s="83" t="s">
        <v>431</v>
      </c>
      <c r="E218" s="83" t="s">
        <v>394</v>
      </c>
      <c r="F218" s="108" t="s">
        <v>2</v>
      </c>
      <c r="G218" s="108">
        <v>1962</v>
      </c>
      <c r="H218" s="109">
        <v>130</v>
      </c>
      <c r="I218" s="108"/>
      <c r="J218" s="108" t="s">
        <v>796</v>
      </c>
      <c r="K218" s="108"/>
      <c r="L218" s="74">
        <v>3</v>
      </c>
      <c r="M218" s="108"/>
      <c r="N218" s="108"/>
      <c r="O218" s="108"/>
      <c r="P218" s="108" t="s">
        <v>777</v>
      </c>
      <c r="Q21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8" s="22">
        <f>IF(Tabel2[[#This Row],[BVO]]&lt;150,Tabel2[[#This Row],[Inventaristie en Nul-Inspectie BOEI Bwk E en W prijs per m2]],Tabel2[[#This Row],[Her-inspectie BOEI Bwk E en W prijs per m2]]*Tabel2[[#This Row],[BVO]])</f>
        <v>0</v>
      </c>
      <c r="U218" s="22">
        <f>IF(Tabel2[[#This Row],[Inpandige inspectie volledig]]="JA",'Inspectie prijzen'!$C$30*Tabel2[[#This Row],[BVO]],0)</f>
        <v>0</v>
      </c>
      <c r="V218" s="27" t="b">
        <f>IF(Tabel2[[#This Row],[Aantal transport installaties ]]&gt;0,Tabel2[[#This Row],[Aantal transport installaties ]]*'Inspectie prijzen'!$C$26)</f>
        <v>0</v>
      </c>
      <c r="W218" s="27" t="b">
        <f>IF(Tabel2[[#This Row],[Aantal transport installaties ]]&gt;0,Tabel2[[#This Row],[Aantal transport installaties ]]*'Inspectie prijzen'!$C$46)</f>
        <v>0</v>
      </c>
      <c r="X21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8" s="46"/>
      <c r="AB218" s="108"/>
      <c r="AC218" s="110" t="s">
        <v>432</v>
      </c>
      <c r="AD218" s="118" t="s">
        <v>433</v>
      </c>
      <c r="AE218" s="108"/>
      <c r="AF218" s="81"/>
    </row>
    <row r="219" spans="1:32" ht="16.5" hidden="1" customHeight="1" x14ac:dyDescent="0.2">
      <c r="A219" s="74">
        <v>210</v>
      </c>
      <c r="B219" s="83" t="s">
        <v>762</v>
      </c>
      <c r="C219" s="83"/>
      <c r="D219" s="83" t="s">
        <v>434</v>
      </c>
      <c r="E219" s="83" t="s">
        <v>435</v>
      </c>
      <c r="F219" s="108" t="s">
        <v>2</v>
      </c>
      <c r="G219" s="108">
        <v>1915</v>
      </c>
      <c r="H219" s="109">
        <v>263</v>
      </c>
      <c r="I219" s="108"/>
      <c r="J219" s="108" t="s">
        <v>796</v>
      </c>
      <c r="K219" s="108"/>
      <c r="L219" s="74">
        <v>3</v>
      </c>
      <c r="M219" s="108"/>
      <c r="N219" s="108"/>
      <c r="O219" s="108"/>
      <c r="P219" s="108" t="s">
        <v>777</v>
      </c>
      <c r="Q21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9" s="22">
        <f>IF(Tabel2[[#This Row],[BVO]]&lt;150,Tabel2[[#This Row],[Inventaristie en Nul-Inspectie BOEI Bwk E en W prijs per m2]],Tabel2[[#This Row],[Her-inspectie BOEI Bwk E en W prijs per m2]]*Tabel2[[#This Row],[BVO]])</f>
        <v>0</v>
      </c>
      <c r="U219" s="22">
        <f>IF(Tabel2[[#This Row],[Inpandige inspectie volledig]]="JA",'Inspectie prijzen'!$C$30*Tabel2[[#This Row],[BVO]],0)</f>
        <v>0</v>
      </c>
      <c r="V219" s="27" t="b">
        <f>IF(Tabel2[[#This Row],[Aantal transport installaties ]]&gt;0,Tabel2[[#This Row],[Aantal transport installaties ]]*'Inspectie prijzen'!$C$26)</f>
        <v>0</v>
      </c>
      <c r="W219" s="27" t="b">
        <f>IF(Tabel2[[#This Row],[Aantal transport installaties ]]&gt;0,Tabel2[[#This Row],[Aantal transport installaties ]]*'Inspectie prijzen'!$C$46)</f>
        <v>0</v>
      </c>
      <c r="X21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9" s="46"/>
      <c r="AB219" s="108"/>
      <c r="AC219" s="110" t="s">
        <v>436</v>
      </c>
      <c r="AD219" s="119" t="s">
        <v>437</v>
      </c>
      <c r="AE219" s="108"/>
      <c r="AF219" s="81"/>
    </row>
    <row r="220" spans="1:32" ht="16.5" hidden="1" customHeight="1" x14ac:dyDescent="0.2">
      <c r="A220" s="222">
        <v>211</v>
      </c>
      <c r="B220" s="83" t="s">
        <v>762</v>
      </c>
      <c r="C220" s="83"/>
      <c r="D220" s="83" t="s">
        <v>438</v>
      </c>
      <c r="E220" s="83" t="s">
        <v>390</v>
      </c>
      <c r="F220" s="108" t="s">
        <v>2</v>
      </c>
      <c r="G220" s="108">
        <v>1915</v>
      </c>
      <c r="H220" s="115"/>
      <c r="I220" s="108"/>
      <c r="J220" s="108" t="s">
        <v>796</v>
      </c>
      <c r="K220" s="108"/>
      <c r="L220" s="74">
        <v>3</v>
      </c>
      <c r="M220" s="108"/>
      <c r="N220" s="108"/>
      <c r="O220" s="108"/>
      <c r="P220" s="108" t="s">
        <v>777</v>
      </c>
      <c r="Q22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0" s="22">
        <f>IF(Tabel2[[#This Row],[BVO]]&lt;150,Tabel2[[#This Row],[Inventaristie en Nul-Inspectie BOEI Bwk E en W prijs per m2]],Tabel2[[#This Row],[Her-inspectie BOEI Bwk E en W prijs per m2]]*Tabel2[[#This Row],[BVO]])</f>
        <v>0</v>
      </c>
      <c r="U220" s="22">
        <f>IF(Tabel2[[#This Row],[Inpandige inspectie volledig]]="JA",'Inspectie prijzen'!$C$30*Tabel2[[#This Row],[BVO]],0)</f>
        <v>0</v>
      </c>
      <c r="V220" s="27" t="b">
        <f>IF(Tabel2[[#This Row],[Aantal transport installaties ]]&gt;0,Tabel2[[#This Row],[Aantal transport installaties ]]*'Inspectie prijzen'!$C$26)</f>
        <v>0</v>
      </c>
      <c r="W220" s="27" t="b">
        <f>IF(Tabel2[[#This Row],[Aantal transport installaties ]]&gt;0,Tabel2[[#This Row],[Aantal transport installaties ]]*'Inspectie prijzen'!$C$46)</f>
        <v>0</v>
      </c>
      <c r="X22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0" s="46"/>
      <c r="AB220" s="108"/>
      <c r="AC220" s="113" t="s">
        <v>439</v>
      </c>
      <c r="AD220" s="119" t="s">
        <v>437</v>
      </c>
      <c r="AE220" s="108"/>
      <c r="AF220" s="81"/>
    </row>
    <row r="221" spans="1:32" ht="16.5" hidden="1" customHeight="1" x14ac:dyDescent="0.2">
      <c r="A221" s="74">
        <v>212</v>
      </c>
      <c r="B221" s="83" t="s">
        <v>762</v>
      </c>
      <c r="C221" s="83"/>
      <c r="D221" s="83" t="s">
        <v>440</v>
      </c>
      <c r="E221" s="83" t="s">
        <v>390</v>
      </c>
      <c r="F221" s="108" t="s">
        <v>2</v>
      </c>
      <c r="G221" s="108">
        <v>1915</v>
      </c>
      <c r="H221" s="109">
        <v>249</v>
      </c>
      <c r="I221" s="108"/>
      <c r="J221" s="108" t="s">
        <v>796</v>
      </c>
      <c r="K221" s="108"/>
      <c r="L221" s="74">
        <v>3</v>
      </c>
      <c r="M221" s="108"/>
      <c r="N221" s="108"/>
      <c r="O221" s="108"/>
      <c r="P221" s="108" t="s">
        <v>777</v>
      </c>
      <c r="Q22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1" s="22">
        <f>IF(Tabel2[[#This Row],[BVO]]&lt;150,Tabel2[[#This Row],[Inventaristie en Nul-Inspectie BOEI Bwk E en W prijs per m2]],Tabel2[[#This Row],[Her-inspectie BOEI Bwk E en W prijs per m2]]*Tabel2[[#This Row],[BVO]])</f>
        <v>0</v>
      </c>
      <c r="U221" s="22">
        <f>IF(Tabel2[[#This Row],[Inpandige inspectie volledig]]="JA",'Inspectie prijzen'!$C$30*Tabel2[[#This Row],[BVO]],0)</f>
        <v>0</v>
      </c>
      <c r="V221" s="27" t="b">
        <f>IF(Tabel2[[#This Row],[Aantal transport installaties ]]&gt;0,Tabel2[[#This Row],[Aantal transport installaties ]]*'Inspectie prijzen'!$C$26)</f>
        <v>0</v>
      </c>
      <c r="W221" s="27" t="b">
        <f>IF(Tabel2[[#This Row],[Aantal transport installaties ]]&gt;0,Tabel2[[#This Row],[Aantal transport installaties ]]*'Inspectie prijzen'!$C$46)</f>
        <v>0</v>
      </c>
      <c r="X22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1" s="46"/>
      <c r="AB221" s="108"/>
      <c r="AC221" s="110" t="s">
        <v>441</v>
      </c>
      <c r="AD221" s="116" t="s">
        <v>733</v>
      </c>
      <c r="AE221" s="108"/>
      <c r="AF221" s="81"/>
    </row>
    <row r="222" spans="1:32" ht="16.5" hidden="1" customHeight="1" x14ac:dyDescent="0.2">
      <c r="A222" s="222">
        <v>213</v>
      </c>
      <c r="B222" s="83" t="s">
        <v>762</v>
      </c>
      <c r="C222" s="83"/>
      <c r="D222" s="83" t="s">
        <v>440</v>
      </c>
      <c r="E222" s="83" t="s">
        <v>394</v>
      </c>
      <c r="F222" s="108" t="s">
        <v>2</v>
      </c>
      <c r="G222" s="108">
        <v>1915</v>
      </c>
      <c r="H222" s="115"/>
      <c r="I222" s="108"/>
      <c r="J222" s="108" t="s">
        <v>796</v>
      </c>
      <c r="K222" s="108"/>
      <c r="L222" s="74">
        <v>3</v>
      </c>
      <c r="M222" s="108"/>
      <c r="N222" s="108"/>
      <c r="O222" s="108"/>
      <c r="P222" s="108" t="s">
        <v>777</v>
      </c>
      <c r="Q22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2" s="22">
        <f>IF(Tabel2[[#This Row],[BVO]]&lt;150,Tabel2[[#This Row],[Inventaristie en Nul-Inspectie BOEI Bwk E en W prijs per m2]],Tabel2[[#This Row],[Her-inspectie BOEI Bwk E en W prijs per m2]]*Tabel2[[#This Row],[BVO]])</f>
        <v>0</v>
      </c>
      <c r="U222" s="22">
        <f>IF(Tabel2[[#This Row],[Inpandige inspectie volledig]]="JA",'Inspectie prijzen'!$C$30*Tabel2[[#This Row],[BVO]],0)</f>
        <v>0</v>
      </c>
      <c r="V222" s="27" t="b">
        <f>IF(Tabel2[[#This Row],[Aantal transport installaties ]]&gt;0,Tabel2[[#This Row],[Aantal transport installaties ]]*'Inspectie prijzen'!$C$26)</f>
        <v>0</v>
      </c>
      <c r="W222" s="27" t="b">
        <f>IF(Tabel2[[#This Row],[Aantal transport installaties ]]&gt;0,Tabel2[[#This Row],[Aantal transport installaties ]]*'Inspectie prijzen'!$C$46)</f>
        <v>0</v>
      </c>
      <c r="X22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2" s="46"/>
      <c r="AB222" s="108"/>
      <c r="AC222" s="110" t="s">
        <v>441</v>
      </c>
      <c r="AD222" s="116" t="s">
        <v>733</v>
      </c>
      <c r="AE222" s="108"/>
      <c r="AF222" s="81"/>
    </row>
    <row r="223" spans="1:32" ht="16.5" hidden="1" customHeight="1" x14ac:dyDescent="0.2">
      <c r="A223" s="74">
        <v>214</v>
      </c>
      <c r="B223" s="83" t="s">
        <v>762</v>
      </c>
      <c r="C223" s="83"/>
      <c r="D223" s="83" t="s">
        <v>442</v>
      </c>
      <c r="E223" s="83" t="s">
        <v>382</v>
      </c>
      <c r="F223" s="108" t="s">
        <v>2</v>
      </c>
      <c r="G223" s="108">
        <v>1915</v>
      </c>
      <c r="H223" s="109">
        <v>435</v>
      </c>
      <c r="I223" s="108"/>
      <c r="J223" s="108" t="s">
        <v>796</v>
      </c>
      <c r="K223" s="108"/>
      <c r="L223" s="74">
        <v>3</v>
      </c>
      <c r="M223" s="108"/>
      <c r="N223" s="108"/>
      <c r="O223" s="108"/>
      <c r="P223" s="108" t="s">
        <v>777</v>
      </c>
      <c r="Q22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3" s="22">
        <f>IF(Tabel2[[#This Row],[BVO]]&lt;150,Tabel2[[#This Row],[Inventaristie en Nul-Inspectie BOEI Bwk E en W prijs per m2]],Tabel2[[#This Row],[Her-inspectie BOEI Bwk E en W prijs per m2]]*Tabel2[[#This Row],[BVO]])</f>
        <v>0</v>
      </c>
      <c r="U223" s="22">
        <f>IF(Tabel2[[#This Row],[Inpandige inspectie volledig]]="JA",'Inspectie prijzen'!$C$30*Tabel2[[#This Row],[BVO]],0)</f>
        <v>0</v>
      </c>
      <c r="V223" s="27" t="b">
        <f>IF(Tabel2[[#This Row],[Aantal transport installaties ]]&gt;0,Tabel2[[#This Row],[Aantal transport installaties ]]*'Inspectie prijzen'!$C$26)</f>
        <v>0</v>
      </c>
      <c r="W223" s="27" t="b">
        <f>IF(Tabel2[[#This Row],[Aantal transport installaties ]]&gt;0,Tabel2[[#This Row],[Aantal transport installaties ]]*'Inspectie prijzen'!$C$46)</f>
        <v>0</v>
      </c>
      <c r="X22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3" s="46"/>
      <c r="AB223" s="108"/>
      <c r="AC223" s="113" t="s">
        <v>443</v>
      </c>
      <c r="AD223" s="120" t="s">
        <v>444</v>
      </c>
      <c r="AE223" s="108"/>
      <c r="AF223" s="81"/>
    </row>
    <row r="224" spans="1:32" ht="16.5" hidden="1" customHeight="1" x14ac:dyDescent="0.2">
      <c r="A224" s="222">
        <v>215</v>
      </c>
      <c r="B224" s="83" t="s">
        <v>762</v>
      </c>
      <c r="C224" s="83"/>
      <c r="D224" s="83" t="s">
        <v>442</v>
      </c>
      <c r="E224" s="83" t="s">
        <v>394</v>
      </c>
      <c r="F224" s="108" t="s">
        <v>2</v>
      </c>
      <c r="G224" s="108">
        <v>1915</v>
      </c>
      <c r="H224" s="115"/>
      <c r="I224" s="108"/>
      <c r="J224" s="108" t="s">
        <v>796</v>
      </c>
      <c r="K224" s="108"/>
      <c r="L224" s="74">
        <v>3</v>
      </c>
      <c r="M224" s="108"/>
      <c r="N224" s="108"/>
      <c r="O224" s="108"/>
      <c r="P224" s="108" t="s">
        <v>777</v>
      </c>
      <c r="Q22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4" s="22">
        <f>IF(Tabel2[[#This Row],[BVO]]&lt;150,Tabel2[[#This Row],[Inventaristie en Nul-Inspectie BOEI Bwk E en W prijs per m2]],Tabel2[[#This Row],[Her-inspectie BOEI Bwk E en W prijs per m2]]*Tabel2[[#This Row],[BVO]])</f>
        <v>0</v>
      </c>
      <c r="U224" s="22">
        <f>IF(Tabel2[[#This Row],[Inpandige inspectie volledig]]="JA",'Inspectie prijzen'!$C$30*Tabel2[[#This Row],[BVO]],0)</f>
        <v>0</v>
      </c>
      <c r="V224" s="27" t="b">
        <f>IF(Tabel2[[#This Row],[Aantal transport installaties ]]&gt;0,Tabel2[[#This Row],[Aantal transport installaties ]]*'Inspectie prijzen'!$C$26)</f>
        <v>0</v>
      </c>
      <c r="W224" s="27" t="b">
        <f>IF(Tabel2[[#This Row],[Aantal transport installaties ]]&gt;0,Tabel2[[#This Row],[Aantal transport installaties ]]*'Inspectie prijzen'!$C$46)</f>
        <v>0</v>
      </c>
      <c r="X22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4" s="46"/>
      <c r="AB224" s="108"/>
      <c r="AC224" s="110" t="s">
        <v>445</v>
      </c>
      <c r="AD224" s="116" t="s">
        <v>446</v>
      </c>
      <c r="AE224" s="108"/>
      <c r="AF224" s="81"/>
    </row>
    <row r="225" spans="1:32" ht="16.5" hidden="1" customHeight="1" x14ac:dyDescent="0.2">
      <c r="A225" s="74">
        <v>216</v>
      </c>
      <c r="B225" s="83" t="s">
        <v>762</v>
      </c>
      <c r="C225" s="83"/>
      <c r="D225" s="83" t="s">
        <v>447</v>
      </c>
      <c r="E225" s="83" t="s">
        <v>428</v>
      </c>
      <c r="F225" s="108" t="s">
        <v>2</v>
      </c>
      <c r="G225" s="108">
        <v>1951</v>
      </c>
      <c r="H225" s="115"/>
      <c r="I225" s="108"/>
      <c r="J225" s="108" t="s">
        <v>796</v>
      </c>
      <c r="K225" s="108"/>
      <c r="L225" s="74">
        <v>3</v>
      </c>
      <c r="M225" s="108"/>
      <c r="N225" s="108"/>
      <c r="O225" s="108"/>
      <c r="P225" s="108" t="s">
        <v>777</v>
      </c>
      <c r="Q22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5" s="22">
        <f>IF(Tabel2[[#This Row],[BVO]]&lt;150,Tabel2[[#This Row],[Inventaristie en Nul-Inspectie BOEI Bwk E en W prijs per m2]],Tabel2[[#This Row],[Her-inspectie BOEI Bwk E en W prijs per m2]]*Tabel2[[#This Row],[BVO]])</f>
        <v>0</v>
      </c>
      <c r="U225" s="22">
        <f>IF(Tabel2[[#This Row],[Inpandige inspectie volledig]]="JA",'Inspectie prijzen'!$C$30*Tabel2[[#This Row],[BVO]],0)</f>
        <v>0</v>
      </c>
      <c r="V225" s="27" t="b">
        <f>IF(Tabel2[[#This Row],[Aantal transport installaties ]]&gt;0,Tabel2[[#This Row],[Aantal transport installaties ]]*'Inspectie prijzen'!$C$26)</f>
        <v>0</v>
      </c>
      <c r="W225" s="27" t="b">
        <f>IF(Tabel2[[#This Row],[Aantal transport installaties ]]&gt;0,Tabel2[[#This Row],[Aantal transport installaties ]]*'Inspectie prijzen'!$C$46)</f>
        <v>0</v>
      </c>
      <c r="X22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5" s="46"/>
      <c r="AB225" s="108"/>
      <c r="AC225" s="117" t="s">
        <v>380</v>
      </c>
      <c r="AD225" s="114" t="s">
        <v>381</v>
      </c>
      <c r="AE225" s="108"/>
      <c r="AF225" s="81"/>
    </row>
    <row r="226" spans="1:32" ht="16.5" hidden="1" customHeight="1" x14ac:dyDescent="0.2">
      <c r="A226" s="222">
        <v>217</v>
      </c>
      <c r="B226" s="83" t="s">
        <v>762</v>
      </c>
      <c r="C226" s="83"/>
      <c r="D226" s="83" t="s">
        <v>448</v>
      </c>
      <c r="E226" s="83" t="s">
        <v>382</v>
      </c>
      <c r="F226" s="108" t="s">
        <v>2</v>
      </c>
      <c r="G226" s="108">
        <v>1951</v>
      </c>
      <c r="H226" s="115"/>
      <c r="I226" s="108"/>
      <c r="J226" s="108" t="s">
        <v>796</v>
      </c>
      <c r="K226" s="108"/>
      <c r="L226" s="74">
        <v>3</v>
      </c>
      <c r="M226" s="108"/>
      <c r="N226" s="108"/>
      <c r="O226" s="108"/>
      <c r="P226" s="108" t="s">
        <v>777</v>
      </c>
      <c r="Q22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6" s="22">
        <f>IF(Tabel2[[#This Row],[BVO]]&lt;150,Tabel2[[#This Row],[Inventaristie en Nul-Inspectie BOEI Bwk E en W prijs per m2]],Tabel2[[#This Row],[Her-inspectie BOEI Bwk E en W prijs per m2]]*Tabel2[[#This Row],[BVO]])</f>
        <v>0</v>
      </c>
      <c r="U226" s="22">
        <f>IF(Tabel2[[#This Row],[Inpandige inspectie volledig]]="JA",'Inspectie prijzen'!$C$30*Tabel2[[#This Row],[BVO]],0)</f>
        <v>0</v>
      </c>
      <c r="V226" s="27" t="b">
        <f>IF(Tabel2[[#This Row],[Aantal transport installaties ]]&gt;0,Tabel2[[#This Row],[Aantal transport installaties ]]*'Inspectie prijzen'!$C$26)</f>
        <v>0</v>
      </c>
      <c r="W226" s="27" t="b">
        <f>IF(Tabel2[[#This Row],[Aantal transport installaties ]]&gt;0,Tabel2[[#This Row],[Aantal transport installaties ]]*'Inspectie prijzen'!$C$46)</f>
        <v>0</v>
      </c>
      <c r="X22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6" s="46"/>
      <c r="AB226" s="108"/>
      <c r="AC226" s="117" t="s">
        <v>380</v>
      </c>
      <c r="AD226" s="114" t="s">
        <v>381</v>
      </c>
      <c r="AE226" s="108"/>
      <c r="AF226" s="81"/>
    </row>
    <row r="227" spans="1:32" ht="16.5" hidden="1" customHeight="1" x14ac:dyDescent="0.2">
      <c r="A227" s="74">
        <v>218</v>
      </c>
      <c r="B227" s="83" t="s">
        <v>762</v>
      </c>
      <c r="C227" s="83"/>
      <c r="D227" s="83" t="s">
        <v>449</v>
      </c>
      <c r="E227" s="83" t="s">
        <v>450</v>
      </c>
      <c r="F227" s="108" t="s">
        <v>2</v>
      </c>
      <c r="G227" s="108">
        <v>1922</v>
      </c>
      <c r="H227" s="115"/>
      <c r="I227" s="108"/>
      <c r="J227" s="108" t="s">
        <v>796</v>
      </c>
      <c r="K227" s="108"/>
      <c r="L227" s="74">
        <v>3</v>
      </c>
      <c r="M227" s="108"/>
      <c r="N227" s="108"/>
      <c r="O227" s="108"/>
      <c r="P227" s="108" t="s">
        <v>778</v>
      </c>
      <c r="Q22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7" s="22">
        <f>IF(Tabel2[[#This Row],[BVO]]&lt;150,Tabel2[[#This Row],[Inventaristie en Nul-Inspectie BOEI Bwk E en W prijs per m2]],Tabel2[[#This Row],[Her-inspectie BOEI Bwk E en W prijs per m2]]*Tabel2[[#This Row],[BVO]])</f>
        <v>0</v>
      </c>
      <c r="U227" s="22">
        <f>IF(Tabel2[[#This Row],[Inpandige inspectie volledig]]="JA",'Inspectie prijzen'!$C$30*Tabel2[[#This Row],[BVO]],0)</f>
        <v>0</v>
      </c>
      <c r="V227" s="27" t="b">
        <f>IF(Tabel2[[#This Row],[Aantal transport installaties ]]&gt;0,Tabel2[[#This Row],[Aantal transport installaties ]]*'Inspectie prijzen'!$C$26)</f>
        <v>0</v>
      </c>
      <c r="W227" s="27" t="b">
        <f>IF(Tabel2[[#This Row],[Aantal transport installaties ]]&gt;0,Tabel2[[#This Row],[Aantal transport installaties ]]*'Inspectie prijzen'!$C$46)</f>
        <v>0</v>
      </c>
      <c r="X22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7" s="46"/>
      <c r="AB227" s="108"/>
      <c r="AC227" s="121" t="s">
        <v>451</v>
      </c>
      <c r="AD227" s="122" t="s">
        <v>383</v>
      </c>
      <c r="AE227" s="108"/>
      <c r="AF227" s="81"/>
    </row>
    <row r="228" spans="1:32" ht="16.5" hidden="1" customHeight="1" x14ac:dyDescent="0.2">
      <c r="A228" s="222">
        <v>219</v>
      </c>
      <c r="B228" s="83" t="s">
        <v>762</v>
      </c>
      <c r="C228" s="83"/>
      <c r="D228" s="83" t="s">
        <v>452</v>
      </c>
      <c r="E228" s="83" t="s">
        <v>428</v>
      </c>
      <c r="F228" s="108" t="s">
        <v>2</v>
      </c>
      <c r="G228" s="108">
        <v>1922</v>
      </c>
      <c r="H228" s="115"/>
      <c r="I228" s="108"/>
      <c r="J228" s="108" t="s">
        <v>796</v>
      </c>
      <c r="K228" s="108"/>
      <c r="L228" s="74">
        <v>3</v>
      </c>
      <c r="M228" s="108"/>
      <c r="N228" s="108"/>
      <c r="O228" s="108"/>
      <c r="P228" s="108" t="s">
        <v>777</v>
      </c>
      <c r="Q22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8" s="22">
        <f>IF(Tabel2[[#This Row],[BVO]]&lt;150,Tabel2[[#This Row],[Inventaristie en Nul-Inspectie BOEI Bwk E en W prijs per m2]],Tabel2[[#This Row],[Her-inspectie BOEI Bwk E en W prijs per m2]]*Tabel2[[#This Row],[BVO]])</f>
        <v>0</v>
      </c>
      <c r="U228" s="22">
        <f>IF(Tabel2[[#This Row],[Inpandige inspectie volledig]]="JA",'Inspectie prijzen'!$C$30*Tabel2[[#This Row],[BVO]],0)</f>
        <v>0</v>
      </c>
      <c r="V228" s="27" t="b">
        <f>IF(Tabel2[[#This Row],[Aantal transport installaties ]]&gt;0,Tabel2[[#This Row],[Aantal transport installaties ]]*'Inspectie prijzen'!$C$26)</f>
        <v>0</v>
      </c>
      <c r="W228" s="27" t="b">
        <f>IF(Tabel2[[#This Row],[Aantal transport installaties ]]&gt;0,Tabel2[[#This Row],[Aantal transport installaties ]]*'Inspectie prijzen'!$C$46)</f>
        <v>0</v>
      </c>
      <c r="X22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8" s="46"/>
      <c r="AB228" s="108"/>
      <c r="AC228" s="123" t="s">
        <v>424</v>
      </c>
      <c r="AD228" s="111" t="s">
        <v>425</v>
      </c>
      <c r="AE228" s="108"/>
      <c r="AF228" s="81"/>
    </row>
    <row r="229" spans="1:32" ht="16.5" hidden="1" customHeight="1" x14ac:dyDescent="0.2">
      <c r="A229" s="74">
        <v>220</v>
      </c>
      <c r="B229" s="83" t="s">
        <v>762</v>
      </c>
      <c r="C229" s="83"/>
      <c r="D229" s="83" t="s">
        <v>453</v>
      </c>
      <c r="E229" s="83" t="s">
        <v>454</v>
      </c>
      <c r="F229" s="108" t="s">
        <v>2</v>
      </c>
      <c r="G229" s="108">
        <v>1922</v>
      </c>
      <c r="H229" s="115"/>
      <c r="I229" s="108"/>
      <c r="J229" s="108" t="s">
        <v>796</v>
      </c>
      <c r="K229" s="108"/>
      <c r="L229" s="74">
        <v>3</v>
      </c>
      <c r="M229" s="108"/>
      <c r="N229" s="108"/>
      <c r="O229" s="108"/>
      <c r="P229" s="108" t="s">
        <v>778</v>
      </c>
      <c r="Q22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9" s="22">
        <f>IF(Tabel2[[#This Row],[BVO]]&lt;150,Tabel2[[#This Row],[Inventaristie en Nul-Inspectie BOEI Bwk E en W prijs per m2]],Tabel2[[#This Row],[Her-inspectie BOEI Bwk E en W prijs per m2]]*Tabel2[[#This Row],[BVO]])</f>
        <v>0</v>
      </c>
      <c r="U229" s="22">
        <f>IF(Tabel2[[#This Row],[Inpandige inspectie volledig]]="JA",'Inspectie prijzen'!$C$30*Tabel2[[#This Row],[BVO]],0)</f>
        <v>0</v>
      </c>
      <c r="V229" s="27" t="b">
        <f>IF(Tabel2[[#This Row],[Aantal transport installaties ]]&gt;0,Tabel2[[#This Row],[Aantal transport installaties ]]*'Inspectie prijzen'!$C$26)</f>
        <v>0</v>
      </c>
      <c r="W229" s="27" t="b">
        <f>IF(Tabel2[[#This Row],[Aantal transport installaties ]]&gt;0,Tabel2[[#This Row],[Aantal transport installaties ]]*'Inspectie prijzen'!$C$46)</f>
        <v>0</v>
      </c>
      <c r="X22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9" s="46"/>
      <c r="AB229" s="108"/>
      <c r="AC229" s="123" t="s">
        <v>424</v>
      </c>
      <c r="AD229" s="111" t="s">
        <v>425</v>
      </c>
      <c r="AE229" s="108"/>
      <c r="AF229" s="81"/>
    </row>
    <row r="230" spans="1:32" ht="16.5" hidden="1" customHeight="1" x14ac:dyDescent="0.2">
      <c r="A230" s="222">
        <v>221</v>
      </c>
      <c r="B230" s="83" t="s">
        <v>762</v>
      </c>
      <c r="C230" s="83"/>
      <c r="D230" s="83" t="s">
        <v>455</v>
      </c>
      <c r="E230" s="83" t="s">
        <v>390</v>
      </c>
      <c r="F230" s="108" t="s">
        <v>2</v>
      </c>
      <c r="G230" s="108">
        <v>1922</v>
      </c>
      <c r="H230" s="115"/>
      <c r="I230" s="108"/>
      <c r="J230" s="108" t="s">
        <v>796</v>
      </c>
      <c r="K230" s="108"/>
      <c r="L230" s="74">
        <v>3</v>
      </c>
      <c r="M230" s="108"/>
      <c r="N230" s="108"/>
      <c r="O230" s="108"/>
      <c r="P230" s="108" t="s">
        <v>777</v>
      </c>
      <c r="Q23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0" s="22">
        <f>IF(Tabel2[[#This Row],[BVO]]&lt;150,Tabel2[[#This Row],[Inventaristie en Nul-Inspectie BOEI Bwk E en W prijs per m2]],Tabel2[[#This Row],[Her-inspectie BOEI Bwk E en W prijs per m2]]*Tabel2[[#This Row],[BVO]])</f>
        <v>0</v>
      </c>
      <c r="U230" s="22">
        <f>IF(Tabel2[[#This Row],[Inpandige inspectie volledig]]="JA",'Inspectie prijzen'!$C$30*Tabel2[[#This Row],[BVO]],0)</f>
        <v>0</v>
      </c>
      <c r="V230" s="27" t="b">
        <f>IF(Tabel2[[#This Row],[Aantal transport installaties ]]&gt;0,Tabel2[[#This Row],[Aantal transport installaties ]]*'Inspectie prijzen'!$C$26)</f>
        <v>0</v>
      </c>
      <c r="W230" s="27" t="b">
        <f>IF(Tabel2[[#This Row],[Aantal transport installaties ]]&gt;0,Tabel2[[#This Row],[Aantal transport installaties ]]*'Inspectie prijzen'!$C$46)</f>
        <v>0</v>
      </c>
      <c r="X23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0" s="46"/>
      <c r="AB230" s="108"/>
      <c r="AC230" s="117" t="s">
        <v>456</v>
      </c>
      <c r="AD230" s="116" t="s">
        <v>457</v>
      </c>
      <c r="AE230" s="108"/>
      <c r="AF230" s="81"/>
    </row>
    <row r="231" spans="1:32" ht="16.5" hidden="1" customHeight="1" x14ac:dyDescent="0.2">
      <c r="A231" s="74">
        <v>222</v>
      </c>
      <c r="B231" s="83" t="s">
        <v>762</v>
      </c>
      <c r="C231" s="83"/>
      <c r="D231" s="83" t="s">
        <v>458</v>
      </c>
      <c r="E231" s="83" t="s">
        <v>459</v>
      </c>
      <c r="F231" s="108" t="s">
        <v>2</v>
      </c>
      <c r="G231" s="108">
        <v>1922</v>
      </c>
      <c r="H231" s="115"/>
      <c r="I231" s="108"/>
      <c r="J231" s="108" t="s">
        <v>796</v>
      </c>
      <c r="K231" s="108"/>
      <c r="L231" s="74">
        <v>3</v>
      </c>
      <c r="M231" s="108"/>
      <c r="N231" s="108"/>
      <c r="O231" s="108"/>
      <c r="P231" s="108" t="s">
        <v>777</v>
      </c>
      <c r="Q23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1" s="22">
        <f>IF(Tabel2[[#This Row],[BVO]]&lt;150,Tabel2[[#This Row],[Inventaristie en Nul-Inspectie BOEI Bwk E en W prijs per m2]],Tabel2[[#This Row],[Her-inspectie BOEI Bwk E en W prijs per m2]]*Tabel2[[#This Row],[BVO]])</f>
        <v>0</v>
      </c>
      <c r="U231" s="22">
        <f>IF(Tabel2[[#This Row],[Inpandige inspectie volledig]]="JA",'Inspectie prijzen'!$C$30*Tabel2[[#This Row],[BVO]],0)</f>
        <v>0</v>
      </c>
      <c r="V231" s="27" t="b">
        <f>IF(Tabel2[[#This Row],[Aantal transport installaties ]]&gt;0,Tabel2[[#This Row],[Aantal transport installaties ]]*'Inspectie prijzen'!$C$26)</f>
        <v>0</v>
      </c>
      <c r="W231" s="27" t="b">
        <f>IF(Tabel2[[#This Row],[Aantal transport installaties ]]&gt;0,Tabel2[[#This Row],[Aantal transport installaties ]]*'Inspectie prijzen'!$C$46)</f>
        <v>0</v>
      </c>
      <c r="X23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1" s="46"/>
      <c r="AB231" s="108"/>
      <c r="AC231" s="110" t="s">
        <v>460</v>
      </c>
      <c r="AD231" s="114" t="s">
        <v>461</v>
      </c>
      <c r="AE231" s="108"/>
      <c r="AF231" s="81"/>
    </row>
    <row r="232" spans="1:32" ht="16.5" hidden="1" customHeight="1" x14ac:dyDescent="0.2">
      <c r="A232" s="222">
        <v>223</v>
      </c>
      <c r="B232" s="83" t="s">
        <v>762</v>
      </c>
      <c r="C232" s="83"/>
      <c r="D232" s="83" t="s">
        <v>462</v>
      </c>
      <c r="E232" s="83" t="s">
        <v>428</v>
      </c>
      <c r="F232" s="108" t="s">
        <v>2</v>
      </c>
      <c r="G232" s="108">
        <v>1922</v>
      </c>
      <c r="H232" s="115"/>
      <c r="I232" s="108"/>
      <c r="J232" s="108" t="s">
        <v>796</v>
      </c>
      <c r="K232" s="108"/>
      <c r="L232" s="74">
        <v>3</v>
      </c>
      <c r="M232" s="108"/>
      <c r="N232" s="108"/>
      <c r="O232" s="108"/>
      <c r="P232" s="108" t="s">
        <v>777</v>
      </c>
      <c r="Q23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2" s="22">
        <f>IF(Tabel2[[#This Row],[BVO]]&lt;150,Tabel2[[#This Row],[Inventaristie en Nul-Inspectie BOEI Bwk E en W prijs per m2]],Tabel2[[#This Row],[Her-inspectie BOEI Bwk E en W prijs per m2]]*Tabel2[[#This Row],[BVO]])</f>
        <v>0</v>
      </c>
      <c r="U232" s="22">
        <f>IF(Tabel2[[#This Row],[Inpandige inspectie volledig]]="JA",'Inspectie prijzen'!$C$30*Tabel2[[#This Row],[BVO]],0)</f>
        <v>0</v>
      </c>
      <c r="V232" s="27" t="b">
        <f>IF(Tabel2[[#This Row],[Aantal transport installaties ]]&gt;0,Tabel2[[#This Row],[Aantal transport installaties ]]*'Inspectie prijzen'!$C$26)</f>
        <v>0</v>
      </c>
      <c r="W232" s="27" t="b">
        <f>IF(Tabel2[[#This Row],[Aantal transport installaties ]]&gt;0,Tabel2[[#This Row],[Aantal transport installaties ]]*'Inspectie prijzen'!$C$46)</f>
        <v>0</v>
      </c>
      <c r="X23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2" s="46"/>
      <c r="AB232" s="108"/>
      <c r="AC232" s="110" t="s">
        <v>463</v>
      </c>
      <c r="AD232" s="114" t="s">
        <v>464</v>
      </c>
      <c r="AE232" s="108"/>
      <c r="AF232" s="81"/>
    </row>
    <row r="233" spans="1:32" ht="16.5" hidden="1" customHeight="1" x14ac:dyDescent="0.2">
      <c r="A233" s="74">
        <v>224</v>
      </c>
      <c r="B233" s="83" t="s">
        <v>762</v>
      </c>
      <c r="C233" s="83"/>
      <c r="D233" s="83" t="s">
        <v>465</v>
      </c>
      <c r="E233" s="83" t="s">
        <v>382</v>
      </c>
      <c r="F233" s="108" t="s">
        <v>2</v>
      </c>
      <c r="G233" s="108">
        <v>1922</v>
      </c>
      <c r="H233" s="115"/>
      <c r="I233" s="108"/>
      <c r="J233" s="108" t="s">
        <v>796</v>
      </c>
      <c r="K233" s="108"/>
      <c r="L233" s="74">
        <v>3</v>
      </c>
      <c r="M233" s="108"/>
      <c r="N233" s="108"/>
      <c r="O233" s="108"/>
      <c r="P233" s="108" t="s">
        <v>777</v>
      </c>
      <c r="Q23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3" s="22">
        <f>IF(Tabel2[[#This Row],[BVO]]&lt;150,Tabel2[[#This Row],[Inventaristie en Nul-Inspectie BOEI Bwk E en W prijs per m2]],Tabel2[[#This Row],[Her-inspectie BOEI Bwk E en W prijs per m2]]*Tabel2[[#This Row],[BVO]])</f>
        <v>0</v>
      </c>
      <c r="U233" s="22">
        <f>IF(Tabel2[[#This Row],[Inpandige inspectie volledig]]="JA",'Inspectie prijzen'!$C$30*Tabel2[[#This Row],[BVO]],0)</f>
        <v>0</v>
      </c>
      <c r="V233" s="27" t="b">
        <f>IF(Tabel2[[#This Row],[Aantal transport installaties ]]&gt;0,Tabel2[[#This Row],[Aantal transport installaties ]]*'Inspectie prijzen'!$C$26)</f>
        <v>0</v>
      </c>
      <c r="W233" s="27" t="b">
        <f>IF(Tabel2[[#This Row],[Aantal transport installaties ]]&gt;0,Tabel2[[#This Row],[Aantal transport installaties ]]*'Inspectie prijzen'!$C$46)</f>
        <v>0</v>
      </c>
      <c r="X23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3" s="46"/>
      <c r="AB233" s="108"/>
      <c r="AC233" s="110" t="s">
        <v>466</v>
      </c>
      <c r="AD233" s="114" t="s">
        <v>467</v>
      </c>
      <c r="AE233" s="108"/>
      <c r="AF233" s="81"/>
    </row>
    <row r="234" spans="1:32" ht="16.5" hidden="1" customHeight="1" x14ac:dyDescent="0.2">
      <c r="A234" s="222">
        <v>225</v>
      </c>
      <c r="B234" s="83" t="s">
        <v>762</v>
      </c>
      <c r="C234" s="83"/>
      <c r="D234" s="83" t="s">
        <v>468</v>
      </c>
      <c r="E234" s="83" t="s">
        <v>379</v>
      </c>
      <c r="F234" s="108" t="s">
        <v>2</v>
      </c>
      <c r="G234" s="108">
        <v>1949</v>
      </c>
      <c r="H234" s="115"/>
      <c r="I234" s="108"/>
      <c r="J234" s="108" t="s">
        <v>796</v>
      </c>
      <c r="K234" s="108"/>
      <c r="L234" s="74">
        <v>3</v>
      </c>
      <c r="M234" s="108"/>
      <c r="N234" s="108"/>
      <c r="O234" s="108"/>
      <c r="P234" s="108" t="s">
        <v>777</v>
      </c>
      <c r="Q23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4" s="22">
        <f>IF(Tabel2[[#This Row],[BVO]]&lt;150,Tabel2[[#This Row],[Inventaristie en Nul-Inspectie BOEI Bwk E en W prijs per m2]],Tabel2[[#This Row],[Her-inspectie BOEI Bwk E en W prijs per m2]]*Tabel2[[#This Row],[BVO]])</f>
        <v>0</v>
      </c>
      <c r="U234" s="22">
        <f>IF(Tabel2[[#This Row],[Inpandige inspectie volledig]]="JA",'Inspectie prijzen'!$C$30*Tabel2[[#This Row],[BVO]],0)</f>
        <v>0</v>
      </c>
      <c r="V234" s="27" t="b">
        <f>IF(Tabel2[[#This Row],[Aantal transport installaties ]]&gt;0,Tabel2[[#This Row],[Aantal transport installaties ]]*'Inspectie prijzen'!$C$26)</f>
        <v>0</v>
      </c>
      <c r="W234" s="27" t="b">
        <f>IF(Tabel2[[#This Row],[Aantal transport installaties ]]&gt;0,Tabel2[[#This Row],[Aantal transport installaties ]]*'Inspectie prijzen'!$C$46)</f>
        <v>0</v>
      </c>
      <c r="X23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4" s="46"/>
      <c r="AB234" s="108"/>
      <c r="AC234" s="117" t="s">
        <v>380</v>
      </c>
      <c r="AD234" s="114" t="s">
        <v>381</v>
      </c>
      <c r="AE234" s="108"/>
      <c r="AF234" s="81"/>
    </row>
    <row r="235" spans="1:32" ht="16.5" hidden="1" customHeight="1" x14ac:dyDescent="0.2">
      <c r="A235" s="74">
        <v>226</v>
      </c>
      <c r="B235" s="83" t="s">
        <v>762</v>
      </c>
      <c r="C235" s="83"/>
      <c r="D235" s="83" t="s">
        <v>469</v>
      </c>
      <c r="E235" s="83" t="s">
        <v>379</v>
      </c>
      <c r="F235" s="108" t="s">
        <v>2</v>
      </c>
      <c r="G235" s="108">
        <v>1949</v>
      </c>
      <c r="H235" s="109">
        <v>142</v>
      </c>
      <c r="I235" s="108"/>
      <c r="J235" s="108" t="s">
        <v>796</v>
      </c>
      <c r="K235" s="108"/>
      <c r="L235" s="74">
        <v>3</v>
      </c>
      <c r="M235" s="108"/>
      <c r="N235" s="108"/>
      <c r="O235" s="108"/>
      <c r="P235" s="108" t="s">
        <v>777</v>
      </c>
      <c r="Q23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5" s="22">
        <f>IF(Tabel2[[#This Row],[BVO]]&lt;150,Tabel2[[#This Row],[Inventaristie en Nul-Inspectie BOEI Bwk E en W prijs per m2]],Tabel2[[#This Row],[Her-inspectie BOEI Bwk E en W prijs per m2]]*Tabel2[[#This Row],[BVO]])</f>
        <v>0</v>
      </c>
      <c r="U235" s="22">
        <f>IF(Tabel2[[#This Row],[Inpandige inspectie volledig]]="JA",'Inspectie prijzen'!$C$30*Tabel2[[#This Row],[BVO]],0)</f>
        <v>0</v>
      </c>
      <c r="V235" s="27" t="b">
        <f>IF(Tabel2[[#This Row],[Aantal transport installaties ]]&gt;0,Tabel2[[#This Row],[Aantal transport installaties ]]*'Inspectie prijzen'!$C$26)</f>
        <v>0</v>
      </c>
      <c r="W235" s="27" t="b">
        <f>IF(Tabel2[[#This Row],[Aantal transport installaties ]]&gt;0,Tabel2[[#This Row],[Aantal transport installaties ]]*'Inspectie prijzen'!$C$46)</f>
        <v>0</v>
      </c>
      <c r="X23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5" s="46"/>
      <c r="AB235" s="108"/>
      <c r="AC235" s="110" t="s">
        <v>470</v>
      </c>
      <c r="AD235" s="114" t="s">
        <v>471</v>
      </c>
      <c r="AE235" s="108"/>
      <c r="AF235" s="81"/>
    </row>
    <row r="236" spans="1:32" ht="16.5" hidden="1" customHeight="1" x14ac:dyDescent="0.2">
      <c r="A236" s="222">
        <v>227</v>
      </c>
      <c r="B236" s="83" t="s">
        <v>762</v>
      </c>
      <c r="C236" s="83"/>
      <c r="D236" s="83" t="s">
        <v>472</v>
      </c>
      <c r="E236" s="83" t="s">
        <v>390</v>
      </c>
      <c r="F236" s="108" t="s">
        <v>2</v>
      </c>
      <c r="G236" s="108">
        <v>1960</v>
      </c>
      <c r="H236" s="109">
        <v>125</v>
      </c>
      <c r="I236" s="108"/>
      <c r="J236" s="108" t="s">
        <v>796</v>
      </c>
      <c r="K236" s="108"/>
      <c r="L236" s="74">
        <v>3</v>
      </c>
      <c r="M236" s="108"/>
      <c r="N236" s="108"/>
      <c r="O236" s="108"/>
      <c r="P236" s="108" t="s">
        <v>777</v>
      </c>
      <c r="Q23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6" s="22">
        <f>IF(Tabel2[[#This Row],[BVO]]&lt;150,Tabel2[[#This Row],[Inventaristie en Nul-Inspectie BOEI Bwk E en W prijs per m2]],Tabel2[[#This Row],[Her-inspectie BOEI Bwk E en W prijs per m2]]*Tabel2[[#This Row],[BVO]])</f>
        <v>0</v>
      </c>
      <c r="U236" s="22">
        <f>IF(Tabel2[[#This Row],[Inpandige inspectie volledig]]="JA",'Inspectie prijzen'!$C$30*Tabel2[[#This Row],[BVO]],0)</f>
        <v>0</v>
      </c>
      <c r="V236" s="27" t="b">
        <f>IF(Tabel2[[#This Row],[Aantal transport installaties ]]&gt;0,Tabel2[[#This Row],[Aantal transport installaties ]]*'Inspectie prijzen'!$C$26)</f>
        <v>0</v>
      </c>
      <c r="W236" s="27" t="b">
        <f>IF(Tabel2[[#This Row],[Aantal transport installaties ]]&gt;0,Tabel2[[#This Row],[Aantal transport installaties ]]*'Inspectie prijzen'!$C$46)</f>
        <v>0</v>
      </c>
      <c r="X23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6" s="46"/>
      <c r="AB236" s="108"/>
      <c r="AC236" s="110" t="s">
        <v>473</v>
      </c>
      <c r="AD236" s="119" t="s">
        <v>474</v>
      </c>
      <c r="AE236" s="108"/>
      <c r="AF236" s="81"/>
    </row>
    <row r="237" spans="1:32" ht="16.5" hidden="1" customHeight="1" x14ac:dyDescent="0.2">
      <c r="A237" s="74">
        <v>228</v>
      </c>
      <c r="B237" s="83" t="s">
        <v>762</v>
      </c>
      <c r="C237" s="83"/>
      <c r="D237" s="124" t="s">
        <v>475</v>
      </c>
      <c r="E237" s="124" t="s">
        <v>390</v>
      </c>
      <c r="F237" s="125" t="s">
        <v>2</v>
      </c>
      <c r="G237" s="125">
        <v>1924</v>
      </c>
      <c r="H237" s="126"/>
      <c r="I237" s="125"/>
      <c r="J237" s="125" t="s">
        <v>770</v>
      </c>
      <c r="K237" s="125"/>
      <c r="L237" s="74">
        <v>3</v>
      </c>
      <c r="M237" s="125"/>
      <c r="N237" s="125"/>
      <c r="O237" s="125"/>
      <c r="P237" s="125" t="s">
        <v>777</v>
      </c>
      <c r="Q237" s="28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7" s="28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7" s="22">
        <f>IF(Tabel2[[#This Row],[BVO]]&lt;150,Tabel2[[#This Row],[Inventaristie en Nul-Inspectie BOEI Bwk E en W prijs per m2]],Tabel2[[#This Row],[Her-inspectie BOEI Bwk E en W prijs per m2]]*Tabel2[[#This Row],[BVO]])</f>
        <v>0</v>
      </c>
      <c r="U237" s="22">
        <f>IF(Tabel2[[#This Row],[Inpandige inspectie volledig]]="JA",'Inspectie prijzen'!$C$30*Tabel2[[#This Row],[BVO]],0)</f>
        <v>0</v>
      </c>
      <c r="V237" s="28" t="b">
        <f>IF(Tabel2[[#This Row],[Aantal transport installaties ]]&gt;0,Tabel2[[#This Row],[Aantal transport installaties ]]*'Inspectie prijzen'!$C$26)</f>
        <v>0</v>
      </c>
      <c r="W237" s="28" t="b">
        <f>IF(Tabel2[[#This Row],[Aantal transport installaties ]]&gt;0,Tabel2[[#This Row],[Aantal transport installaties ]]*'Inspectie prijzen'!$C$46)</f>
        <v>0</v>
      </c>
      <c r="X237" s="28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7" s="28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7" s="28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7" s="47"/>
      <c r="AB237" s="125"/>
      <c r="AC237" s="127" t="s">
        <v>476</v>
      </c>
      <c r="AD237" s="128" t="s">
        <v>477</v>
      </c>
      <c r="AE237" s="125" t="s">
        <v>696</v>
      </c>
      <c r="AF237" s="81"/>
    </row>
    <row r="238" spans="1:32" ht="16.5" hidden="1" customHeight="1" x14ac:dyDescent="0.2">
      <c r="A238" s="222">
        <v>229</v>
      </c>
      <c r="B238" s="83" t="s">
        <v>762</v>
      </c>
      <c r="C238" s="83"/>
      <c r="D238" s="108" t="s">
        <v>478</v>
      </c>
      <c r="E238" s="108" t="s">
        <v>479</v>
      </c>
      <c r="F238" s="108" t="s">
        <v>2</v>
      </c>
      <c r="G238" s="108">
        <v>1924</v>
      </c>
      <c r="H238" s="115"/>
      <c r="I238" s="108"/>
      <c r="J238" s="108" t="s">
        <v>796</v>
      </c>
      <c r="K238" s="108"/>
      <c r="L238" s="74">
        <v>3</v>
      </c>
      <c r="M238" s="108"/>
      <c r="N238" s="108"/>
      <c r="O238" s="108"/>
      <c r="P238" s="108" t="s">
        <v>777</v>
      </c>
      <c r="Q23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8" s="22">
        <f>IF(Tabel2[[#This Row],[BVO]]&lt;150,Tabel2[[#This Row],[Inventaristie en Nul-Inspectie BOEI Bwk E en W prijs per m2]],Tabel2[[#This Row],[Her-inspectie BOEI Bwk E en W prijs per m2]]*Tabel2[[#This Row],[BVO]])</f>
        <v>0</v>
      </c>
      <c r="U238" s="22">
        <f>IF(Tabel2[[#This Row],[Inpandige inspectie volledig]]="JA",'Inspectie prijzen'!$C$30*Tabel2[[#This Row],[BVO]],0)</f>
        <v>0</v>
      </c>
      <c r="V238" s="27" t="b">
        <f>IF(Tabel2[[#This Row],[Aantal transport installaties ]]&gt;0,Tabel2[[#This Row],[Aantal transport installaties ]]*'Inspectie prijzen'!$C$26)</f>
        <v>0</v>
      </c>
      <c r="W238" s="27" t="b">
        <f>IF(Tabel2[[#This Row],[Aantal transport installaties ]]&gt;0,Tabel2[[#This Row],[Aantal transport installaties ]]*'Inspectie prijzen'!$C$46)</f>
        <v>0</v>
      </c>
      <c r="X23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8" s="46"/>
      <c r="AB238" s="108"/>
      <c r="AC238" s="110" t="s">
        <v>480</v>
      </c>
      <c r="AD238" s="129" t="s">
        <v>481</v>
      </c>
      <c r="AE238" s="108"/>
      <c r="AF238" s="81"/>
    </row>
    <row r="239" spans="1:32" ht="16.5" hidden="1" customHeight="1" x14ac:dyDescent="0.2">
      <c r="A239" s="74">
        <v>230</v>
      </c>
      <c r="B239" s="83" t="s">
        <v>762</v>
      </c>
      <c r="C239" s="83"/>
      <c r="D239" s="108" t="s">
        <v>482</v>
      </c>
      <c r="E239" s="108" t="s">
        <v>390</v>
      </c>
      <c r="F239" s="108" t="s">
        <v>2</v>
      </c>
      <c r="G239" s="108">
        <v>1949</v>
      </c>
      <c r="H239" s="115"/>
      <c r="I239" s="108"/>
      <c r="J239" s="108" t="s">
        <v>796</v>
      </c>
      <c r="K239" s="108"/>
      <c r="L239" s="74">
        <v>3</v>
      </c>
      <c r="M239" s="108"/>
      <c r="N239" s="108"/>
      <c r="O239" s="108"/>
      <c r="P239" s="108" t="s">
        <v>777</v>
      </c>
      <c r="Q23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9" s="22">
        <f>IF(Tabel2[[#This Row],[BVO]]&lt;150,Tabel2[[#This Row],[Inventaristie en Nul-Inspectie BOEI Bwk E en W prijs per m2]],Tabel2[[#This Row],[Her-inspectie BOEI Bwk E en W prijs per m2]]*Tabel2[[#This Row],[BVO]])</f>
        <v>0</v>
      </c>
      <c r="U239" s="22">
        <f>IF(Tabel2[[#This Row],[Inpandige inspectie volledig]]="JA",'Inspectie prijzen'!$C$30*Tabel2[[#This Row],[BVO]],0)</f>
        <v>0</v>
      </c>
      <c r="V239" s="27" t="b">
        <f>IF(Tabel2[[#This Row],[Aantal transport installaties ]]&gt;0,Tabel2[[#This Row],[Aantal transport installaties ]]*'Inspectie prijzen'!$C$26)</f>
        <v>0</v>
      </c>
      <c r="W239" s="27" t="b">
        <f>IF(Tabel2[[#This Row],[Aantal transport installaties ]]&gt;0,Tabel2[[#This Row],[Aantal transport installaties ]]*'Inspectie prijzen'!$C$46)</f>
        <v>0</v>
      </c>
      <c r="X23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9" s="46"/>
      <c r="AB239" s="108"/>
      <c r="AC239" s="110" t="s">
        <v>480</v>
      </c>
      <c r="AD239" s="129" t="s">
        <v>481</v>
      </c>
      <c r="AE239" s="108"/>
      <c r="AF239" s="81"/>
    </row>
    <row r="240" spans="1:32" ht="16.5" hidden="1" customHeight="1" x14ac:dyDescent="0.2">
      <c r="A240" s="222">
        <v>231</v>
      </c>
      <c r="B240" s="83" t="s">
        <v>762</v>
      </c>
      <c r="C240" s="83"/>
      <c r="D240" s="108" t="s">
        <v>483</v>
      </c>
      <c r="E240" s="108" t="s">
        <v>390</v>
      </c>
      <c r="F240" s="108" t="s">
        <v>2</v>
      </c>
      <c r="G240" s="108">
        <v>1949</v>
      </c>
      <c r="H240" s="115"/>
      <c r="I240" s="108"/>
      <c r="J240" s="108" t="s">
        <v>796</v>
      </c>
      <c r="K240" s="108"/>
      <c r="L240" s="74">
        <v>3</v>
      </c>
      <c r="M240" s="108"/>
      <c r="N240" s="108"/>
      <c r="O240" s="108"/>
      <c r="P240" s="108" t="s">
        <v>777</v>
      </c>
      <c r="Q24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0" s="22">
        <f>IF(Tabel2[[#This Row],[BVO]]&lt;150,Tabel2[[#This Row],[Inventaristie en Nul-Inspectie BOEI Bwk E en W prijs per m2]],Tabel2[[#This Row],[Her-inspectie BOEI Bwk E en W prijs per m2]]*Tabel2[[#This Row],[BVO]])</f>
        <v>0</v>
      </c>
      <c r="U240" s="22">
        <f>IF(Tabel2[[#This Row],[Inpandige inspectie volledig]]="JA",'Inspectie prijzen'!$C$30*Tabel2[[#This Row],[BVO]],0)</f>
        <v>0</v>
      </c>
      <c r="V240" s="27" t="b">
        <f>IF(Tabel2[[#This Row],[Aantal transport installaties ]]&gt;0,Tabel2[[#This Row],[Aantal transport installaties ]]*'Inspectie prijzen'!$C$26)</f>
        <v>0</v>
      </c>
      <c r="W240" s="27" t="b">
        <f>IF(Tabel2[[#This Row],[Aantal transport installaties ]]&gt;0,Tabel2[[#This Row],[Aantal transport installaties ]]*'Inspectie prijzen'!$C$46)</f>
        <v>0</v>
      </c>
      <c r="X24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0" s="46"/>
      <c r="AB240" s="108"/>
      <c r="AC240" s="110" t="s">
        <v>484</v>
      </c>
      <c r="AD240" s="114" t="s">
        <v>485</v>
      </c>
      <c r="AE240" s="108"/>
      <c r="AF240" s="81"/>
    </row>
    <row r="241" spans="1:32" ht="16.5" hidden="1" customHeight="1" x14ac:dyDescent="0.2">
      <c r="A241" s="74">
        <v>232</v>
      </c>
      <c r="B241" s="83" t="s">
        <v>762</v>
      </c>
      <c r="C241" s="83"/>
      <c r="D241" s="108" t="s">
        <v>486</v>
      </c>
      <c r="E241" s="108"/>
      <c r="F241" s="108" t="s">
        <v>2</v>
      </c>
      <c r="G241" s="108">
        <v>1962</v>
      </c>
      <c r="H241" s="115"/>
      <c r="I241" s="108"/>
      <c r="J241" s="108" t="s">
        <v>796</v>
      </c>
      <c r="K241" s="108"/>
      <c r="L241" s="74">
        <v>3</v>
      </c>
      <c r="M241" s="108"/>
      <c r="N241" s="108"/>
      <c r="O241" s="108"/>
      <c r="P241" s="108" t="s">
        <v>777</v>
      </c>
      <c r="Q24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1" s="22">
        <f>IF(Tabel2[[#This Row],[BVO]]&lt;150,Tabel2[[#This Row],[Inventaristie en Nul-Inspectie BOEI Bwk E en W prijs per m2]],Tabel2[[#This Row],[Her-inspectie BOEI Bwk E en W prijs per m2]]*Tabel2[[#This Row],[BVO]])</f>
        <v>0</v>
      </c>
      <c r="U241" s="22">
        <f>IF(Tabel2[[#This Row],[Inpandige inspectie volledig]]="JA",'Inspectie prijzen'!$C$30*Tabel2[[#This Row],[BVO]],0)</f>
        <v>0</v>
      </c>
      <c r="V241" s="27" t="b">
        <f>IF(Tabel2[[#This Row],[Aantal transport installaties ]]&gt;0,Tabel2[[#This Row],[Aantal transport installaties ]]*'Inspectie prijzen'!$C$26)</f>
        <v>0</v>
      </c>
      <c r="W241" s="27" t="b">
        <f>IF(Tabel2[[#This Row],[Aantal transport installaties ]]&gt;0,Tabel2[[#This Row],[Aantal transport installaties ]]*'Inspectie prijzen'!$C$46)</f>
        <v>0</v>
      </c>
      <c r="X24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1" s="46"/>
      <c r="AB241" s="108"/>
      <c r="AC241" s="117" t="s">
        <v>380</v>
      </c>
      <c r="AD241" s="114" t="s">
        <v>381</v>
      </c>
      <c r="AE241" s="108"/>
      <c r="AF241" s="81"/>
    </row>
    <row r="242" spans="1:32" ht="16.5" hidden="1" customHeight="1" x14ac:dyDescent="0.2">
      <c r="A242" s="222">
        <v>233</v>
      </c>
      <c r="B242" s="83" t="s">
        <v>762</v>
      </c>
      <c r="C242" s="83"/>
      <c r="D242" s="108" t="s">
        <v>487</v>
      </c>
      <c r="E242" s="108"/>
      <c r="F242" s="108" t="s">
        <v>2</v>
      </c>
      <c r="G242" s="108">
        <v>1962</v>
      </c>
      <c r="H242" s="115"/>
      <c r="I242" s="108"/>
      <c r="J242" s="108" t="s">
        <v>796</v>
      </c>
      <c r="K242" s="108"/>
      <c r="L242" s="74">
        <v>3</v>
      </c>
      <c r="M242" s="108"/>
      <c r="N242" s="108"/>
      <c r="O242" s="108"/>
      <c r="P242" s="108" t="s">
        <v>777</v>
      </c>
      <c r="Q24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2" s="22">
        <f>IF(Tabel2[[#This Row],[BVO]]&lt;150,Tabel2[[#This Row],[Inventaristie en Nul-Inspectie BOEI Bwk E en W prijs per m2]],Tabel2[[#This Row],[Her-inspectie BOEI Bwk E en W prijs per m2]]*Tabel2[[#This Row],[BVO]])</f>
        <v>0</v>
      </c>
      <c r="U242" s="22">
        <f>IF(Tabel2[[#This Row],[Inpandige inspectie volledig]]="JA",'Inspectie prijzen'!$C$30*Tabel2[[#This Row],[BVO]],0)</f>
        <v>0</v>
      </c>
      <c r="V242" s="27" t="b">
        <f>IF(Tabel2[[#This Row],[Aantal transport installaties ]]&gt;0,Tabel2[[#This Row],[Aantal transport installaties ]]*'Inspectie prijzen'!$C$26)</f>
        <v>0</v>
      </c>
      <c r="W242" s="27" t="b">
        <f>IF(Tabel2[[#This Row],[Aantal transport installaties ]]&gt;0,Tabel2[[#This Row],[Aantal transport installaties ]]*'Inspectie prijzen'!$C$46)</f>
        <v>0</v>
      </c>
      <c r="X24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2" s="46"/>
      <c r="AB242" s="108"/>
      <c r="AC242" s="117" t="s">
        <v>380</v>
      </c>
      <c r="AD242" s="114" t="s">
        <v>381</v>
      </c>
      <c r="AE242" s="108"/>
      <c r="AF242" s="81"/>
    </row>
    <row r="243" spans="1:32" ht="16.5" hidden="1" customHeight="1" x14ac:dyDescent="0.2">
      <c r="A243" s="74">
        <v>234</v>
      </c>
      <c r="B243" s="83" t="s">
        <v>762</v>
      </c>
      <c r="C243" s="83"/>
      <c r="D243" s="108" t="s">
        <v>488</v>
      </c>
      <c r="E243" s="108" t="s">
        <v>390</v>
      </c>
      <c r="F243" s="108" t="s">
        <v>2</v>
      </c>
      <c r="G243" s="108">
        <v>1949</v>
      </c>
      <c r="H243" s="109">
        <v>150</v>
      </c>
      <c r="I243" s="108"/>
      <c r="J243" s="108" t="s">
        <v>796</v>
      </c>
      <c r="K243" s="108"/>
      <c r="L243" s="74">
        <v>3</v>
      </c>
      <c r="M243" s="108"/>
      <c r="N243" s="108"/>
      <c r="O243" s="108"/>
      <c r="P243" s="108" t="s">
        <v>777</v>
      </c>
      <c r="Q24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3" s="22">
        <f>IF(Tabel2[[#This Row],[BVO]]&lt;150,Tabel2[[#This Row],[Inventaristie en Nul-Inspectie BOEI Bwk E en W prijs per m2]],Tabel2[[#This Row],[Her-inspectie BOEI Bwk E en W prijs per m2]]*Tabel2[[#This Row],[BVO]])</f>
        <v>0</v>
      </c>
      <c r="U243" s="22">
        <f>IF(Tabel2[[#This Row],[Inpandige inspectie volledig]]="JA",'Inspectie prijzen'!$C$30*Tabel2[[#This Row],[BVO]],0)</f>
        <v>0</v>
      </c>
      <c r="V243" s="27" t="b">
        <f>IF(Tabel2[[#This Row],[Aantal transport installaties ]]&gt;0,Tabel2[[#This Row],[Aantal transport installaties ]]*'Inspectie prijzen'!$C$26)</f>
        <v>0</v>
      </c>
      <c r="W243" s="27" t="b">
        <f>IF(Tabel2[[#This Row],[Aantal transport installaties ]]&gt;0,Tabel2[[#This Row],[Aantal transport installaties ]]*'Inspectie prijzen'!$C$46)</f>
        <v>0</v>
      </c>
      <c r="X24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3" s="46"/>
      <c r="AB243" s="108"/>
      <c r="AC243" s="110" t="s">
        <v>489</v>
      </c>
      <c r="AD243" s="120" t="s">
        <v>490</v>
      </c>
      <c r="AE243" s="108"/>
      <c r="AF243" s="81"/>
    </row>
    <row r="244" spans="1:32" ht="16.5" hidden="1" customHeight="1" x14ac:dyDescent="0.2">
      <c r="A244" s="222">
        <v>235</v>
      </c>
      <c r="B244" s="83" t="s">
        <v>762</v>
      </c>
      <c r="C244" s="83"/>
      <c r="D244" s="108" t="s">
        <v>491</v>
      </c>
      <c r="E244" s="108" t="s">
        <v>390</v>
      </c>
      <c r="F244" s="108" t="s">
        <v>2</v>
      </c>
      <c r="G244" s="108">
        <v>1949</v>
      </c>
      <c r="H244" s="109">
        <v>73</v>
      </c>
      <c r="I244" s="108"/>
      <c r="J244" s="108" t="s">
        <v>796</v>
      </c>
      <c r="K244" s="108"/>
      <c r="L244" s="74">
        <v>3</v>
      </c>
      <c r="M244" s="108"/>
      <c r="N244" s="108"/>
      <c r="O244" s="108"/>
      <c r="P244" s="108" t="s">
        <v>777</v>
      </c>
      <c r="Q24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4" s="22">
        <f>IF(Tabel2[[#This Row],[BVO]]&lt;150,Tabel2[[#This Row],[Inventaristie en Nul-Inspectie BOEI Bwk E en W prijs per m2]],Tabel2[[#This Row],[Her-inspectie BOEI Bwk E en W prijs per m2]]*Tabel2[[#This Row],[BVO]])</f>
        <v>0</v>
      </c>
      <c r="U244" s="22">
        <f>IF(Tabel2[[#This Row],[Inpandige inspectie volledig]]="JA",'Inspectie prijzen'!$C$30*Tabel2[[#This Row],[BVO]],0)</f>
        <v>0</v>
      </c>
      <c r="V244" s="27" t="b">
        <f>IF(Tabel2[[#This Row],[Aantal transport installaties ]]&gt;0,Tabel2[[#This Row],[Aantal transport installaties ]]*'Inspectie prijzen'!$C$26)</f>
        <v>0</v>
      </c>
      <c r="W244" s="27" t="b">
        <f>IF(Tabel2[[#This Row],[Aantal transport installaties ]]&gt;0,Tabel2[[#This Row],[Aantal transport installaties ]]*'Inspectie prijzen'!$C$46)</f>
        <v>0</v>
      </c>
      <c r="X24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4" s="46"/>
      <c r="AB244" s="108"/>
      <c r="AC244" s="110" t="s">
        <v>489</v>
      </c>
      <c r="AD244" s="122" t="s">
        <v>383</v>
      </c>
      <c r="AE244" s="108"/>
      <c r="AF244" s="81"/>
    </row>
    <row r="245" spans="1:32" ht="16.5" hidden="1" customHeight="1" x14ac:dyDescent="0.2">
      <c r="A245" s="74">
        <v>236</v>
      </c>
      <c r="B245" s="83" t="s">
        <v>762</v>
      </c>
      <c r="C245" s="83"/>
      <c r="D245" s="108" t="s">
        <v>492</v>
      </c>
      <c r="E245" s="108" t="s">
        <v>479</v>
      </c>
      <c r="F245" s="108" t="s">
        <v>2</v>
      </c>
      <c r="G245" s="108">
        <v>1911</v>
      </c>
      <c r="H245" s="115"/>
      <c r="I245" s="108"/>
      <c r="J245" s="108" t="s">
        <v>796</v>
      </c>
      <c r="K245" s="108"/>
      <c r="L245" s="74">
        <v>3</v>
      </c>
      <c r="M245" s="108"/>
      <c r="N245" s="108"/>
      <c r="O245" s="108"/>
      <c r="P245" s="108" t="s">
        <v>777</v>
      </c>
      <c r="Q24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5" s="22">
        <f>IF(Tabel2[[#This Row],[BVO]]&lt;150,Tabel2[[#This Row],[Inventaristie en Nul-Inspectie BOEI Bwk E en W prijs per m2]],Tabel2[[#This Row],[Her-inspectie BOEI Bwk E en W prijs per m2]]*Tabel2[[#This Row],[BVO]])</f>
        <v>0</v>
      </c>
      <c r="U245" s="22">
        <f>IF(Tabel2[[#This Row],[Inpandige inspectie volledig]]="JA",'Inspectie prijzen'!$C$30*Tabel2[[#This Row],[BVO]],0)</f>
        <v>0</v>
      </c>
      <c r="V245" s="27" t="b">
        <f>IF(Tabel2[[#This Row],[Aantal transport installaties ]]&gt;0,Tabel2[[#This Row],[Aantal transport installaties ]]*'Inspectie prijzen'!$C$26)</f>
        <v>0</v>
      </c>
      <c r="W245" s="27" t="b">
        <f>IF(Tabel2[[#This Row],[Aantal transport installaties ]]&gt;0,Tabel2[[#This Row],[Aantal transport installaties ]]*'Inspectie prijzen'!$C$46)</f>
        <v>0</v>
      </c>
      <c r="X24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5" s="46"/>
      <c r="AB245" s="108"/>
      <c r="AC245" s="110" t="s">
        <v>493</v>
      </c>
      <c r="AD245" s="114" t="s">
        <v>494</v>
      </c>
      <c r="AE245" s="108"/>
      <c r="AF245" s="81"/>
    </row>
    <row r="246" spans="1:32" ht="16.5" hidden="1" customHeight="1" x14ac:dyDescent="0.2">
      <c r="A246" s="222">
        <v>237</v>
      </c>
      <c r="B246" s="83" t="s">
        <v>762</v>
      </c>
      <c r="C246" s="83"/>
      <c r="D246" s="108" t="s">
        <v>495</v>
      </c>
      <c r="E246" s="108" t="s">
        <v>496</v>
      </c>
      <c r="F246" s="108" t="s">
        <v>2</v>
      </c>
      <c r="G246" s="115" t="s">
        <v>383</v>
      </c>
      <c r="H246" s="115"/>
      <c r="I246" s="108"/>
      <c r="J246" s="108" t="s">
        <v>796</v>
      </c>
      <c r="K246" s="108"/>
      <c r="L246" s="74">
        <v>3</v>
      </c>
      <c r="M246" s="108"/>
      <c r="N246" s="108"/>
      <c r="O246" s="108"/>
      <c r="P246" s="108" t="s">
        <v>778</v>
      </c>
      <c r="Q24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6" s="22">
        <f>IF(Tabel2[[#This Row],[BVO]]&lt;150,Tabel2[[#This Row],[Inventaristie en Nul-Inspectie BOEI Bwk E en W prijs per m2]],Tabel2[[#This Row],[Her-inspectie BOEI Bwk E en W prijs per m2]]*Tabel2[[#This Row],[BVO]])</f>
        <v>0</v>
      </c>
      <c r="U246" s="22">
        <f>IF(Tabel2[[#This Row],[Inpandige inspectie volledig]]="JA",'Inspectie prijzen'!$C$30*Tabel2[[#This Row],[BVO]],0)</f>
        <v>0</v>
      </c>
      <c r="V246" s="27" t="b">
        <f>IF(Tabel2[[#This Row],[Aantal transport installaties ]]&gt;0,Tabel2[[#This Row],[Aantal transport installaties ]]*'Inspectie prijzen'!$C$26)</f>
        <v>0</v>
      </c>
      <c r="W246" s="27" t="b">
        <f>IF(Tabel2[[#This Row],[Aantal transport installaties ]]&gt;0,Tabel2[[#This Row],[Aantal transport installaties ]]*'Inspectie prijzen'!$C$46)</f>
        <v>0</v>
      </c>
      <c r="X24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6" s="46"/>
      <c r="AB246" s="108"/>
      <c r="AC246" s="110" t="s">
        <v>727</v>
      </c>
      <c r="AD246" s="122" t="s">
        <v>383</v>
      </c>
      <c r="AE246" s="108"/>
      <c r="AF246" s="81"/>
    </row>
    <row r="247" spans="1:32" ht="16.5" hidden="1" customHeight="1" x14ac:dyDescent="0.2">
      <c r="A247" s="74">
        <v>238</v>
      </c>
      <c r="B247" s="83" t="s">
        <v>762</v>
      </c>
      <c r="C247" s="83"/>
      <c r="D247" s="108" t="s">
        <v>497</v>
      </c>
      <c r="E247" s="108" t="s">
        <v>498</v>
      </c>
      <c r="F247" s="108" t="s">
        <v>2</v>
      </c>
      <c r="G247" s="108">
        <v>1953</v>
      </c>
      <c r="H247" s="115"/>
      <c r="I247" s="108"/>
      <c r="J247" s="108" t="s">
        <v>796</v>
      </c>
      <c r="K247" s="108"/>
      <c r="L247" s="74">
        <v>3</v>
      </c>
      <c r="M247" s="108"/>
      <c r="N247" s="108"/>
      <c r="O247" s="108"/>
      <c r="P247" s="108" t="s">
        <v>777</v>
      </c>
      <c r="Q24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7" s="22">
        <f>IF(Tabel2[[#This Row],[BVO]]&lt;150,Tabel2[[#This Row],[Inventaristie en Nul-Inspectie BOEI Bwk E en W prijs per m2]],Tabel2[[#This Row],[Her-inspectie BOEI Bwk E en W prijs per m2]]*Tabel2[[#This Row],[BVO]])</f>
        <v>0</v>
      </c>
      <c r="U247" s="22">
        <f>IF(Tabel2[[#This Row],[Inpandige inspectie volledig]]="JA",'Inspectie prijzen'!$C$30*Tabel2[[#This Row],[BVO]],0)</f>
        <v>0</v>
      </c>
      <c r="V247" s="27" t="b">
        <f>IF(Tabel2[[#This Row],[Aantal transport installaties ]]&gt;0,Tabel2[[#This Row],[Aantal transport installaties ]]*'Inspectie prijzen'!$C$26)</f>
        <v>0</v>
      </c>
      <c r="W247" s="27" t="b">
        <f>IF(Tabel2[[#This Row],[Aantal transport installaties ]]&gt;0,Tabel2[[#This Row],[Aantal transport installaties ]]*'Inspectie prijzen'!$C$46)</f>
        <v>0</v>
      </c>
      <c r="X24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7" s="46"/>
      <c r="AB247" s="108"/>
      <c r="AC247" s="110" t="s">
        <v>417</v>
      </c>
      <c r="AD247" s="116" t="s">
        <v>732</v>
      </c>
      <c r="AE247" s="108"/>
      <c r="AF247" s="81"/>
    </row>
    <row r="248" spans="1:32" ht="16.5" hidden="1" customHeight="1" x14ac:dyDescent="0.2">
      <c r="A248" s="222">
        <v>239</v>
      </c>
      <c r="B248" s="83" t="s">
        <v>762</v>
      </c>
      <c r="C248" s="83"/>
      <c r="D248" s="108" t="s">
        <v>499</v>
      </c>
      <c r="E248" s="108" t="s">
        <v>500</v>
      </c>
      <c r="F248" s="108" t="s">
        <v>2</v>
      </c>
      <c r="G248" s="108">
        <v>1956</v>
      </c>
      <c r="H248" s="115"/>
      <c r="I248" s="108"/>
      <c r="J248" s="108" t="s">
        <v>796</v>
      </c>
      <c r="K248" s="108"/>
      <c r="L248" s="74">
        <v>3</v>
      </c>
      <c r="M248" s="108"/>
      <c r="N248" s="108"/>
      <c r="O248" s="108"/>
      <c r="P248" s="108" t="s">
        <v>777</v>
      </c>
      <c r="Q24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8" s="22">
        <f>IF(Tabel2[[#This Row],[BVO]]&lt;150,Tabel2[[#This Row],[Inventaristie en Nul-Inspectie BOEI Bwk E en W prijs per m2]],Tabel2[[#This Row],[Her-inspectie BOEI Bwk E en W prijs per m2]]*Tabel2[[#This Row],[BVO]])</f>
        <v>0</v>
      </c>
      <c r="U248" s="22">
        <f>IF(Tabel2[[#This Row],[Inpandige inspectie volledig]]="JA",'Inspectie prijzen'!$C$30*Tabel2[[#This Row],[BVO]],0)</f>
        <v>0</v>
      </c>
      <c r="V248" s="27" t="b">
        <f>IF(Tabel2[[#This Row],[Aantal transport installaties ]]&gt;0,Tabel2[[#This Row],[Aantal transport installaties ]]*'Inspectie prijzen'!$C$26)</f>
        <v>0</v>
      </c>
      <c r="W248" s="27" t="b">
        <f>IF(Tabel2[[#This Row],[Aantal transport installaties ]]&gt;0,Tabel2[[#This Row],[Aantal transport installaties ]]*'Inspectie prijzen'!$C$46)</f>
        <v>0</v>
      </c>
      <c r="X24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8" s="46"/>
      <c r="AB248" s="108"/>
      <c r="AC248" s="110" t="s">
        <v>501</v>
      </c>
      <c r="AD248" s="114" t="s">
        <v>502</v>
      </c>
      <c r="AE248" s="108"/>
      <c r="AF248" s="81"/>
    </row>
    <row r="249" spans="1:32" ht="16.5" hidden="1" customHeight="1" x14ac:dyDescent="0.2">
      <c r="A249" s="74">
        <v>240</v>
      </c>
      <c r="B249" s="83" t="s">
        <v>762</v>
      </c>
      <c r="C249" s="83"/>
      <c r="D249" s="108" t="s">
        <v>503</v>
      </c>
      <c r="E249" s="108" t="s">
        <v>504</v>
      </c>
      <c r="F249" s="108" t="s">
        <v>2</v>
      </c>
      <c r="G249" s="108">
        <v>1960</v>
      </c>
      <c r="H249" s="115"/>
      <c r="I249" s="108"/>
      <c r="J249" s="108" t="s">
        <v>796</v>
      </c>
      <c r="K249" s="108"/>
      <c r="L249" s="74">
        <v>3</v>
      </c>
      <c r="M249" s="108"/>
      <c r="N249" s="108"/>
      <c r="O249" s="108"/>
      <c r="P249" s="108" t="s">
        <v>777</v>
      </c>
      <c r="Q24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9" s="22">
        <f>IF(Tabel2[[#This Row],[BVO]]&lt;150,Tabel2[[#This Row],[Inventaristie en Nul-Inspectie BOEI Bwk E en W prijs per m2]],Tabel2[[#This Row],[Her-inspectie BOEI Bwk E en W prijs per m2]]*Tabel2[[#This Row],[BVO]])</f>
        <v>0</v>
      </c>
      <c r="U249" s="22">
        <f>IF(Tabel2[[#This Row],[Inpandige inspectie volledig]]="JA",'Inspectie prijzen'!$C$30*Tabel2[[#This Row],[BVO]],0)</f>
        <v>0</v>
      </c>
      <c r="V249" s="27" t="b">
        <f>IF(Tabel2[[#This Row],[Aantal transport installaties ]]&gt;0,Tabel2[[#This Row],[Aantal transport installaties ]]*'Inspectie prijzen'!$C$26)</f>
        <v>0</v>
      </c>
      <c r="W249" s="27" t="b">
        <f>IF(Tabel2[[#This Row],[Aantal transport installaties ]]&gt;0,Tabel2[[#This Row],[Aantal transport installaties ]]*'Inspectie prijzen'!$C$46)</f>
        <v>0</v>
      </c>
      <c r="X24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9" s="46"/>
      <c r="AB249" s="108"/>
      <c r="AC249" s="113" t="s">
        <v>505</v>
      </c>
      <c r="AD249" s="111" t="s">
        <v>506</v>
      </c>
      <c r="AE249" s="108"/>
      <c r="AF249" s="81"/>
    </row>
    <row r="250" spans="1:32" ht="16.5" hidden="1" customHeight="1" x14ac:dyDescent="0.2">
      <c r="A250" s="222">
        <v>241</v>
      </c>
      <c r="B250" s="83" t="s">
        <v>762</v>
      </c>
      <c r="C250" s="83"/>
      <c r="D250" s="108" t="s">
        <v>503</v>
      </c>
      <c r="E250" s="108" t="s">
        <v>507</v>
      </c>
      <c r="F250" s="108" t="s">
        <v>2</v>
      </c>
      <c r="G250" s="108">
        <v>1960</v>
      </c>
      <c r="H250" s="115"/>
      <c r="I250" s="108"/>
      <c r="J250" s="108" t="s">
        <v>796</v>
      </c>
      <c r="K250" s="108"/>
      <c r="L250" s="74">
        <v>3</v>
      </c>
      <c r="M250" s="108"/>
      <c r="N250" s="108"/>
      <c r="O250" s="108"/>
      <c r="P250" s="108" t="s">
        <v>777</v>
      </c>
      <c r="Q25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0" s="22">
        <f>IF(Tabel2[[#This Row],[BVO]]&lt;150,Tabel2[[#This Row],[Inventaristie en Nul-Inspectie BOEI Bwk E en W prijs per m2]],Tabel2[[#This Row],[Her-inspectie BOEI Bwk E en W prijs per m2]]*Tabel2[[#This Row],[BVO]])</f>
        <v>0</v>
      </c>
      <c r="U250" s="22">
        <f>IF(Tabel2[[#This Row],[Inpandige inspectie volledig]]="JA",'Inspectie prijzen'!$C$30*Tabel2[[#This Row],[BVO]],0)</f>
        <v>0</v>
      </c>
      <c r="V250" s="27" t="b">
        <f>IF(Tabel2[[#This Row],[Aantal transport installaties ]]&gt;0,Tabel2[[#This Row],[Aantal transport installaties ]]*'Inspectie prijzen'!$C$26)</f>
        <v>0</v>
      </c>
      <c r="W250" s="27" t="b">
        <f>IF(Tabel2[[#This Row],[Aantal transport installaties ]]&gt;0,Tabel2[[#This Row],[Aantal transport installaties ]]*'Inspectie prijzen'!$C$46)</f>
        <v>0</v>
      </c>
      <c r="X25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0" s="46"/>
      <c r="AB250" s="108"/>
      <c r="AC250" s="117" t="s">
        <v>380</v>
      </c>
      <c r="AD250" s="114" t="s">
        <v>381</v>
      </c>
      <c r="AE250" s="108"/>
      <c r="AF250" s="81"/>
    </row>
    <row r="251" spans="1:32" ht="16.5" hidden="1" customHeight="1" x14ac:dyDescent="0.2">
      <c r="A251" s="74">
        <v>242</v>
      </c>
      <c r="B251" s="83" t="s">
        <v>762</v>
      </c>
      <c r="C251" s="83"/>
      <c r="D251" s="108" t="s">
        <v>503</v>
      </c>
      <c r="E251" s="108" t="s">
        <v>508</v>
      </c>
      <c r="F251" s="108" t="s">
        <v>2</v>
      </c>
      <c r="G251" s="108">
        <v>1960</v>
      </c>
      <c r="H251" s="115"/>
      <c r="I251" s="108"/>
      <c r="J251" s="108" t="s">
        <v>796</v>
      </c>
      <c r="K251" s="108"/>
      <c r="L251" s="74">
        <v>3</v>
      </c>
      <c r="M251" s="108"/>
      <c r="N251" s="108"/>
      <c r="O251" s="108"/>
      <c r="P251" s="108" t="s">
        <v>777</v>
      </c>
      <c r="Q25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1" s="22">
        <f>IF(Tabel2[[#This Row],[BVO]]&lt;150,Tabel2[[#This Row],[Inventaristie en Nul-Inspectie BOEI Bwk E en W prijs per m2]],Tabel2[[#This Row],[Her-inspectie BOEI Bwk E en W prijs per m2]]*Tabel2[[#This Row],[BVO]])</f>
        <v>0</v>
      </c>
      <c r="U251" s="22">
        <f>IF(Tabel2[[#This Row],[Inpandige inspectie volledig]]="JA",'Inspectie prijzen'!$C$30*Tabel2[[#This Row],[BVO]],0)</f>
        <v>0</v>
      </c>
      <c r="V251" s="27" t="b">
        <f>IF(Tabel2[[#This Row],[Aantal transport installaties ]]&gt;0,Tabel2[[#This Row],[Aantal transport installaties ]]*'Inspectie prijzen'!$C$26)</f>
        <v>0</v>
      </c>
      <c r="W251" s="27" t="b">
        <f>IF(Tabel2[[#This Row],[Aantal transport installaties ]]&gt;0,Tabel2[[#This Row],[Aantal transport installaties ]]*'Inspectie prijzen'!$C$46)</f>
        <v>0</v>
      </c>
      <c r="X25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1" s="46"/>
      <c r="AB251" s="108"/>
      <c r="AC251" s="110" t="s">
        <v>509</v>
      </c>
      <c r="AD251" s="119" t="s">
        <v>510</v>
      </c>
      <c r="AE251" s="108"/>
      <c r="AF251" s="81"/>
    </row>
    <row r="252" spans="1:32" ht="16.5" hidden="1" customHeight="1" x14ac:dyDescent="0.2">
      <c r="A252" s="222">
        <v>243</v>
      </c>
      <c r="B252" s="83" t="s">
        <v>762</v>
      </c>
      <c r="C252" s="83"/>
      <c r="D252" s="108" t="s">
        <v>503</v>
      </c>
      <c r="E252" s="108" t="s">
        <v>511</v>
      </c>
      <c r="F252" s="108" t="s">
        <v>2</v>
      </c>
      <c r="G252" s="108">
        <v>1960</v>
      </c>
      <c r="H252" s="115"/>
      <c r="I252" s="108"/>
      <c r="J252" s="108" t="s">
        <v>796</v>
      </c>
      <c r="K252" s="108"/>
      <c r="L252" s="74">
        <v>3</v>
      </c>
      <c r="M252" s="108"/>
      <c r="N252" s="108"/>
      <c r="O252" s="108"/>
      <c r="P252" s="108" t="s">
        <v>777</v>
      </c>
      <c r="Q25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2" s="22">
        <f>IF(Tabel2[[#This Row],[BVO]]&lt;150,Tabel2[[#This Row],[Inventaristie en Nul-Inspectie BOEI Bwk E en W prijs per m2]],Tabel2[[#This Row],[Her-inspectie BOEI Bwk E en W prijs per m2]]*Tabel2[[#This Row],[BVO]])</f>
        <v>0</v>
      </c>
      <c r="U252" s="22">
        <f>IF(Tabel2[[#This Row],[Inpandige inspectie volledig]]="JA",'Inspectie prijzen'!$C$30*Tabel2[[#This Row],[BVO]],0)</f>
        <v>0</v>
      </c>
      <c r="V252" s="27" t="b">
        <f>IF(Tabel2[[#This Row],[Aantal transport installaties ]]&gt;0,Tabel2[[#This Row],[Aantal transport installaties ]]*'Inspectie prijzen'!$C$26)</f>
        <v>0</v>
      </c>
      <c r="W252" s="27" t="b">
        <f>IF(Tabel2[[#This Row],[Aantal transport installaties ]]&gt;0,Tabel2[[#This Row],[Aantal transport installaties ]]*'Inspectie prijzen'!$C$46)</f>
        <v>0</v>
      </c>
      <c r="X25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2" s="46"/>
      <c r="AB252" s="108"/>
      <c r="AC252" s="110" t="s">
        <v>512</v>
      </c>
      <c r="AD252" s="114" t="s">
        <v>513</v>
      </c>
      <c r="AE252" s="108"/>
      <c r="AF252" s="81"/>
    </row>
    <row r="253" spans="1:32" ht="16.5" hidden="1" customHeight="1" x14ac:dyDescent="0.2">
      <c r="A253" s="74">
        <v>244</v>
      </c>
      <c r="B253" s="83" t="s">
        <v>762</v>
      </c>
      <c r="C253" s="83"/>
      <c r="D253" s="108" t="s">
        <v>503</v>
      </c>
      <c r="E253" s="108" t="s">
        <v>514</v>
      </c>
      <c r="F253" s="108" t="s">
        <v>2</v>
      </c>
      <c r="G253" s="108">
        <v>1960</v>
      </c>
      <c r="H253" s="115"/>
      <c r="I253" s="108"/>
      <c r="J253" s="108" t="s">
        <v>796</v>
      </c>
      <c r="K253" s="108"/>
      <c r="L253" s="74">
        <v>3</v>
      </c>
      <c r="M253" s="108"/>
      <c r="N253" s="108"/>
      <c r="O253" s="108"/>
      <c r="P253" s="108" t="s">
        <v>777</v>
      </c>
      <c r="Q25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3" s="22">
        <f>IF(Tabel2[[#This Row],[BVO]]&lt;150,Tabel2[[#This Row],[Inventaristie en Nul-Inspectie BOEI Bwk E en W prijs per m2]],Tabel2[[#This Row],[Her-inspectie BOEI Bwk E en W prijs per m2]]*Tabel2[[#This Row],[BVO]])</f>
        <v>0</v>
      </c>
      <c r="U253" s="22">
        <f>IF(Tabel2[[#This Row],[Inpandige inspectie volledig]]="JA",'Inspectie prijzen'!$C$30*Tabel2[[#This Row],[BVO]],0)</f>
        <v>0</v>
      </c>
      <c r="V253" s="27" t="b">
        <f>IF(Tabel2[[#This Row],[Aantal transport installaties ]]&gt;0,Tabel2[[#This Row],[Aantal transport installaties ]]*'Inspectie prijzen'!$C$26)</f>
        <v>0</v>
      </c>
      <c r="W253" s="27" t="b">
        <f>IF(Tabel2[[#This Row],[Aantal transport installaties ]]&gt;0,Tabel2[[#This Row],[Aantal transport installaties ]]*'Inspectie prijzen'!$C$46)</f>
        <v>0</v>
      </c>
      <c r="X25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3" s="46"/>
      <c r="AB253" s="108"/>
      <c r="AC253" s="130" t="s">
        <v>515</v>
      </c>
      <c r="AD253" s="120" t="s">
        <v>516</v>
      </c>
      <c r="AE253" s="108"/>
      <c r="AF253" s="81"/>
    </row>
    <row r="254" spans="1:32" ht="16.5" hidden="1" customHeight="1" x14ac:dyDescent="0.2">
      <c r="A254" s="222">
        <v>245</v>
      </c>
      <c r="B254" s="83" t="s">
        <v>762</v>
      </c>
      <c r="C254" s="83"/>
      <c r="D254" s="108" t="s">
        <v>517</v>
      </c>
      <c r="E254" s="108" t="s">
        <v>416</v>
      </c>
      <c r="F254" s="108" t="s">
        <v>2</v>
      </c>
      <c r="G254" s="108">
        <v>1955</v>
      </c>
      <c r="H254" s="115"/>
      <c r="I254" s="108"/>
      <c r="J254" s="108" t="s">
        <v>796</v>
      </c>
      <c r="K254" s="108"/>
      <c r="L254" s="74">
        <v>3</v>
      </c>
      <c r="M254" s="108"/>
      <c r="N254" s="108"/>
      <c r="O254" s="108"/>
      <c r="P254" s="108" t="s">
        <v>778</v>
      </c>
      <c r="Q25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4" s="22">
        <f>IF(Tabel2[[#This Row],[BVO]]&lt;150,Tabel2[[#This Row],[Inventaristie en Nul-Inspectie BOEI Bwk E en W prijs per m2]],Tabel2[[#This Row],[Her-inspectie BOEI Bwk E en W prijs per m2]]*Tabel2[[#This Row],[BVO]])</f>
        <v>0</v>
      </c>
      <c r="U254" s="22">
        <f>IF(Tabel2[[#This Row],[Inpandige inspectie volledig]]="JA",'Inspectie prijzen'!$C$30*Tabel2[[#This Row],[BVO]],0)</f>
        <v>0</v>
      </c>
      <c r="V254" s="27" t="b">
        <f>IF(Tabel2[[#This Row],[Aantal transport installaties ]]&gt;0,Tabel2[[#This Row],[Aantal transport installaties ]]*'Inspectie prijzen'!$C$26)</f>
        <v>0</v>
      </c>
      <c r="W254" s="27" t="b">
        <f>IF(Tabel2[[#This Row],[Aantal transport installaties ]]&gt;0,Tabel2[[#This Row],[Aantal transport installaties ]]*'Inspectie prijzen'!$C$46)</f>
        <v>0</v>
      </c>
      <c r="X25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4" s="46"/>
      <c r="AB254" s="108"/>
      <c r="AC254" s="117" t="s">
        <v>380</v>
      </c>
      <c r="AD254" s="114" t="s">
        <v>381</v>
      </c>
      <c r="AE254" s="108"/>
      <c r="AF254" s="81"/>
    </row>
    <row r="255" spans="1:32" ht="16.5" hidden="1" customHeight="1" x14ac:dyDescent="0.2">
      <c r="A255" s="74">
        <v>246</v>
      </c>
      <c r="B255" s="83" t="s">
        <v>762</v>
      </c>
      <c r="C255" s="83"/>
      <c r="D255" s="108" t="s">
        <v>518</v>
      </c>
      <c r="E255" s="108" t="s">
        <v>390</v>
      </c>
      <c r="F255" s="108" t="s">
        <v>2</v>
      </c>
      <c r="G255" s="108">
        <v>1955</v>
      </c>
      <c r="H255" s="115"/>
      <c r="I255" s="108"/>
      <c r="J255" s="108" t="s">
        <v>796</v>
      </c>
      <c r="K255" s="108"/>
      <c r="L255" s="74">
        <v>3</v>
      </c>
      <c r="M255" s="108"/>
      <c r="N255" s="108"/>
      <c r="O255" s="108"/>
      <c r="P255" s="108" t="s">
        <v>777</v>
      </c>
      <c r="Q25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5" s="22">
        <f>IF(Tabel2[[#This Row],[BVO]]&lt;150,Tabel2[[#This Row],[Inventaristie en Nul-Inspectie BOEI Bwk E en W prijs per m2]],Tabel2[[#This Row],[Her-inspectie BOEI Bwk E en W prijs per m2]]*Tabel2[[#This Row],[BVO]])</f>
        <v>0</v>
      </c>
      <c r="U255" s="22">
        <f>IF(Tabel2[[#This Row],[Inpandige inspectie volledig]]="JA",'Inspectie prijzen'!$C$30*Tabel2[[#This Row],[BVO]],0)</f>
        <v>0</v>
      </c>
      <c r="V255" s="27" t="b">
        <f>IF(Tabel2[[#This Row],[Aantal transport installaties ]]&gt;0,Tabel2[[#This Row],[Aantal transport installaties ]]*'Inspectie prijzen'!$C$26)</f>
        <v>0</v>
      </c>
      <c r="W255" s="27" t="b">
        <f>IF(Tabel2[[#This Row],[Aantal transport installaties ]]&gt;0,Tabel2[[#This Row],[Aantal transport installaties ]]*'Inspectie prijzen'!$C$46)</f>
        <v>0</v>
      </c>
      <c r="X25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5" s="46"/>
      <c r="AB255" s="108"/>
      <c r="AC255" s="110" t="s">
        <v>398</v>
      </c>
      <c r="AD255" s="114" t="s">
        <v>399</v>
      </c>
      <c r="AE255" s="108"/>
      <c r="AF255" s="81"/>
    </row>
    <row r="256" spans="1:32" ht="16.5" customHeight="1" x14ac:dyDescent="0.2">
      <c r="A256" s="222">
        <v>247</v>
      </c>
      <c r="B256" s="220" t="s">
        <v>757</v>
      </c>
      <c r="C256" s="83"/>
      <c r="D256" s="108" t="s">
        <v>598</v>
      </c>
      <c r="E256" s="108" t="s">
        <v>394</v>
      </c>
      <c r="F256" s="108" t="s">
        <v>2</v>
      </c>
      <c r="G256" s="108">
        <v>1915</v>
      </c>
      <c r="H256" s="115">
        <v>640</v>
      </c>
      <c r="I256" s="108"/>
      <c r="J256" s="221" t="s">
        <v>797</v>
      </c>
      <c r="K256" s="221" t="s">
        <v>796</v>
      </c>
      <c r="L256" s="74">
        <v>3</v>
      </c>
      <c r="M256" s="221" t="s">
        <v>797</v>
      </c>
      <c r="N256" s="108"/>
      <c r="O256" s="108"/>
      <c r="P256" s="108" t="s">
        <v>777</v>
      </c>
      <c r="Q25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6" s="22">
        <f>IF(Tabel2[[#This Row],[BVO]]&lt;150,Tabel2[[#This Row],[Inventaristie en Nul-Inspectie BOEI Bwk E en W prijs per m2]],Tabel2[[#This Row],[Her-inspectie BOEI Bwk E en W prijs per m2]]*Tabel2[[#This Row],[BVO]])</f>
        <v>0</v>
      </c>
      <c r="U256" s="22">
        <f>IF(Tabel2[[#This Row],[Inpandige inspectie volledig]]="JA",'Inspectie prijzen'!$C$30*Tabel2[[#This Row],[BVO]],0)</f>
        <v>0</v>
      </c>
      <c r="V256" s="227" t="b">
        <f>IF(Tabel2[[#This Row],[Aantal transport installaties ]]&gt;0,Tabel2[[#This Row],[Aantal transport installaties ]]*'Inspectie prijzen'!$C$26)</f>
        <v>0</v>
      </c>
      <c r="W256" s="227" t="b">
        <f>IF(Tabel2[[#This Row],[Aantal transport installaties ]]&gt;0,Tabel2[[#This Row],[Aantal transport installaties ]]*'Inspectie prijzen'!$C$46)</f>
        <v>0</v>
      </c>
      <c r="X25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6" s="46"/>
      <c r="AB256" s="74">
        <v>9</v>
      </c>
      <c r="AC256" s="110" t="s">
        <v>600</v>
      </c>
      <c r="AD256" s="114"/>
      <c r="AE256" s="108"/>
      <c r="AF256" s="81"/>
    </row>
    <row r="257" spans="1:32" ht="16.5" customHeight="1" x14ac:dyDescent="0.2">
      <c r="A257" s="74">
        <v>248</v>
      </c>
      <c r="B257" s="220" t="s">
        <v>757</v>
      </c>
      <c r="C257" s="83"/>
      <c r="D257" s="108" t="s">
        <v>599</v>
      </c>
      <c r="E257" s="108" t="s">
        <v>394</v>
      </c>
      <c r="F257" s="108" t="s">
        <v>2</v>
      </c>
      <c r="G257" s="108">
        <v>1900</v>
      </c>
      <c r="H257" s="115">
        <v>3804</v>
      </c>
      <c r="I257" s="108"/>
      <c r="J257" s="221" t="s">
        <v>797</v>
      </c>
      <c r="K257" s="221" t="s">
        <v>796</v>
      </c>
      <c r="L257" s="74">
        <v>3</v>
      </c>
      <c r="M257" s="221" t="s">
        <v>797</v>
      </c>
      <c r="N257" s="108"/>
      <c r="O257" s="108"/>
      <c r="P257" s="108" t="s">
        <v>777</v>
      </c>
      <c r="Q25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7" s="22">
        <f>IF(Tabel2[[#This Row],[BVO]]&lt;150,Tabel2[[#This Row],[Inventaristie en Nul-Inspectie BOEI Bwk E en W prijs per m2]],Tabel2[[#This Row],[Her-inspectie BOEI Bwk E en W prijs per m2]]*Tabel2[[#This Row],[BVO]])</f>
        <v>0</v>
      </c>
      <c r="U257" s="22">
        <f>IF(Tabel2[[#This Row],[Inpandige inspectie volledig]]="JA",'Inspectie prijzen'!$C$30*Tabel2[[#This Row],[BVO]],0)</f>
        <v>0</v>
      </c>
      <c r="V257" s="227" t="b">
        <f>IF(Tabel2[[#This Row],[Aantal transport installaties ]]&gt;0,Tabel2[[#This Row],[Aantal transport installaties ]]*'Inspectie prijzen'!$C$26)</f>
        <v>0</v>
      </c>
      <c r="W257" s="227" t="b">
        <f>IF(Tabel2[[#This Row],[Aantal transport installaties ]]&gt;0,Tabel2[[#This Row],[Aantal transport installaties ]]*'Inspectie prijzen'!$C$46)</f>
        <v>0</v>
      </c>
      <c r="X25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7" s="46"/>
      <c r="AB257" s="74">
        <v>9</v>
      </c>
      <c r="AC257" s="110" t="s">
        <v>600</v>
      </c>
      <c r="AD257" s="114"/>
      <c r="AE257" s="108"/>
      <c r="AF257" s="81"/>
    </row>
    <row r="258" spans="1:32" ht="16.5" hidden="1" customHeight="1" x14ac:dyDescent="0.2">
      <c r="A258" s="222">
        <v>249</v>
      </c>
      <c r="B258" s="83" t="s">
        <v>762</v>
      </c>
      <c r="C258" s="83"/>
      <c r="D258" s="108" t="s">
        <v>519</v>
      </c>
      <c r="E258" s="108" t="s">
        <v>390</v>
      </c>
      <c r="F258" s="108" t="s">
        <v>2</v>
      </c>
      <c r="G258" s="108">
        <v>1985</v>
      </c>
      <c r="H258" s="115"/>
      <c r="I258" s="108"/>
      <c r="J258" s="108" t="s">
        <v>796</v>
      </c>
      <c r="K258" s="108"/>
      <c r="L258" s="74">
        <v>3</v>
      </c>
      <c r="M258" s="108"/>
      <c r="N258" s="108"/>
      <c r="O258" s="108"/>
      <c r="P258" s="108" t="s">
        <v>777</v>
      </c>
      <c r="Q25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8" s="22">
        <f>IF(Tabel2[[#This Row],[BVO]]&lt;150,Tabel2[[#This Row],[Inventaristie en Nul-Inspectie BOEI Bwk E en W prijs per m2]],Tabel2[[#This Row],[Her-inspectie BOEI Bwk E en W prijs per m2]]*Tabel2[[#This Row],[BVO]])</f>
        <v>0</v>
      </c>
      <c r="U258" s="22">
        <f>IF(Tabel2[[#This Row],[Inpandige inspectie volledig]]="JA",'Inspectie prijzen'!$C$30*Tabel2[[#This Row],[BVO]],0)</f>
        <v>0</v>
      </c>
      <c r="V258" s="27" t="b">
        <f>IF(Tabel2[[#This Row],[Aantal transport installaties ]]&gt;0,Tabel2[[#This Row],[Aantal transport installaties ]]*'Inspectie prijzen'!$C$26)</f>
        <v>0</v>
      </c>
      <c r="W258" s="27" t="b">
        <f>IF(Tabel2[[#This Row],[Aantal transport installaties ]]&gt;0,Tabel2[[#This Row],[Aantal transport installaties ]]*'Inspectie prijzen'!$C$46)</f>
        <v>0</v>
      </c>
      <c r="X25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8" s="46"/>
      <c r="AB258" s="108"/>
      <c r="AC258" s="110" t="s">
        <v>520</v>
      </c>
      <c r="AD258" s="116" t="s">
        <v>731</v>
      </c>
      <c r="AE258" s="108"/>
      <c r="AF258" s="81"/>
    </row>
    <row r="259" spans="1:32" ht="16.5" hidden="1" customHeight="1" x14ac:dyDescent="0.2">
      <c r="A259" s="74">
        <v>250</v>
      </c>
      <c r="B259" s="83" t="s">
        <v>762</v>
      </c>
      <c r="C259" s="83"/>
      <c r="D259" s="108" t="s">
        <v>521</v>
      </c>
      <c r="E259" s="108" t="s">
        <v>390</v>
      </c>
      <c r="F259" s="108" t="s">
        <v>2</v>
      </c>
      <c r="G259" s="108">
        <v>1985</v>
      </c>
      <c r="H259" s="115"/>
      <c r="I259" s="108"/>
      <c r="J259" s="108" t="s">
        <v>796</v>
      </c>
      <c r="K259" s="108"/>
      <c r="L259" s="74">
        <v>3</v>
      </c>
      <c r="M259" s="108"/>
      <c r="N259" s="108"/>
      <c r="O259" s="108"/>
      <c r="P259" s="108" t="s">
        <v>777</v>
      </c>
      <c r="Q25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9" s="22">
        <f>IF(Tabel2[[#This Row],[BVO]]&lt;150,Tabel2[[#This Row],[Inventaristie en Nul-Inspectie BOEI Bwk E en W prijs per m2]],Tabel2[[#This Row],[Her-inspectie BOEI Bwk E en W prijs per m2]]*Tabel2[[#This Row],[BVO]])</f>
        <v>0</v>
      </c>
      <c r="U259" s="22">
        <f>IF(Tabel2[[#This Row],[Inpandige inspectie volledig]]="JA",'Inspectie prijzen'!$C$30*Tabel2[[#This Row],[BVO]],0)</f>
        <v>0</v>
      </c>
      <c r="V259" s="27" t="b">
        <f>IF(Tabel2[[#This Row],[Aantal transport installaties ]]&gt;0,Tabel2[[#This Row],[Aantal transport installaties ]]*'Inspectie prijzen'!$C$26)</f>
        <v>0</v>
      </c>
      <c r="W259" s="27" t="b">
        <f>IF(Tabel2[[#This Row],[Aantal transport installaties ]]&gt;0,Tabel2[[#This Row],[Aantal transport installaties ]]*'Inspectie prijzen'!$C$46)</f>
        <v>0</v>
      </c>
      <c r="X25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9" s="46"/>
      <c r="AB259" s="108"/>
      <c r="AC259" s="110" t="s">
        <v>522</v>
      </c>
      <c r="AD259" s="114" t="s">
        <v>523</v>
      </c>
      <c r="AE259" s="108"/>
      <c r="AF259" s="81"/>
    </row>
    <row r="260" spans="1:32" ht="16.5" hidden="1" customHeight="1" x14ac:dyDescent="0.2">
      <c r="A260" s="222">
        <v>251</v>
      </c>
      <c r="B260" s="83" t="s">
        <v>762</v>
      </c>
      <c r="C260" s="83"/>
      <c r="D260" s="108" t="s">
        <v>524</v>
      </c>
      <c r="E260" s="108" t="s">
        <v>390</v>
      </c>
      <c r="F260" s="108" t="s">
        <v>2</v>
      </c>
      <c r="G260" s="108">
        <v>1985</v>
      </c>
      <c r="H260" s="115"/>
      <c r="I260" s="108"/>
      <c r="J260" s="108" t="s">
        <v>796</v>
      </c>
      <c r="K260" s="108"/>
      <c r="L260" s="74">
        <v>3</v>
      </c>
      <c r="M260" s="108"/>
      <c r="N260" s="108"/>
      <c r="O260" s="108"/>
      <c r="P260" s="108" t="s">
        <v>777</v>
      </c>
      <c r="Q26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0" s="22">
        <f>IF(Tabel2[[#This Row],[BVO]]&lt;150,Tabel2[[#This Row],[Inventaristie en Nul-Inspectie BOEI Bwk E en W prijs per m2]],Tabel2[[#This Row],[Her-inspectie BOEI Bwk E en W prijs per m2]]*Tabel2[[#This Row],[BVO]])</f>
        <v>0</v>
      </c>
      <c r="U260" s="22">
        <f>IF(Tabel2[[#This Row],[Inpandige inspectie volledig]]="JA",'Inspectie prijzen'!$C$30*Tabel2[[#This Row],[BVO]],0)</f>
        <v>0</v>
      </c>
      <c r="V260" s="27" t="b">
        <f>IF(Tabel2[[#This Row],[Aantal transport installaties ]]&gt;0,Tabel2[[#This Row],[Aantal transport installaties ]]*'Inspectie prijzen'!$C$26)</f>
        <v>0</v>
      </c>
      <c r="W260" s="27" t="b">
        <f>IF(Tabel2[[#This Row],[Aantal transport installaties ]]&gt;0,Tabel2[[#This Row],[Aantal transport installaties ]]*'Inspectie prijzen'!$C$46)</f>
        <v>0</v>
      </c>
      <c r="X26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0" s="46"/>
      <c r="AB260" s="108"/>
      <c r="AC260" s="110"/>
      <c r="AD260" s="114"/>
      <c r="AE260" s="108"/>
      <c r="AF260" s="81"/>
    </row>
    <row r="261" spans="1:32" ht="16.5" hidden="1" customHeight="1" x14ac:dyDescent="0.2">
      <c r="A261" s="74">
        <v>252</v>
      </c>
      <c r="B261" s="83" t="s">
        <v>762</v>
      </c>
      <c r="C261" s="83"/>
      <c r="D261" s="108" t="s">
        <v>525</v>
      </c>
      <c r="E261" s="108" t="s">
        <v>390</v>
      </c>
      <c r="F261" s="108" t="s">
        <v>2</v>
      </c>
      <c r="G261" s="108">
        <v>1985</v>
      </c>
      <c r="H261" s="115"/>
      <c r="I261" s="108"/>
      <c r="J261" s="108" t="s">
        <v>796</v>
      </c>
      <c r="K261" s="108"/>
      <c r="L261" s="74">
        <v>3</v>
      </c>
      <c r="M261" s="108"/>
      <c r="N261" s="108"/>
      <c r="O261" s="108"/>
      <c r="P261" s="108" t="s">
        <v>777</v>
      </c>
      <c r="Q26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1" s="22">
        <f>IF(Tabel2[[#This Row],[BVO]]&lt;150,Tabel2[[#This Row],[Inventaristie en Nul-Inspectie BOEI Bwk E en W prijs per m2]],Tabel2[[#This Row],[Her-inspectie BOEI Bwk E en W prijs per m2]]*Tabel2[[#This Row],[BVO]])</f>
        <v>0</v>
      </c>
      <c r="U261" s="22">
        <f>IF(Tabel2[[#This Row],[Inpandige inspectie volledig]]="JA",'Inspectie prijzen'!$C$30*Tabel2[[#This Row],[BVO]],0)</f>
        <v>0</v>
      </c>
      <c r="V261" s="27" t="b">
        <f>IF(Tabel2[[#This Row],[Aantal transport installaties ]]&gt;0,Tabel2[[#This Row],[Aantal transport installaties ]]*'Inspectie prijzen'!$C$26)</f>
        <v>0</v>
      </c>
      <c r="W261" s="27" t="b">
        <f>IF(Tabel2[[#This Row],[Aantal transport installaties ]]&gt;0,Tabel2[[#This Row],[Aantal transport installaties ]]*'Inspectie prijzen'!$C$46)</f>
        <v>0</v>
      </c>
      <c r="X26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1" s="46"/>
      <c r="AB261" s="108"/>
      <c r="AC261" s="110" t="s">
        <v>526</v>
      </c>
      <c r="AD261" s="114" t="s">
        <v>527</v>
      </c>
      <c r="AE261" s="108"/>
      <c r="AF261" s="81"/>
    </row>
    <row r="262" spans="1:32" ht="16.5" hidden="1" customHeight="1" x14ac:dyDescent="0.2">
      <c r="A262" s="222">
        <v>253</v>
      </c>
      <c r="B262" s="83" t="s">
        <v>762</v>
      </c>
      <c r="C262" s="83"/>
      <c r="D262" s="108" t="s">
        <v>528</v>
      </c>
      <c r="E262" s="108" t="s">
        <v>390</v>
      </c>
      <c r="F262" s="108" t="s">
        <v>2</v>
      </c>
      <c r="G262" s="108">
        <v>1985</v>
      </c>
      <c r="H262" s="115"/>
      <c r="I262" s="108"/>
      <c r="J262" s="108" t="s">
        <v>796</v>
      </c>
      <c r="K262" s="108"/>
      <c r="L262" s="74">
        <v>3</v>
      </c>
      <c r="M262" s="108"/>
      <c r="N262" s="108"/>
      <c r="O262" s="108"/>
      <c r="P262" s="108" t="s">
        <v>777</v>
      </c>
      <c r="Q26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2" s="22">
        <f>IF(Tabel2[[#This Row],[BVO]]&lt;150,Tabel2[[#This Row],[Inventaristie en Nul-Inspectie BOEI Bwk E en W prijs per m2]],Tabel2[[#This Row],[Her-inspectie BOEI Bwk E en W prijs per m2]]*Tabel2[[#This Row],[BVO]])</f>
        <v>0</v>
      </c>
      <c r="U262" s="22">
        <f>IF(Tabel2[[#This Row],[Inpandige inspectie volledig]]="JA",'Inspectie prijzen'!$C$30*Tabel2[[#This Row],[BVO]],0)</f>
        <v>0</v>
      </c>
      <c r="V262" s="27" t="b">
        <f>IF(Tabel2[[#This Row],[Aantal transport installaties ]]&gt;0,Tabel2[[#This Row],[Aantal transport installaties ]]*'Inspectie prijzen'!$C$26)</f>
        <v>0</v>
      </c>
      <c r="W262" s="27" t="b">
        <f>IF(Tabel2[[#This Row],[Aantal transport installaties ]]&gt;0,Tabel2[[#This Row],[Aantal transport installaties ]]*'Inspectie prijzen'!$C$46)</f>
        <v>0</v>
      </c>
      <c r="X26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2" s="46"/>
      <c r="AB262" s="108"/>
      <c r="AC262" s="113" t="s">
        <v>529</v>
      </c>
      <c r="AD262" s="111" t="s">
        <v>530</v>
      </c>
      <c r="AE262" s="108"/>
      <c r="AF262" s="81"/>
    </row>
    <row r="263" spans="1:32" ht="16.5" hidden="1" customHeight="1" x14ac:dyDescent="0.2">
      <c r="A263" s="74">
        <v>254</v>
      </c>
      <c r="B263" s="83" t="s">
        <v>762</v>
      </c>
      <c r="C263" s="83"/>
      <c r="D263" s="108" t="s">
        <v>531</v>
      </c>
      <c r="E263" s="108" t="s">
        <v>390</v>
      </c>
      <c r="F263" s="108" t="s">
        <v>2</v>
      </c>
      <c r="G263" s="108">
        <v>1985</v>
      </c>
      <c r="H263" s="115"/>
      <c r="I263" s="108"/>
      <c r="J263" s="108" t="s">
        <v>796</v>
      </c>
      <c r="K263" s="108"/>
      <c r="L263" s="74">
        <v>3</v>
      </c>
      <c r="M263" s="108"/>
      <c r="N263" s="108"/>
      <c r="O263" s="108"/>
      <c r="P263" s="108" t="s">
        <v>777</v>
      </c>
      <c r="Q26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3" s="22">
        <f>IF(Tabel2[[#This Row],[BVO]]&lt;150,Tabel2[[#This Row],[Inventaristie en Nul-Inspectie BOEI Bwk E en W prijs per m2]],Tabel2[[#This Row],[Her-inspectie BOEI Bwk E en W prijs per m2]]*Tabel2[[#This Row],[BVO]])</f>
        <v>0</v>
      </c>
      <c r="U263" s="22">
        <f>IF(Tabel2[[#This Row],[Inpandige inspectie volledig]]="JA",'Inspectie prijzen'!$C$30*Tabel2[[#This Row],[BVO]],0)</f>
        <v>0</v>
      </c>
      <c r="V263" s="27" t="b">
        <f>IF(Tabel2[[#This Row],[Aantal transport installaties ]]&gt;0,Tabel2[[#This Row],[Aantal transport installaties ]]*'Inspectie prijzen'!$C$26)</f>
        <v>0</v>
      </c>
      <c r="W263" s="27" t="b">
        <f>IF(Tabel2[[#This Row],[Aantal transport installaties ]]&gt;0,Tabel2[[#This Row],[Aantal transport installaties ]]*'Inspectie prijzen'!$C$46)</f>
        <v>0</v>
      </c>
      <c r="X26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3" s="46"/>
      <c r="AB263" s="108"/>
      <c r="AC263" s="110" t="s">
        <v>532</v>
      </c>
      <c r="AD263" s="114" t="s">
        <v>533</v>
      </c>
      <c r="AE263" s="108"/>
      <c r="AF263" s="81"/>
    </row>
    <row r="264" spans="1:32" ht="16.5" hidden="1" customHeight="1" x14ac:dyDescent="0.2">
      <c r="A264" s="222">
        <v>255</v>
      </c>
      <c r="B264" s="83" t="s">
        <v>762</v>
      </c>
      <c r="C264" s="83"/>
      <c r="D264" s="108" t="s">
        <v>534</v>
      </c>
      <c r="E264" s="108" t="s">
        <v>390</v>
      </c>
      <c r="F264" s="108" t="s">
        <v>2</v>
      </c>
      <c r="G264" s="108">
        <v>1985</v>
      </c>
      <c r="H264" s="115"/>
      <c r="I264" s="108"/>
      <c r="J264" s="108" t="s">
        <v>796</v>
      </c>
      <c r="K264" s="108"/>
      <c r="L264" s="74">
        <v>3</v>
      </c>
      <c r="M264" s="108"/>
      <c r="N264" s="108"/>
      <c r="O264" s="108"/>
      <c r="P264" s="108" t="s">
        <v>777</v>
      </c>
      <c r="Q26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4" s="22">
        <f>IF(Tabel2[[#This Row],[BVO]]&lt;150,Tabel2[[#This Row],[Inventaristie en Nul-Inspectie BOEI Bwk E en W prijs per m2]],Tabel2[[#This Row],[Her-inspectie BOEI Bwk E en W prijs per m2]]*Tabel2[[#This Row],[BVO]])</f>
        <v>0</v>
      </c>
      <c r="U264" s="22">
        <f>IF(Tabel2[[#This Row],[Inpandige inspectie volledig]]="JA",'Inspectie prijzen'!$C$30*Tabel2[[#This Row],[BVO]],0)</f>
        <v>0</v>
      </c>
      <c r="V264" s="27" t="b">
        <f>IF(Tabel2[[#This Row],[Aantal transport installaties ]]&gt;0,Tabel2[[#This Row],[Aantal transport installaties ]]*'Inspectie prijzen'!$C$26)</f>
        <v>0</v>
      </c>
      <c r="W264" s="27" t="b">
        <f>IF(Tabel2[[#This Row],[Aantal transport installaties ]]&gt;0,Tabel2[[#This Row],[Aantal transport installaties ]]*'Inspectie prijzen'!$C$46)</f>
        <v>0</v>
      </c>
      <c r="X26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4" s="46"/>
      <c r="AB264" s="108"/>
      <c r="AC264" s="113" t="s">
        <v>535</v>
      </c>
      <c r="AD264" s="111" t="s">
        <v>536</v>
      </c>
      <c r="AE264" s="108"/>
      <c r="AF264" s="81"/>
    </row>
    <row r="265" spans="1:32" ht="16.5" hidden="1" customHeight="1" x14ac:dyDescent="0.2">
      <c r="A265" s="74">
        <v>256</v>
      </c>
      <c r="B265" s="83" t="s">
        <v>762</v>
      </c>
      <c r="C265" s="83"/>
      <c r="D265" s="108" t="s">
        <v>537</v>
      </c>
      <c r="E265" s="108" t="s">
        <v>390</v>
      </c>
      <c r="F265" s="108" t="s">
        <v>2</v>
      </c>
      <c r="G265" s="108">
        <v>1985</v>
      </c>
      <c r="H265" s="115"/>
      <c r="I265" s="108"/>
      <c r="J265" s="108" t="s">
        <v>796</v>
      </c>
      <c r="K265" s="108"/>
      <c r="L265" s="74">
        <v>3</v>
      </c>
      <c r="M265" s="108"/>
      <c r="N265" s="108"/>
      <c r="O265" s="108"/>
      <c r="P265" s="108" t="s">
        <v>777</v>
      </c>
      <c r="Q26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5" s="22">
        <f>IF(Tabel2[[#This Row],[BVO]]&lt;150,Tabel2[[#This Row],[Inventaristie en Nul-Inspectie BOEI Bwk E en W prijs per m2]],Tabel2[[#This Row],[Her-inspectie BOEI Bwk E en W prijs per m2]]*Tabel2[[#This Row],[BVO]])</f>
        <v>0</v>
      </c>
      <c r="U265" s="22">
        <f>IF(Tabel2[[#This Row],[Inpandige inspectie volledig]]="JA",'Inspectie prijzen'!$C$30*Tabel2[[#This Row],[BVO]],0)</f>
        <v>0</v>
      </c>
      <c r="V265" s="27" t="b">
        <f>IF(Tabel2[[#This Row],[Aantal transport installaties ]]&gt;0,Tabel2[[#This Row],[Aantal transport installaties ]]*'Inspectie prijzen'!$C$26)</f>
        <v>0</v>
      </c>
      <c r="W265" s="27" t="b">
        <f>IF(Tabel2[[#This Row],[Aantal transport installaties ]]&gt;0,Tabel2[[#This Row],[Aantal transport installaties ]]*'Inspectie prijzen'!$C$46)</f>
        <v>0</v>
      </c>
      <c r="X26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5" s="46"/>
      <c r="AB265" s="108"/>
      <c r="AC265" s="110" t="s">
        <v>538</v>
      </c>
      <c r="AD265" s="112" t="s">
        <v>539</v>
      </c>
      <c r="AE265" s="108"/>
      <c r="AF265" s="81"/>
    </row>
    <row r="266" spans="1:32" ht="16.5" hidden="1" customHeight="1" x14ac:dyDescent="0.2">
      <c r="A266" s="222">
        <v>257</v>
      </c>
      <c r="B266" s="83" t="s">
        <v>762</v>
      </c>
      <c r="C266" s="83"/>
      <c r="D266" s="108" t="s">
        <v>540</v>
      </c>
      <c r="E266" s="108" t="s">
        <v>390</v>
      </c>
      <c r="F266" s="108" t="s">
        <v>2</v>
      </c>
      <c r="G266" s="108">
        <v>1985</v>
      </c>
      <c r="H266" s="115"/>
      <c r="I266" s="108"/>
      <c r="J266" s="108" t="s">
        <v>796</v>
      </c>
      <c r="K266" s="108"/>
      <c r="L266" s="74">
        <v>3</v>
      </c>
      <c r="M266" s="108"/>
      <c r="N266" s="108"/>
      <c r="O266" s="108"/>
      <c r="P266" s="108" t="s">
        <v>777</v>
      </c>
      <c r="Q26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6" s="22">
        <f>IF(Tabel2[[#This Row],[BVO]]&lt;150,Tabel2[[#This Row],[Inventaristie en Nul-Inspectie BOEI Bwk E en W prijs per m2]],Tabel2[[#This Row],[Her-inspectie BOEI Bwk E en W prijs per m2]]*Tabel2[[#This Row],[BVO]])</f>
        <v>0</v>
      </c>
      <c r="U266" s="22">
        <f>IF(Tabel2[[#This Row],[Inpandige inspectie volledig]]="JA",'Inspectie prijzen'!$C$30*Tabel2[[#This Row],[BVO]],0)</f>
        <v>0</v>
      </c>
      <c r="V266" s="27" t="b">
        <f>IF(Tabel2[[#This Row],[Aantal transport installaties ]]&gt;0,Tabel2[[#This Row],[Aantal transport installaties ]]*'Inspectie prijzen'!$C$26)</f>
        <v>0</v>
      </c>
      <c r="W266" s="27" t="b">
        <f>IF(Tabel2[[#This Row],[Aantal transport installaties ]]&gt;0,Tabel2[[#This Row],[Aantal transport installaties ]]*'Inspectie prijzen'!$C$46)</f>
        <v>0</v>
      </c>
      <c r="X26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6" s="46"/>
      <c r="AB266" s="108"/>
      <c r="AC266" s="113" t="s">
        <v>541</v>
      </c>
      <c r="AD266" s="118" t="s">
        <v>542</v>
      </c>
      <c r="AE266" s="108"/>
      <c r="AF266" s="81"/>
    </row>
    <row r="267" spans="1:32" ht="16.5" hidden="1" customHeight="1" x14ac:dyDescent="0.2">
      <c r="A267" s="74">
        <v>258</v>
      </c>
      <c r="B267" s="83" t="s">
        <v>762</v>
      </c>
      <c r="C267" s="83"/>
      <c r="D267" s="108" t="s">
        <v>543</v>
      </c>
      <c r="E267" s="108" t="s">
        <v>390</v>
      </c>
      <c r="F267" s="108" t="s">
        <v>2</v>
      </c>
      <c r="G267" s="108">
        <v>1985</v>
      </c>
      <c r="H267" s="115"/>
      <c r="I267" s="108"/>
      <c r="J267" s="108" t="s">
        <v>796</v>
      </c>
      <c r="K267" s="108"/>
      <c r="L267" s="74">
        <v>3</v>
      </c>
      <c r="M267" s="108"/>
      <c r="N267" s="108"/>
      <c r="O267" s="108"/>
      <c r="P267" s="108" t="s">
        <v>777</v>
      </c>
      <c r="Q26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7" s="22">
        <f>IF(Tabel2[[#This Row],[BVO]]&lt;150,Tabel2[[#This Row],[Inventaristie en Nul-Inspectie BOEI Bwk E en W prijs per m2]],Tabel2[[#This Row],[Her-inspectie BOEI Bwk E en W prijs per m2]]*Tabel2[[#This Row],[BVO]])</f>
        <v>0</v>
      </c>
      <c r="U267" s="22">
        <f>IF(Tabel2[[#This Row],[Inpandige inspectie volledig]]="JA",'Inspectie prijzen'!$C$30*Tabel2[[#This Row],[BVO]],0)</f>
        <v>0</v>
      </c>
      <c r="V267" s="27" t="b">
        <f>IF(Tabel2[[#This Row],[Aantal transport installaties ]]&gt;0,Tabel2[[#This Row],[Aantal transport installaties ]]*'Inspectie prijzen'!$C$26)</f>
        <v>0</v>
      </c>
      <c r="W267" s="27" t="b">
        <f>IF(Tabel2[[#This Row],[Aantal transport installaties ]]&gt;0,Tabel2[[#This Row],[Aantal transport installaties ]]*'Inspectie prijzen'!$C$46)</f>
        <v>0</v>
      </c>
      <c r="X26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7" s="46"/>
      <c r="AB267" s="108"/>
      <c r="AC267" s="110" t="s">
        <v>544</v>
      </c>
      <c r="AD267" s="114" t="s">
        <v>545</v>
      </c>
      <c r="AE267" s="108"/>
      <c r="AF267" s="81"/>
    </row>
    <row r="268" spans="1:32" ht="16.5" hidden="1" customHeight="1" x14ac:dyDescent="0.2">
      <c r="A268" s="222">
        <v>259</v>
      </c>
      <c r="B268" s="83" t="s">
        <v>762</v>
      </c>
      <c r="C268" s="83"/>
      <c r="D268" s="108" t="s">
        <v>546</v>
      </c>
      <c r="E268" s="108" t="s">
        <v>390</v>
      </c>
      <c r="F268" s="108" t="s">
        <v>2</v>
      </c>
      <c r="G268" s="108">
        <v>1985</v>
      </c>
      <c r="H268" s="115"/>
      <c r="I268" s="108"/>
      <c r="J268" s="108" t="s">
        <v>796</v>
      </c>
      <c r="K268" s="108"/>
      <c r="L268" s="74">
        <v>3</v>
      </c>
      <c r="M268" s="108"/>
      <c r="N268" s="108"/>
      <c r="O268" s="108"/>
      <c r="P268" s="108" t="s">
        <v>777</v>
      </c>
      <c r="Q26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8" s="22">
        <f>IF(Tabel2[[#This Row],[BVO]]&lt;150,Tabel2[[#This Row],[Inventaristie en Nul-Inspectie BOEI Bwk E en W prijs per m2]],Tabel2[[#This Row],[Her-inspectie BOEI Bwk E en W prijs per m2]]*Tabel2[[#This Row],[BVO]])</f>
        <v>0</v>
      </c>
      <c r="U268" s="22">
        <f>IF(Tabel2[[#This Row],[Inpandige inspectie volledig]]="JA",'Inspectie prijzen'!$C$30*Tabel2[[#This Row],[BVO]],0)</f>
        <v>0</v>
      </c>
      <c r="V268" s="27" t="b">
        <f>IF(Tabel2[[#This Row],[Aantal transport installaties ]]&gt;0,Tabel2[[#This Row],[Aantal transport installaties ]]*'Inspectie prijzen'!$C$26)</f>
        <v>0</v>
      </c>
      <c r="W268" s="27" t="b">
        <f>IF(Tabel2[[#This Row],[Aantal transport installaties ]]&gt;0,Tabel2[[#This Row],[Aantal transport installaties ]]*'Inspectie prijzen'!$C$46)</f>
        <v>0</v>
      </c>
      <c r="X26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8" s="46"/>
      <c r="AB268" s="108"/>
      <c r="AC268" s="113" t="s">
        <v>547</v>
      </c>
      <c r="AD268" s="111" t="s">
        <v>548</v>
      </c>
      <c r="AE268" s="108"/>
      <c r="AF268" s="81"/>
    </row>
    <row r="269" spans="1:32" ht="16.5" hidden="1" customHeight="1" x14ac:dyDescent="0.2">
      <c r="A269" s="74">
        <v>260</v>
      </c>
      <c r="B269" s="83" t="s">
        <v>762</v>
      </c>
      <c r="C269" s="83"/>
      <c r="D269" s="108" t="s">
        <v>549</v>
      </c>
      <c r="E269" s="108" t="s">
        <v>390</v>
      </c>
      <c r="F269" s="108" t="s">
        <v>2</v>
      </c>
      <c r="G269" s="108">
        <v>1985</v>
      </c>
      <c r="H269" s="115"/>
      <c r="I269" s="108"/>
      <c r="J269" s="108" t="s">
        <v>796</v>
      </c>
      <c r="K269" s="108"/>
      <c r="L269" s="74">
        <v>3</v>
      </c>
      <c r="M269" s="108"/>
      <c r="N269" s="108"/>
      <c r="O269" s="108"/>
      <c r="P269" s="108" t="s">
        <v>777</v>
      </c>
      <c r="Q26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9" s="22">
        <f>IF(Tabel2[[#This Row],[BVO]]&lt;150,Tabel2[[#This Row],[Inventaristie en Nul-Inspectie BOEI Bwk E en W prijs per m2]],Tabel2[[#This Row],[Her-inspectie BOEI Bwk E en W prijs per m2]]*Tabel2[[#This Row],[BVO]])</f>
        <v>0</v>
      </c>
      <c r="U269" s="22">
        <f>IF(Tabel2[[#This Row],[Inpandige inspectie volledig]]="JA",'Inspectie prijzen'!$C$30*Tabel2[[#This Row],[BVO]],0)</f>
        <v>0</v>
      </c>
      <c r="V269" s="27" t="b">
        <f>IF(Tabel2[[#This Row],[Aantal transport installaties ]]&gt;0,Tabel2[[#This Row],[Aantal transport installaties ]]*'Inspectie prijzen'!$C$26)</f>
        <v>0</v>
      </c>
      <c r="W269" s="27" t="b">
        <f>IF(Tabel2[[#This Row],[Aantal transport installaties ]]&gt;0,Tabel2[[#This Row],[Aantal transport installaties ]]*'Inspectie prijzen'!$C$46)</f>
        <v>0</v>
      </c>
      <c r="X26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9" s="46"/>
      <c r="AB269" s="108"/>
      <c r="AC269" s="110" t="s">
        <v>550</v>
      </c>
      <c r="AD269" s="111" t="s">
        <v>551</v>
      </c>
      <c r="AE269" s="108"/>
      <c r="AF269" s="81"/>
    </row>
    <row r="270" spans="1:32" ht="16.5" hidden="1" customHeight="1" x14ac:dyDescent="0.2">
      <c r="A270" s="222">
        <v>261</v>
      </c>
      <c r="B270" s="83" t="s">
        <v>762</v>
      </c>
      <c r="C270" s="83"/>
      <c r="D270" s="108" t="s">
        <v>552</v>
      </c>
      <c r="E270" s="108" t="s">
        <v>390</v>
      </c>
      <c r="F270" s="108" t="s">
        <v>2</v>
      </c>
      <c r="G270" s="108">
        <v>1985</v>
      </c>
      <c r="H270" s="115"/>
      <c r="I270" s="108"/>
      <c r="J270" s="108" t="s">
        <v>796</v>
      </c>
      <c r="K270" s="108"/>
      <c r="L270" s="74">
        <v>3</v>
      </c>
      <c r="M270" s="108"/>
      <c r="N270" s="108"/>
      <c r="O270" s="108"/>
      <c r="P270" s="108" t="s">
        <v>777</v>
      </c>
      <c r="Q27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0" s="22">
        <f>IF(Tabel2[[#This Row],[BVO]]&lt;150,Tabel2[[#This Row],[Inventaristie en Nul-Inspectie BOEI Bwk E en W prijs per m2]],Tabel2[[#This Row],[Her-inspectie BOEI Bwk E en W prijs per m2]]*Tabel2[[#This Row],[BVO]])</f>
        <v>0</v>
      </c>
      <c r="U270" s="22">
        <f>IF(Tabel2[[#This Row],[Inpandige inspectie volledig]]="JA",'Inspectie prijzen'!$C$30*Tabel2[[#This Row],[BVO]],0)</f>
        <v>0</v>
      </c>
      <c r="V270" s="27" t="b">
        <f>IF(Tabel2[[#This Row],[Aantal transport installaties ]]&gt;0,Tabel2[[#This Row],[Aantal transport installaties ]]*'Inspectie prijzen'!$C$26)</f>
        <v>0</v>
      </c>
      <c r="W270" s="27" t="b">
        <f>IF(Tabel2[[#This Row],[Aantal transport installaties ]]&gt;0,Tabel2[[#This Row],[Aantal transport installaties ]]*'Inspectie prijzen'!$C$46)</f>
        <v>0</v>
      </c>
      <c r="X27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0" s="46"/>
      <c r="AB270" s="108"/>
      <c r="AC270" s="113" t="s">
        <v>553</v>
      </c>
      <c r="AD270" s="112" t="s">
        <v>554</v>
      </c>
      <c r="AE270" s="108"/>
      <c r="AF270" s="81"/>
    </row>
    <row r="271" spans="1:32" ht="16.5" hidden="1" customHeight="1" x14ac:dyDescent="0.2">
      <c r="A271" s="74">
        <v>262</v>
      </c>
      <c r="B271" s="83" t="s">
        <v>762</v>
      </c>
      <c r="C271" s="83"/>
      <c r="D271" s="108" t="s">
        <v>555</v>
      </c>
      <c r="E271" s="108" t="s">
        <v>390</v>
      </c>
      <c r="F271" s="108" t="s">
        <v>2</v>
      </c>
      <c r="G271" s="108">
        <v>1985</v>
      </c>
      <c r="H271" s="115"/>
      <c r="I271" s="108"/>
      <c r="J271" s="108" t="s">
        <v>796</v>
      </c>
      <c r="K271" s="108"/>
      <c r="L271" s="74">
        <v>3</v>
      </c>
      <c r="M271" s="108"/>
      <c r="N271" s="108"/>
      <c r="O271" s="108"/>
      <c r="P271" s="108" t="s">
        <v>777</v>
      </c>
      <c r="Q27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1" s="22">
        <f>IF(Tabel2[[#This Row],[BVO]]&lt;150,Tabel2[[#This Row],[Inventaristie en Nul-Inspectie BOEI Bwk E en W prijs per m2]],Tabel2[[#This Row],[Her-inspectie BOEI Bwk E en W prijs per m2]]*Tabel2[[#This Row],[BVO]])</f>
        <v>0</v>
      </c>
      <c r="U271" s="22">
        <f>IF(Tabel2[[#This Row],[Inpandige inspectie volledig]]="JA",'Inspectie prijzen'!$C$30*Tabel2[[#This Row],[BVO]],0)</f>
        <v>0</v>
      </c>
      <c r="V271" s="27" t="b">
        <f>IF(Tabel2[[#This Row],[Aantal transport installaties ]]&gt;0,Tabel2[[#This Row],[Aantal transport installaties ]]*'Inspectie prijzen'!$C$26)</f>
        <v>0</v>
      </c>
      <c r="W271" s="27" t="b">
        <f>IF(Tabel2[[#This Row],[Aantal transport installaties ]]&gt;0,Tabel2[[#This Row],[Aantal transport installaties ]]*'Inspectie prijzen'!$C$46)</f>
        <v>0</v>
      </c>
      <c r="X27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1" s="46"/>
      <c r="AB271" s="108"/>
      <c r="AC271" s="113" t="s">
        <v>556</v>
      </c>
      <c r="AD271" s="111" t="s">
        <v>557</v>
      </c>
      <c r="AE271" s="108"/>
      <c r="AF271" s="81"/>
    </row>
    <row r="272" spans="1:32" ht="16.5" hidden="1" customHeight="1" x14ac:dyDescent="0.2">
      <c r="A272" s="222">
        <v>263</v>
      </c>
      <c r="B272" s="83" t="s">
        <v>762</v>
      </c>
      <c r="C272" s="83"/>
      <c r="D272" s="108" t="s">
        <v>558</v>
      </c>
      <c r="E272" s="108" t="s">
        <v>559</v>
      </c>
      <c r="F272" s="108" t="s">
        <v>2</v>
      </c>
      <c r="G272" s="108">
        <v>1985</v>
      </c>
      <c r="H272" s="115"/>
      <c r="I272" s="108"/>
      <c r="J272" s="108" t="s">
        <v>796</v>
      </c>
      <c r="K272" s="108"/>
      <c r="L272" s="74">
        <v>3</v>
      </c>
      <c r="M272" s="108"/>
      <c r="N272" s="108"/>
      <c r="O272" s="108"/>
      <c r="P272" s="108" t="s">
        <v>777</v>
      </c>
      <c r="Q27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2" s="22">
        <f>IF(Tabel2[[#This Row],[BVO]]&lt;150,Tabel2[[#This Row],[Inventaristie en Nul-Inspectie BOEI Bwk E en W prijs per m2]],Tabel2[[#This Row],[Her-inspectie BOEI Bwk E en W prijs per m2]]*Tabel2[[#This Row],[BVO]])</f>
        <v>0</v>
      </c>
      <c r="U272" s="22">
        <f>IF(Tabel2[[#This Row],[Inpandige inspectie volledig]]="JA",'Inspectie prijzen'!$C$30*Tabel2[[#This Row],[BVO]],0)</f>
        <v>0</v>
      </c>
      <c r="V272" s="27" t="b">
        <f>IF(Tabel2[[#This Row],[Aantal transport installaties ]]&gt;0,Tabel2[[#This Row],[Aantal transport installaties ]]*'Inspectie prijzen'!$C$26)</f>
        <v>0</v>
      </c>
      <c r="W272" s="27" t="b">
        <f>IF(Tabel2[[#This Row],[Aantal transport installaties ]]&gt;0,Tabel2[[#This Row],[Aantal transport installaties ]]*'Inspectie prijzen'!$C$46)</f>
        <v>0</v>
      </c>
      <c r="X27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2" s="46"/>
      <c r="AB272" s="108"/>
      <c r="AC272" s="113" t="s">
        <v>560</v>
      </c>
      <c r="AD272" s="111" t="s">
        <v>561</v>
      </c>
      <c r="AE272" s="108"/>
      <c r="AF272" s="81"/>
    </row>
    <row r="273" spans="1:32" ht="16.5" hidden="1" customHeight="1" x14ac:dyDescent="0.2">
      <c r="A273" s="74">
        <v>264</v>
      </c>
      <c r="B273" s="83" t="s">
        <v>762</v>
      </c>
      <c r="C273" s="83"/>
      <c r="D273" s="108" t="s">
        <v>562</v>
      </c>
      <c r="E273" s="108" t="s">
        <v>390</v>
      </c>
      <c r="F273" s="108" t="s">
        <v>2</v>
      </c>
      <c r="G273" s="108">
        <v>1985</v>
      </c>
      <c r="H273" s="115"/>
      <c r="I273" s="108"/>
      <c r="J273" s="108" t="s">
        <v>796</v>
      </c>
      <c r="K273" s="108"/>
      <c r="L273" s="74">
        <v>3</v>
      </c>
      <c r="M273" s="108"/>
      <c r="N273" s="108"/>
      <c r="O273" s="108"/>
      <c r="P273" s="108" t="s">
        <v>777</v>
      </c>
      <c r="Q27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3" s="22">
        <f>IF(Tabel2[[#This Row],[BVO]]&lt;150,Tabel2[[#This Row],[Inventaristie en Nul-Inspectie BOEI Bwk E en W prijs per m2]],Tabel2[[#This Row],[Her-inspectie BOEI Bwk E en W prijs per m2]]*Tabel2[[#This Row],[BVO]])</f>
        <v>0</v>
      </c>
      <c r="U273" s="22">
        <f>IF(Tabel2[[#This Row],[Inpandige inspectie volledig]]="JA",'Inspectie prijzen'!$C$30*Tabel2[[#This Row],[BVO]],0)</f>
        <v>0</v>
      </c>
      <c r="V273" s="27" t="b">
        <f>IF(Tabel2[[#This Row],[Aantal transport installaties ]]&gt;0,Tabel2[[#This Row],[Aantal transport installaties ]]*'Inspectie prijzen'!$C$26)</f>
        <v>0</v>
      </c>
      <c r="W273" s="27" t="b">
        <f>IF(Tabel2[[#This Row],[Aantal transport installaties ]]&gt;0,Tabel2[[#This Row],[Aantal transport installaties ]]*'Inspectie prijzen'!$C$46)</f>
        <v>0</v>
      </c>
      <c r="X27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3" s="46"/>
      <c r="AB273" s="108"/>
      <c r="AC273" s="110" t="s">
        <v>563</v>
      </c>
      <c r="AD273" s="116" t="s">
        <v>564</v>
      </c>
      <c r="AE273" s="108"/>
      <c r="AF273" s="81"/>
    </row>
    <row r="274" spans="1:32" ht="16.5" hidden="1" customHeight="1" x14ac:dyDescent="0.2">
      <c r="A274" s="222">
        <v>265</v>
      </c>
      <c r="B274" s="83" t="s">
        <v>762</v>
      </c>
      <c r="C274" s="83"/>
      <c r="D274" s="108" t="s">
        <v>565</v>
      </c>
      <c r="E274" s="108" t="s">
        <v>559</v>
      </c>
      <c r="F274" s="108" t="s">
        <v>2</v>
      </c>
      <c r="G274" s="108">
        <v>1985</v>
      </c>
      <c r="H274" s="115"/>
      <c r="I274" s="108"/>
      <c r="J274" s="108" t="s">
        <v>796</v>
      </c>
      <c r="K274" s="108"/>
      <c r="L274" s="74">
        <v>3</v>
      </c>
      <c r="M274" s="108"/>
      <c r="N274" s="108"/>
      <c r="O274" s="108"/>
      <c r="P274" s="108" t="s">
        <v>777</v>
      </c>
      <c r="Q27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4" s="22">
        <f>IF(Tabel2[[#This Row],[BVO]]&lt;150,Tabel2[[#This Row],[Inventaristie en Nul-Inspectie BOEI Bwk E en W prijs per m2]],Tabel2[[#This Row],[Her-inspectie BOEI Bwk E en W prijs per m2]]*Tabel2[[#This Row],[BVO]])</f>
        <v>0</v>
      </c>
      <c r="U274" s="22">
        <f>IF(Tabel2[[#This Row],[Inpandige inspectie volledig]]="JA",'Inspectie prijzen'!$C$30*Tabel2[[#This Row],[BVO]],0)</f>
        <v>0</v>
      </c>
      <c r="V274" s="27" t="b">
        <f>IF(Tabel2[[#This Row],[Aantal transport installaties ]]&gt;0,Tabel2[[#This Row],[Aantal transport installaties ]]*'Inspectie prijzen'!$C$26)</f>
        <v>0</v>
      </c>
      <c r="W274" s="27" t="b">
        <f>IF(Tabel2[[#This Row],[Aantal transport installaties ]]&gt;0,Tabel2[[#This Row],[Aantal transport installaties ]]*'Inspectie prijzen'!$C$46)</f>
        <v>0</v>
      </c>
      <c r="X27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4" s="46"/>
      <c r="AB274" s="108"/>
      <c r="AC274" s="110" t="s">
        <v>566</v>
      </c>
      <c r="AD274" s="122" t="s">
        <v>383</v>
      </c>
      <c r="AE274" s="108"/>
      <c r="AF274" s="81"/>
    </row>
    <row r="275" spans="1:32" ht="16.5" hidden="1" customHeight="1" x14ac:dyDescent="0.2">
      <c r="A275" s="74">
        <v>266</v>
      </c>
      <c r="B275" s="83" t="s">
        <v>762</v>
      </c>
      <c r="C275" s="83"/>
      <c r="D275" s="124" t="s">
        <v>567</v>
      </c>
      <c r="E275" s="124" t="s">
        <v>479</v>
      </c>
      <c r="F275" s="125" t="s">
        <v>2</v>
      </c>
      <c r="G275" s="125">
        <v>1924</v>
      </c>
      <c r="H275" s="131">
        <v>165</v>
      </c>
      <c r="I275" s="125"/>
      <c r="J275" s="125" t="s">
        <v>770</v>
      </c>
      <c r="K275" s="125"/>
      <c r="L275" s="74">
        <v>3</v>
      </c>
      <c r="M275" s="125"/>
      <c r="N275" s="125"/>
      <c r="O275" s="125"/>
      <c r="P275" s="125" t="s">
        <v>777</v>
      </c>
      <c r="Q275" s="28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5" s="28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5" s="22">
        <f>IF(Tabel2[[#This Row],[BVO]]&lt;150,Tabel2[[#This Row],[Inventaristie en Nul-Inspectie BOEI Bwk E en W prijs per m2]],Tabel2[[#This Row],[Her-inspectie BOEI Bwk E en W prijs per m2]]*Tabel2[[#This Row],[BVO]])</f>
        <v>0</v>
      </c>
      <c r="U275" s="22">
        <f>IF(Tabel2[[#This Row],[Inpandige inspectie volledig]]="JA",'Inspectie prijzen'!$C$30*Tabel2[[#This Row],[BVO]],0)</f>
        <v>0</v>
      </c>
      <c r="V275" s="28" t="b">
        <f>IF(Tabel2[[#This Row],[Aantal transport installaties ]]&gt;0,Tabel2[[#This Row],[Aantal transport installaties ]]*'Inspectie prijzen'!$C$26)</f>
        <v>0</v>
      </c>
      <c r="W275" s="28" t="b">
        <f>IF(Tabel2[[#This Row],[Aantal transport installaties ]]&gt;0,Tabel2[[#This Row],[Aantal transport installaties ]]*'Inspectie prijzen'!$C$46)</f>
        <v>0</v>
      </c>
      <c r="X275" s="28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5" s="28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5" s="28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5" s="47"/>
      <c r="AB275" s="125"/>
      <c r="AC275" s="127" t="s">
        <v>568</v>
      </c>
      <c r="AD275" s="128" t="s">
        <v>569</v>
      </c>
      <c r="AE275" s="125" t="s">
        <v>696</v>
      </c>
      <c r="AF275" s="81"/>
    </row>
    <row r="276" spans="1:32" x14ac:dyDescent="0.2">
      <c r="A276" s="224"/>
      <c r="B276" s="228"/>
      <c r="C276" s="229"/>
      <c r="D276" s="224"/>
      <c r="E276" s="224"/>
      <c r="F276" s="230"/>
      <c r="G276" s="230"/>
      <c r="H276" s="229"/>
      <c r="I276" s="230"/>
      <c r="J276" s="230"/>
      <c r="K276" s="230"/>
      <c r="L276" s="230"/>
      <c r="M276" s="230"/>
      <c r="N276" s="230"/>
      <c r="O276" s="230"/>
      <c r="P276" s="230"/>
      <c r="Q276" s="231"/>
      <c r="R276" s="231"/>
      <c r="S276" s="231"/>
      <c r="T276" s="232"/>
      <c r="U276" s="232"/>
      <c r="V276" s="231"/>
      <c r="W276" s="231"/>
      <c r="X276" s="231"/>
      <c r="Y276" s="231"/>
      <c r="Z276" s="231"/>
      <c r="AA276" s="233"/>
      <c r="AB276" s="230"/>
      <c r="AC276" s="225"/>
      <c r="AD276" s="226"/>
      <c r="AE276" s="230"/>
      <c r="AF276" s="81"/>
    </row>
    <row r="277" spans="1:32" x14ac:dyDescent="0.25">
      <c r="C277" s="135"/>
    </row>
    <row r="278" spans="1:32" x14ac:dyDescent="0.25">
      <c r="U278" s="137" t="s">
        <v>844</v>
      </c>
      <c r="V278" s="138"/>
      <c r="W278" s="138"/>
      <c r="X278" s="139">
        <f>SUBTOTAL(9,X10:X202)</f>
        <v>0</v>
      </c>
      <c r="Y278" s="139">
        <f>SUBTOTAL(9,Y10:Y202)</f>
        <v>0</v>
      </c>
      <c r="Z278" s="139">
        <f>SUBTOTAL(9,Z10:Z202)</f>
        <v>0</v>
      </c>
    </row>
  </sheetData>
  <sheetProtection selectLockedCells="1" selectUnlockedCells="1"/>
  <phoneticPr fontId="39" type="noConversion"/>
  <hyperlinks>
    <hyperlink ref="AC140" r:id="rId1" xr:uid="{00000000-0004-0000-0000-000000000000}"/>
  </hyperlinks>
  <pageMargins left="0.39370078740157483" right="0.39370078740157483" top="0.39370078740157483" bottom="0.39370078740157483" header="0.31496062992125984" footer="0.31496062992125984"/>
  <pageSetup paperSize="8" scale="92" fitToHeight="0" orientation="landscape" r:id="rId2"/>
  <rowBreaks count="1" manualBreakCount="1">
    <brk id="69" max="9" man="1"/>
  </rowBreak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E5D0-3EC4-437E-BDAA-D55E80E8496F}">
  <dimension ref="A1:Q38"/>
  <sheetViews>
    <sheetView topLeftCell="A7" workbookViewId="0">
      <selection activeCell="R15" sqref="R15"/>
    </sheetView>
  </sheetViews>
  <sheetFormatPr defaultRowHeight="15" x14ac:dyDescent="0.25"/>
  <cols>
    <col min="1" max="1" width="9.85546875" customWidth="1"/>
    <col min="2" max="2" width="45.5703125" customWidth="1"/>
    <col min="3" max="3" width="10.85546875" customWidth="1"/>
    <col min="4" max="4" width="17.5703125" customWidth="1"/>
    <col min="5" max="5" width="23.7109375" customWidth="1"/>
    <col min="6" max="14" width="3.7109375" customWidth="1"/>
  </cols>
  <sheetData>
    <row r="1" spans="1:17" ht="27" thickBot="1" x14ac:dyDescent="0.45">
      <c r="A1" s="51" t="s">
        <v>849</v>
      </c>
    </row>
    <row r="2" spans="1:17" ht="15" customHeight="1" x14ac:dyDescent="0.25">
      <c r="A2" s="147" t="s">
        <v>845</v>
      </c>
      <c r="B2" s="163"/>
      <c r="C2" s="163"/>
      <c r="D2" s="163"/>
      <c r="E2" s="163"/>
      <c r="F2" s="163"/>
      <c r="G2" s="163"/>
      <c r="H2" s="145"/>
    </row>
    <row r="3" spans="1:17" ht="15" customHeight="1" x14ac:dyDescent="0.25">
      <c r="A3" s="150"/>
      <c r="B3" s="157"/>
      <c r="C3" s="157"/>
      <c r="D3" s="157"/>
      <c r="E3" s="157"/>
      <c r="F3" s="157"/>
      <c r="G3" s="157"/>
      <c r="H3" s="146"/>
    </row>
    <row r="4" spans="1:17" ht="15" customHeight="1" x14ac:dyDescent="0.25">
      <c r="A4" s="150" t="s">
        <v>846</v>
      </c>
      <c r="B4" s="157"/>
      <c r="C4" s="6" t="str">
        <f>+Naam_inschrijver</f>
        <v>Naam inschrijvend bedrijf</v>
      </c>
      <c r="D4" s="6"/>
      <c r="E4" s="6"/>
      <c r="F4" s="6"/>
      <c r="G4" s="6"/>
      <c r="H4" s="9"/>
    </row>
    <row r="5" spans="1:17" ht="15" customHeight="1" x14ac:dyDescent="0.25">
      <c r="A5" s="150" t="s">
        <v>119</v>
      </c>
      <c r="B5" s="157"/>
      <c r="C5" s="6" t="str">
        <f>+Adres_inschrijver</f>
        <v>Adres inschrijvend bedrijf</v>
      </c>
      <c r="D5" s="6"/>
      <c r="E5" s="6"/>
      <c r="F5" s="6"/>
      <c r="G5" s="6"/>
      <c r="H5" s="9"/>
    </row>
    <row r="6" spans="1:17" ht="15" customHeight="1" x14ac:dyDescent="0.25">
      <c r="A6" s="150" t="s">
        <v>120</v>
      </c>
      <c r="B6" s="157"/>
      <c r="C6" s="6" t="str">
        <f>+Postcode_inschrijvr</f>
        <v>Postcode en woonplaats inschrijvend bedrijf</v>
      </c>
      <c r="D6" s="6"/>
      <c r="E6" s="6"/>
      <c r="F6" s="6"/>
      <c r="G6" s="6"/>
      <c r="H6" s="9"/>
    </row>
    <row r="7" spans="1:17" ht="15" customHeight="1" x14ac:dyDescent="0.25">
      <c r="A7" s="150" t="s">
        <v>847</v>
      </c>
      <c r="B7" s="157"/>
      <c r="C7" s="6" t="str">
        <f>+kVk_inschrijver</f>
        <v>00000000</v>
      </c>
      <c r="D7" s="6"/>
      <c r="E7" s="6"/>
      <c r="F7" s="6"/>
      <c r="G7" s="6"/>
      <c r="H7" s="9"/>
    </row>
    <row r="8" spans="1:17" ht="15" customHeight="1" thickBot="1" x14ac:dyDescent="0.3">
      <c r="A8" s="152" t="s">
        <v>848</v>
      </c>
      <c r="B8" s="164"/>
      <c r="C8" s="162">
        <f>+Datum_Schrijving</f>
        <v>44197</v>
      </c>
      <c r="D8" s="11"/>
      <c r="E8" s="11"/>
      <c r="F8" s="11"/>
      <c r="G8" s="11"/>
      <c r="H8" s="13"/>
    </row>
    <row r="9" spans="1:17" ht="15" customHeight="1" thickBot="1" x14ac:dyDescent="0.45">
      <c r="A9" s="51"/>
    </row>
    <row r="10" spans="1:17" x14ac:dyDescent="0.25">
      <c r="D10" s="18" t="s">
        <v>776</v>
      </c>
      <c r="E10" s="3" t="s">
        <v>782</v>
      </c>
      <c r="F10" s="3" t="s">
        <v>778</v>
      </c>
      <c r="G10" s="3"/>
      <c r="H10" s="3"/>
      <c r="I10" s="3"/>
      <c r="J10" s="3"/>
      <c r="K10" s="3"/>
      <c r="L10" s="3"/>
      <c r="M10" s="3"/>
      <c r="N10" s="4" t="s">
        <v>776</v>
      </c>
    </row>
    <row r="11" spans="1:17" x14ac:dyDescent="0.25">
      <c r="A11" t="s">
        <v>764</v>
      </c>
      <c r="B11" t="s">
        <v>794</v>
      </c>
      <c r="D11" s="14" t="s">
        <v>783</v>
      </c>
      <c r="E11" s="15"/>
      <c r="F11" s="16">
        <v>9</v>
      </c>
      <c r="G11" s="16">
        <v>8</v>
      </c>
      <c r="H11" s="16">
        <v>7</v>
      </c>
      <c r="I11" s="16">
        <v>6</v>
      </c>
      <c r="J11" s="16">
        <v>5</v>
      </c>
      <c r="K11" s="16">
        <v>4</v>
      </c>
      <c r="L11" s="16">
        <v>3</v>
      </c>
      <c r="M11" s="16">
        <v>2</v>
      </c>
      <c r="N11" s="17">
        <v>1</v>
      </c>
    </row>
    <row r="12" spans="1:17" x14ac:dyDescent="0.25">
      <c r="A12" t="s">
        <v>776</v>
      </c>
      <c r="B12" t="s">
        <v>779</v>
      </c>
      <c r="D12" s="5" t="s">
        <v>784</v>
      </c>
      <c r="E12" s="6"/>
      <c r="F12" s="6"/>
      <c r="G12" s="6"/>
      <c r="H12" s="6"/>
      <c r="I12" s="6"/>
      <c r="J12" s="6"/>
      <c r="K12" s="6"/>
      <c r="L12" s="7" t="s">
        <v>789</v>
      </c>
      <c r="M12" s="7" t="s">
        <v>790</v>
      </c>
      <c r="N12" s="8" t="s">
        <v>791</v>
      </c>
      <c r="Q12" s="141"/>
    </row>
    <row r="13" spans="1:17" x14ac:dyDescent="0.25">
      <c r="A13" t="s">
        <v>777</v>
      </c>
      <c r="B13" t="s">
        <v>780</v>
      </c>
      <c r="D13" s="5" t="s">
        <v>792</v>
      </c>
      <c r="E13" s="6"/>
      <c r="F13" s="6"/>
      <c r="G13" s="6"/>
      <c r="H13" s="6"/>
      <c r="I13" s="6"/>
      <c r="J13" s="6"/>
      <c r="K13" s="6"/>
      <c r="L13" s="7" t="s">
        <v>789</v>
      </c>
      <c r="M13" s="7" t="s">
        <v>790</v>
      </c>
      <c r="N13" s="8" t="s">
        <v>791</v>
      </c>
      <c r="Q13" s="141"/>
    </row>
    <row r="14" spans="1:17" x14ac:dyDescent="0.25">
      <c r="A14" t="s">
        <v>778</v>
      </c>
      <c r="B14" t="s">
        <v>781</v>
      </c>
      <c r="D14" s="5" t="s">
        <v>793</v>
      </c>
      <c r="E14" s="6"/>
      <c r="F14" s="6"/>
      <c r="G14" s="6"/>
      <c r="H14" s="6"/>
      <c r="I14" s="6"/>
      <c r="J14" s="6"/>
      <c r="K14" s="7" t="s">
        <v>789</v>
      </c>
      <c r="L14" s="7" t="s">
        <v>790</v>
      </c>
      <c r="M14" s="7" t="s">
        <v>791</v>
      </c>
      <c r="N14" s="9"/>
    </row>
    <row r="15" spans="1:17" x14ac:dyDescent="0.25">
      <c r="D15" s="5" t="s">
        <v>785</v>
      </c>
      <c r="E15" s="6"/>
      <c r="F15" s="6"/>
      <c r="G15" s="6"/>
      <c r="H15" s="6"/>
      <c r="I15" s="6"/>
      <c r="J15" s="7" t="s">
        <v>789</v>
      </c>
      <c r="K15" s="7" t="s">
        <v>790</v>
      </c>
      <c r="L15" s="7" t="s">
        <v>791</v>
      </c>
      <c r="N15" s="9"/>
    </row>
    <row r="16" spans="1:17" x14ac:dyDescent="0.25">
      <c r="D16" s="5" t="s">
        <v>786</v>
      </c>
      <c r="E16" s="6"/>
      <c r="F16" s="6"/>
      <c r="G16" s="6"/>
      <c r="H16" s="6"/>
      <c r="I16" s="7" t="s">
        <v>789</v>
      </c>
      <c r="J16" s="7" t="s">
        <v>790</v>
      </c>
      <c r="K16" s="7" t="s">
        <v>791</v>
      </c>
      <c r="L16" s="6"/>
      <c r="M16" s="6"/>
      <c r="N16" s="9"/>
    </row>
    <row r="17" spans="4:14" x14ac:dyDescent="0.25">
      <c r="D17" s="5" t="s">
        <v>787</v>
      </c>
      <c r="E17" s="6"/>
      <c r="F17" s="6"/>
      <c r="G17" s="6"/>
      <c r="H17" s="7" t="s">
        <v>789</v>
      </c>
      <c r="I17" s="7" t="s">
        <v>790</v>
      </c>
      <c r="J17" s="7" t="s">
        <v>791</v>
      </c>
      <c r="K17" s="6"/>
      <c r="L17" s="6"/>
      <c r="M17" s="6"/>
      <c r="N17" s="9"/>
    </row>
    <row r="18" spans="4:14" ht="15.75" thickBot="1" x14ac:dyDescent="0.3">
      <c r="D18" s="10" t="s">
        <v>788</v>
      </c>
      <c r="E18" s="11"/>
      <c r="F18" s="11"/>
      <c r="G18" s="11"/>
      <c r="H18" s="11"/>
      <c r="I18" s="12" t="s">
        <v>789</v>
      </c>
      <c r="J18" s="12" t="s">
        <v>790</v>
      </c>
      <c r="K18" s="12" t="s">
        <v>791</v>
      </c>
      <c r="L18" s="11"/>
      <c r="M18" s="11"/>
      <c r="N18" s="13"/>
    </row>
    <row r="19" spans="4:14" ht="15.75" thickBot="1" x14ac:dyDescent="0.3"/>
    <row r="20" spans="4:14" x14ac:dyDescent="0.25">
      <c r="D20" s="19" t="s">
        <v>777</v>
      </c>
      <c r="E20" s="3" t="s">
        <v>782</v>
      </c>
      <c r="F20" s="3" t="s">
        <v>778</v>
      </c>
      <c r="G20" s="3"/>
      <c r="H20" s="3"/>
      <c r="I20" s="3"/>
      <c r="J20" s="3"/>
      <c r="K20" s="3"/>
      <c r="L20" s="3"/>
      <c r="M20" s="3"/>
      <c r="N20" s="4" t="s">
        <v>776</v>
      </c>
    </row>
    <row r="21" spans="4:14" x14ac:dyDescent="0.25">
      <c r="D21" s="14" t="s">
        <v>783</v>
      </c>
      <c r="E21" s="15"/>
      <c r="F21" s="16">
        <v>9</v>
      </c>
      <c r="G21" s="16">
        <v>8</v>
      </c>
      <c r="H21" s="16">
        <v>7</v>
      </c>
      <c r="I21" s="16">
        <v>6</v>
      </c>
      <c r="J21" s="16">
        <v>5</v>
      </c>
      <c r="K21" s="16">
        <v>4</v>
      </c>
      <c r="L21" s="16">
        <v>3</v>
      </c>
      <c r="M21" s="16">
        <v>2</v>
      </c>
      <c r="N21" s="17">
        <v>1</v>
      </c>
    </row>
    <row r="22" spans="4:14" x14ac:dyDescent="0.25">
      <c r="D22" s="5" t="s">
        <v>784</v>
      </c>
      <c r="E22" s="6"/>
      <c r="F22" s="6"/>
      <c r="G22" s="6"/>
      <c r="H22" s="6"/>
      <c r="I22" s="6"/>
      <c r="J22" s="6"/>
      <c r="K22" s="6"/>
      <c r="L22" s="7" t="s">
        <v>789</v>
      </c>
      <c r="M22" s="7" t="s">
        <v>790</v>
      </c>
      <c r="N22" s="8" t="s">
        <v>791</v>
      </c>
    </row>
    <row r="23" spans="4:14" x14ac:dyDescent="0.25">
      <c r="D23" s="5" t="s">
        <v>792</v>
      </c>
      <c r="E23" s="6"/>
      <c r="F23" s="6"/>
      <c r="G23" s="6"/>
      <c r="H23" s="6"/>
      <c r="I23" s="6"/>
      <c r="J23" s="6"/>
      <c r="K23" s="6"/>
      <c r="L23" s="7" t="s">
        <v>789</v>
      </c>
      <c r="M23" s="7" t="s">
        <v>790</v>
      </c>
      <c r="N23" s="8" t="s">
        <v>791</v>
      </c>
    </row>
    <row r="24" spans="4:14" hidden="1" x14ac:dyDescent="0.25">
      <c r="D24" s="5"/>
      <c r="E24" s="6"/>
      <c r="F24" s="6"/>
      <c r="G24" s="6"/>
      <c r="H24" s="6"/>
      <c r="I24" s="6"/>
      <c r="J24" s="6"/>
      <c r="K24" s="6"/>
      <c r="L24" s="6"/>
      <c r="M24" s="6"/>
      <c r="N24" s="9"/>
    </row>
    <row r="25" spans="4:14" x14ac:dyDescent="0.25">
      <c r="D25" s="5" t="s">
        <v>785</v>
      </c>
      <c r="E25" s="6"/>
      <c r="F25" s="6"/>
      <c r="G25" s="6"/>
      <c r="H25" s="6"/>
      <c r="I25" s="6"/>
      <c r="J25" s="7" t="s">
        <v>789</v>
      </c>
      <c r="K25" s="7" t="s">
        <v>790</v>
      </c>
      <c r="L25" s="7" t="s">
        <v>791</v>
      </c>
      <c r="M25" s="6"/>
      <c r="N25" s="9"/>
    </row>
    <row r="26" spans="4:14" x14ac:dyDescent="0.25">
      <c r="D26" s="5" t="s">
        <v>786</v>
      </c>
      <c r="E26" s="6"/>
      <c r="F26" s="6"/>
      <c r="G26" s="6"/>
      <c r="I26" s="7" t="s">
        <v>789</v>
      </c>
      <c r="J26" s="7" t="s">
        <v>790</v>
      </c>
      <c r="K26" s="7" t="s">
        <v>791</v>
      </c>
      <c r="L26" s="6"/>
      <c r="M26" s="6"/>
      <c r="N26" s="9"/>
    </row>
    <row r="27" spans="4:14" x14ac:dyDescent="0.25">
      <c r="D27" s="5" t="s">
        <v>787</v>
      </c>
      <c r="E27" s="6"/>
      <c r="F27" s="6"/>
      <c r="G27" s="6"/>
      <c r="H27" s="7" t="s">
        <v>789</v>
      </c>
      <c r="I27" s="7" t="s">
        <v>790</v>
      </c>
      <c r="J27" s="7" t="s">
        <v>791</v>
      </c>
      <c r="K27" s="6"/>
      <c r="L27" s="6"/>
      <c r="M27" s="6"/>
      <c r="N27" s="9"/>
    </row>
    <row r="28" spans="4:14" ht="15.75" thickBot="1" x14ac:dyDescent="0.3">
      <c r="D28" s="10" t="s">
        <v>788</v>
      </c>
      <c r="E28" s="11"/>
      <c r="F28" s="11"/>
      <c r="G28" s="12" t="s">
        <v>789</v>
      </c>
      <c r="H28" s="12" t="s">
        <v>790</v>
      </c>
      <c r="I28" s="12" t="s">
        <v>791</v>
      </c>
      <c r="J28" s="11"/>
      <c r="K28" s="11"/>
      <c r="L28" s="11"/>
      <c r="M28" s="11"/>
      <c r="N28" s="13"/>
    </row>
    <row r="29" spans="4:14" ht="15.75" thickBot="1" x14ac:dyDescent="0.3"/>
    <row r="30" spans="4:14" x14ac:dyDescent="0.25">
      <c r="D30" s="20" t="s">
        <v>778</v>
      </c>
      <c r="E30" s="3" t="s">
        <v>782</v>
      </c>
      <c r="F30" s="3" t="s">
        <v>778</v>
      </c>
      <c r="G30" s="3"/>
      <c r="H30" s="3"/>
      <c r="I30" s="3"/>
      <c r="J30" s="3"/>
      <c r="K30" s="3"/>
      <c r="L30" s="3"/>
      <c r="M30" s="3"/>
      <c r="N30" s="4" t="s">
        <v>776</v>
      </c>
    </row>
    <row r="31" spans="4:14" x14ac:dyDescent="0.25">
      <c r="D31" s="14" t="s">
        <v>783</v>
      </c>
      <c r="E31" s="15"/>
      <c r="F31" s="16">
        <v>9</v>
      </c>
      <c r="G31" s="16">
        <v>8</v>
      </c>
      <c r="H31" s="16">
        <v>7</v>
      </c>
      <c r="I31" s="16">
        <v>6</v>
      </c>
      <c r="J31" s="16">
        <v>5</v>
      </c>
      <c r="K31" s="16">
        <v>4</v>
      </c>
      <c r="L31" s="16">
        <v>3</v>
      </c>
      <c r="M31" s="16">
        <v>2</v>
      </c>
      <c r="N31" s="17">
        <v>1</v>
      </c>
    </row>
    <row r="32" spans="4:14" x14ac:dyDescent="0.25">
      <c r="D32" s="5" t="s">
        <v>784</v>
      </c>
      <c r="E32" s="6"/>
      <c r="F32" s="6"/>
      <c r="G32" s="6"/>
      <c r="H32" s="6"/>
      <c r="I32" s="6"/>
      <c r="J32" s="6"/>
      <c r="K32" s="6"/>
      <c r="L32" s="7" t="s">
        <v>789</v>
      </c>
      <c r="M32" s="7" t="s">
        <v>790</v>
      </c>
      <c r="N32" s="8" t="s">
        <v>791</v>
      </c>
    </row>
    <row r="33" spans="4:14" x14ac:dyDescent="0.25">
      <c r="D33" s="5" t="s">
        <v>792</v>
      </c>
      <c r="E33" s="6"/>
      <c r="F33" s="6"/>
      <c r="G33" s="6"/>
      <c r="H33" s="6"/>
      <c r="I33" s="6"/>
      <c r="J33" s="6"/>
      <c r="K33" s="6"/>
      <c r="L33" s="7" t="s">
        <v>789</v>
      </c>
      <c r="M33" s="7" t="s">
        <v>790</v>
      </c>
      <c r="N33" s="8" t="s">
        <v>791</v>
      </c>
    </row>
    <row r="34" spans="4:14" hidden="1" x14ac:dyDescent="0.25">
      <c r="D34" s="5"/>
      <c r="E34" s="6"/>
      <c r="F34" s="6"/>
      <c r="G34" s="6"/>
      <c r="H34" s="6"/>
      <c r="I34" s="6"/>
      <c r="J34" s="6"/>
      <c r="K34" s="6"/>
      <c r="L34" s="6"/>
      <c r="M34" s="6"/>
      <c r="N34" s="9"/>
    </row>
    <row r="35" spans="4:14" x14ac:dyDescent="0.25">
      <c r="D35" s="5" t="s">
        <v>785</v>
      </c>
      <c r="E35" s="6"/>
      <c r="F35" s="6"/>
      <c r="G35" s="6"/>
      <c r="H35" s="6"/>
      <c r="I35" s="6"/>
      <c r="J35" s="7" t="s">
        <v>789</v>
      </c>
      <c r="K35" s="7" t="s">
        <v>790</v>
      </c>
      <c r="L35" s="7" t="s">
        <v>791</v>
      </c>
      <c r="N35" s="9"/>
    </row>
    <row r="36" spans="4:14" x14ac:dyDescent="0.25">
      <c r="D36" s="5" t="s">
        <v>786</v>
      </c>
      <c r="E36" s="6"/>
      <c r="F36" s="6"/>
      <c r="G36" s="6"/>
      <c r="I36" s="7" t="s">
        <v>789</v>
      </c>
      <c r="J36" s="7" t="s">
        <v>790</v>
      </c>
      <c r="K36" s="7" t="s">
        <v>791</v>
      </c>
      <c r="L36" s="6"/>
      <c r="M36" s="6"/>
      <c r="N36" s="9"/>
    </row>
    <row r="37" spans="4:14" x14ac:dyDescent="0.25">
      <c r="D37" s="5" t="s">
        <v>787</v>
      </c>
      <c r="E37" s="6"/>
      <c r="F37" s="6"/>
      <c r="G37" s="6"/>
      <c r="H37" s="7" t="s">
        <v>789</v>
      </c>
      <c r="I37" s="7" t="s">
        <v>790</v>
      </c>
      <c r="J37" s="7" t="s">
        <v>791</v>
      </c>
      <c r="K37" s="6"/>
      <c r="L37" s="6"/>
      <c r="M37" s="6"/>
      <c r="N37" s="9"/>
    </row>
    <row r="38" spans="4:14" ht="15.75" thickBot="1" x14ac:dyDescent="0.3">
      <c r="D38" s="10" t="s">
        <v>788</v>
      </c>
      <c r="E38" s="11"/>
      <c r="F38" s="12" t="s">
        <v>789</v>
      </c>
      <c r="G38" s="12" t="s">
        <v>790</v>
      </c>
      <c r="H38" s="12" t="s">
        <v>791</v>
      </c>
      <c r="I38" s="11"/>
      <c r="J38" s="11"/>
      <c r="K38" s="11"/>
      <c r="L38" s="11"/>
      <c r="M38" s="11"/>
      <c r="N38" s="13"/>
    </row>
  </sheetData>
  <sheetProtection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5fb7b68f726e62eed58cff62addfe9bc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153d118cdace65a7123ac0d628ed5cf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1460776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VENLOZAAK-398-754-253</_dlc_DocId>
    <_dlc_DocIdUrl xmlns="1ac1c52f-12bd-4579-b768-2bbe27d3d2d8">
      <Url>http://dms13.venlo.lan/_layouts/15/DocIdRedir.aspx?ID=VENLOZAAK-398-754-253</Url>
      <Description>VENLOZAAK-398-754-253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7D9C21-E5AB-4D25-9F21-7E2B741EECF7}"/>
</file>

<file path=customXml/itemProps2.xml><?xml version="1.0" encoding="utf-8"?>
<ds:datastoreItem xmlns:ds="http://schemas.openxmlformats.org/officeDocument/2006/customXml" ds:itemID="{8D22246A-C3F0-423C-A750-D7F58200329E}"/>
</file>

<file path=customXml/itemProps3.xml><?xml version="1.0" encoding="utf-8"?>
<ds:datastoreItem xmlns:ds="http://schemas.openxmlformats.org/officeDocument/2006/customXml" ds:itemID="{F1BD017C-9BBE-4B49-A62A-BABF12C13A6A}"/>
</file>

<file path=customXml/itemProps4.xml><?xml version="1.0" encoding="utf-8"?>
<ds:datastoreItem xmlns:ds="http://schemas.openxmlformats.org/officeDocument/2006/customXml" ds:itemID="{BBD2B672-4A6C-42D0-A250-80CA6F6310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Gegevens Inschrijver</vt:lpstr>
      <vt:lpstr>Invulinstuctie</vt:lpstr>
      <vt:lpstr>Inspectie prijzen</vt:lpstr>
      <vt:lpstr>Objectenlijst</vt:lpstr>
      <vt:lpstr>AP-Matrix</vt:lpstr>
      <vt:lpstr>Adres_inschrijver</vt:lpstr>
      <vt:lpstr>Objectenlijst!Afdrukbereik</vt:lpstr>
      <vt:lpstr>Datum_Schrijving</vt:lpstr>
      <vt:lpstr>kVk_inschrijver</vt:lpstr>
      <vt:lpstr>Naam_inschrijver</vt:lpstr>
      <vt:lpstr>Postcode_inschrijvr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10 Prijzenblad-Objectenlijst (onbeveiligd) 18-09-20.xlsx</dc:title>
  <dc:creator>Torialy, Fraidoon (AF)</dc:creator>
  <cp:lastModifiedBy>Sassen, Ruud (RLM)</cp:lastModifiedBy>
  <cp:lastPrinted>2020-05-28T11:52:26Z</cp:lastPrinted>
  <dcterms:created xsi:type="dcterms:W3CDTF">2014-06-18T13:24:39Z</dcterms:created>
  <dcterms:modified xsi:type="dcterms:W3CDTF">2020-09-17T13:54:43Z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d7e691cd-dad2-4a4d-a097-0aef29d3d083</vt:lpwstr>
  </property>
</Properties>
</file>