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5" documentId="11_5E678F795F5BC8E349A25242E03C07C347CF98D3" xr6:coauthVersionLast="45" xr6:coauthVersionMax="45" xr10:uidLastSave="{C7F86CBF-7DB3-4C6A-BC56-D42A7EA6FA5D}"/>
  <bookViews>
    <workbookView xWindow="-110" yWindow="-110" windowWidth="25820" windowHeight="14020" xr2:uid="{00000000-000D-0000-FFFF-FFFF00000000}"/>
  </bookViews>
  <sheets>
    <sheet name="Prijsformuli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8" i="2" l="1"/>
  <c r="E97" i="2" l="1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96" i="2"/>
  <c r="E123" i="2" l="1"/>
  <c r="E120" i="2"/>
  <c r="E117" i="2"/>
  <c r="E114" i="2" l="1"/>
  <c r="E129" i="2" s="1"/>
  <c r="B87" i="2" l="1"/>
  <c r="E69" i="2"/>
  <c r="E70" i="2"/>
  <c r="E83" i="2"/>
  <c r="E82" i="2"/>
  <c r="E81" i="2"/>
  <c r="E80" i="2"/>
  <c r="E75" i="2"/>
  <c r="E76" i="2"/>
  <c r="E77" i="2"/>
  <c r="E74" i="2"/>
  <c r="D60" i="2"/>
  <c r="D58" i="2"/>
  <c r="D56" i="2"/>
  <c r="D54" i="2"/>
  <c r="D47" i="2"/>
  <c r="E47" i="2" s="1"/>
  <c r="D46" i="2"/>
  <c r="E46" i="2" s="1"/>
  <c r="D45" i="2"/>
  <c r="E45" i="2" s="1"/>
  <c r="E88" i="2" l="1"/>
  <c r="D61" i="2"/>
  <c r="E61" i="2" s="1"/>
  <c r="D37" i="2"/>
  <c r="D34" i="2"/>
  <c r="E34" i="2" s="1"/>
  <c r="D40" i="2" l="1"/>
  <c r="E40" i="2" s="1"/>
  <c r="D39" i="2"/>
  <c r="E39" i="2" s="1"/>
  <c r="D38" i="2"/>
  <c r="E38" i="2" s="1"/>
  <c r="D28" i="2"/>
  <c r="D30" i="2" l="1"/>
  <c r="D51" i="2" s="1"/>
  <c r="D55" i="2" l="1"/>
  <c r="D53" i="2"/>
  <c r="D59" i="2"/>
  <c r="D57" i="2"/>
  <c r="E30" i="2"/>
  <c r="E49" i="2" s="1"/>
  <c r="E63" i="2" l="1"/>
  <c r="E87" i="2" s="1"/>
  <c r="E89" i="2" s="1"/>
  <c r="E128" i="2" s="1"/>
  <c r="E130" i="2" s="1"/>
</calcChain>
</file>

<file path=xl/sharedStrings.xml><?xml version="1.0" encoding="utf-8"?>
<sst xmlns="http://schemas.openxmlformats.org/spreadsheetml/2006/main" count="253" uniqueCount="195">
  <si>
    <t>v1.0</t>
  </si>
  <si>
    <t>A</t>
  </si>
  <si>
    <t>A1</t>
  </si>
  <si>
    <t>A2</t>
  </si>
  <si>
    <t>B</t>
  </si>
  <si>
    <t>B1</t>
  </si>
  <si>
    <t>C</t>
  </si>
  <si>
    <t>C1</t>
  </si>
  <si>
    <t>C2</t>
  </si>
  <si>
    <t>Onderhoud - Preventief</t>
  </si>
  <si>
    <t>Ref:</t>
  </si>
  <si>
    <t>D.</t>
  </si>
  <si>
    <t xml:space="preserve">Aandachtspunten bij het gebruik van het prijsformulier: </t>
  </si>
  <si>
    <t xml:space="preserve">- </t>
  </si>
  <si>
    <t xml:space="preserve">De RDW gebruikt voor het maken van het prijsformulier Excel 2016. Een oudere versie kan compatibiliteits problemen geven. </t>
  </si>
  <si>
    <t xml:space="preserve">Tekst in cellen kan wegvallen afhankelijk van de instellingen van inschrijver. </t>
  </si>
  <si>
    <t xml:space="preserve">bij fouten in het prijsformulier dient de inschrijver de RDW op de hoogte te stellen. De RDW zal voor alle partijen een nieuw formulier ter beschikking stellen. </t>
  </si>
  <si>
    <t xml:space="preserve">het is inschrijver alleen toegestaan de groene cellen in te vullen/ danwel te overschrijven. </t>
  </si>
  <si>
    <t xml:space="preserve">het meest recente prijsformulier dient te worden ingediend indien er meerdere formulieren beschikbaar komen. </t>
  </si>
  <si>
    <t>Onderhoud - Correctief</t>
  </si>
  <si>
    <t>Uurtarief werkzaamheden</t>
  </si>
  <si>
    <t>Overige</t>
  </si>
  <si>
    <t>D1</t>
  </si>
  <si>
    <t>D2</t>
  </si>
  <si>
    <t>Opleiding werking apparaat op locatie Opdrachtgever</t>
  </si>
  <si>
    <t xml:space="preserve">Preventief jaarlijks onderhoud (inclusief kalibraties en transport) per geluidsmeetapparaat. </t>
  </si>
  <si>
    <t>Alleen ophalen en retourbrengen van (onderdelen van) de geluidsmeter van / op  locatie opdrachtgever</t>
  </si>
  <si>
    <t>D3</t>
  </si>
  <si>
    <t>C3</t>
  </si>
  <si>
    <t xml:space="preserve">Diagnose stelling incorrecte werking van Geluidsmeet apparatuur </t>
  </si>
  <si>
    <t>A10</t>
  </si>
  <si>
    <t>A3</t>
  </si>
  <si>
    <t>A4</t>
  </si>
  <si>
    <t>A5</t>
  </si>
  <si>
    <t>A6</t>
  </si>
  <si>
    <t>A7</t>
  </si>
  <si>
    <t>A8</t>
  </si>
  <si>
    <t>A9</t>
  </si>
  <si>
    <t>Geluidsmeter</t>
  </si>
  <si>
    <t>Koffer</t>
  </si>
  <si>
    <t>Printer</t>
  </si>
  <si>
    <t>&lt;&lt; in te vullen onderdeel door inschrijver&gt;&gt;</t>
  </si>
  <si>
    <t>A11</t>
  </si>
  <si>
    <t>A12</t>
  </si>
  <si>
    <t>A13</t>
  </si>
  <si>
    <t>A14</t>
  </si>
  <si>
    <t>A15</t>
  </si>
  <si>
    <t>A16</t>
  </si>
  <si>
    <t>A17</t>
  </si>
  <si>
    <t>Alle bedragen zijn exclusief btw.</t>
  </si>
  <si>
    <t>Alle prijzen dienen excl. btw te worden opgegeven.</t>
  </si>
  <si>
    <t>A18</t>
  </si>
  <si>
    <t>Gunningscriterium Prijs (zie 101 --&gt; hfst 5.2.1)</t>
  </si>
  <si>
    <t>Subtotalen</t>
  </si>
  <si>
    <t>Weging: Aantal jaar in gebruik:</t>
  </si>
  <si>
    <t>&gt; Prijs gebruiksklaar maken en afleveren op locatie Opdrachtgever (Zie: 101 --&gt; Bijlage 1, eis B.3)</t>
  </si>
  <si>
    <t>Voorrijkosten op locatie Opdrachtgever</t>
  </si>
  <si>
    <t>Weging: Aantal uur per stuk correctief :</t>
  </si>
  <si>
    <t xml:space="preserve">Weging: aantal opleidingen (incl herhaling) </t>
  </si>
  <si>
    <t xml:space="preserve">Weging: aantal incidentele kalibraties </t>
  </si>
  <si>
    <t>[KOLOM B] - Aanschaf onderdelen Geluidsmeetapparatuur:</t>
  </si>
  <si>
    <t>Staffelkorting:</t>
  </si>
  <si>
    <t>F5</t>
  </si>
  <si>
    <t>F4</t>
  </si>
  <si>
    <t>F3</t>
  </si>
  <si>
    <t>F2</t>
  </si>
  <si>
    <t>F1</t>
  </si>
  <si>
    <t>E</t>
  </si>
  <si>
    <t>F</t>
  </si>
  <si>
    <t>F6</t>
  </si>
  <si>
    <t>F7</t>
  </si>
  <si>
    <t>F8</t>
  </si>
  <si>
    <t>F9</t>
  </si>
  <si>
    <t xml:space="preserve">Weging van korting voor betreffende order: </t>
  </si>
  <si>
    <t xml:space="preserve">Gewogen gemiddelde korting in € voor staffelkorting bij grotere bestellingen: </t>
  </si>
  <si>
    <t>G</t>
  </si>
  <si>
    <t>Onderwerp: Aanschaf Geluidsmeetapparatuur</t>
  </si>
  <si>
    <t>Onderwerp: Dienstverlening</t>
  </si>
  <si>
    <t>H</t>
  </si>
  <si>
    <t>G.1 Onderscheid op basis van functionaliteiten</t>
  </si>
  <si>
    <t xml:space="preserve">Bijbehorende korting: </t>
  </si>
  <si>
    <t xml:space="preserve">Toegekende korting: </t>
  </si>
  <si>
    <t>G 1.1 Welke methoden van geluidsmeting zijn beschikbaar?</t>
  </si>
  <si>
    <t>H1</t>
  </si>
  <si>
    <t>H2</t>
  </si>
  <si>
    <t>X</t>
  </si>
  <si>
    <t>x</t>
  </si>
  <si>
    <t xml:space="preserve">Geef aan met een "X", slechts 1 "X" mogelijk. </t>
  </si>
  <si>
    <t>11 t/m 15 kalenderdagen</t>
  </si>
  <si>
    <t xml:space="preserve">Toegekende optelling: </t>
  </si>
  <si>
    <t>K</t>
  </si>
  <si>
    <t>K1</t>
  </si>
  <si>
    <t>K2</t>
  </si>
  <si>
    <t>K3</t>
  </si>
  <si>
    <t>K4</t>
  </si>
  <si>
    <t>G 2.2 Wat is de garantietermijn op de Geluidsmeetapparatuur in maanden?</t>
  </si>
  <si>
    <t>12 maanden</t>
  </si>
  <si>
    <t>24 maanden</t>
  </si>
  <si>
    <t>36 maanden</t>
  </si>
  <si>
    <t>48 maanden</t>
  </si>
  <si>
    <t>L</t>
  </si>
  <si>
    <t xml:space="preserve">Andere methode 1, die niet onder de minimale eisen of het hierboven gestelde staat. Beschrijving opnemen in het schriftelijke voorstel. </t>
  </si>
  <si>
    <r>
      <t xml:space="preserve">Aangeboden prijs door inschrijver </t>
    </r>
    <r>
      <rPr>
        <b/>
        <sz val="11"/>
        <rFont val="Calibri Light"/>
        <family val="2"/>
        <scheme val="major"/>
      </rPr>
      <t>(zie waarde bij ref: A18</t>
    </r>
    <r>
      <rPr>
        <sz val="11"/>
        <rFont val="Calibri Light"/>
        <family val="2"/>
        <scheme val="major"/>
      </rPr>
      <t>) voor aanschaf Gebruiksklaar afgeleverd product:</t>
    </r>
  </si>
  <si>
    <r>
      <t xml:space="preserve">Prijs </t>
    </r>
    <r>
      <rPr>
        <b/>
        <i/>
        <u/>
        <sz val="11"/>
        <color theme="1"/>
        <rFont val="Calibri Light"/>
        <family val="2"/>
        <scheme val="major"/>
      </rPr>
      <t xml:space="preserve">per Geluidsmeetapparaat </t>
    </r>
    <r>
      <rPr>
        <sz val="11"/>
        <color theme="1"/>
        <rFont val="Calibri Light"/>
        <family val="2"/>
        <scheme val="major"/>
      </rPr>
      <t>bij staffel order:</t>
    </r>
  </si>
  <si>
    <t>Geef aan met een "X", indien beschikbaar (meerdere mogelijk)</t>
  </si>
  <si>
    <t>G.2 Onderscheid op basis van doorlooptijden</t>
  </si>
  <si>
    <t>Eindscore prijsformulier</t>
  </si>
  <si>
    <t>L1</t>
  </si>
  <si>
    <t>L2</t>
  </si>
  <si>
    <t>L3</t>
  </si>
  <si>
    <t>(Met Staffel korting gewogen) TCO voor 1 Geluidsmeetapparaat:</t>
  </si>
  <si>
    <t>Total Cost of Ownership (TCO) 1 Geluidsmeetapparaat:</t>
  </si>
  <si>
    <t>Gunningscriterium G3 Gebruikerstest (zie 101 --&gt; hfst 5.2.2.2)</t>
  </si>
  <si>
    <t>Gunningscriterium G1 en G2 Kwaliteit (zie 101 --&gt; hfst 5.2.2.1)</t>
  </si>
  <si>
    <t>[KOLOM C] - Benoeming:  Merk / model</t>
  </si>
  <si>
    <t>[KOLOM D] - Geoffreerde prijs Inschrijver:</t>
  </si>
  <si>
    <t xml:space="preserve">Incidentele kalibratie van Geluidsmeetapparatuur </t>
  </si>
  <si>
    <t xml:space="preserve">&gt; Totaalprijs Geluidsmeetapparaat </t>
  </si>
  <si>
    <t xml:space="preserve">Andere methode 2, die niet onder de minimale eisen of het hierboven gestelde staat. Beschrijving opnemen in het schriftelijke voorstel. </t>
  </si>
  <si>
    <t xml:space="preserve">Totaal kortingen ( + eventuele optellingen) Gunningscriteria kwaliteit: </t>
  </si>
  <si>
    <t>M</t>
  </si>
  <si>
    <t>ONDERSTAANDE NIET INVULLEN BIJ INSCHRIJVING. DIT IS UITSLUITEND VOOR DE GEBRUIKERSTEST</t>
  </si>
  <si>
    <t>M1</t>
  </si>
  <si>
    <t>M2</t>
  </si>
  <si>
    <t>M3</t>
  </si>
  <si>
    <t>M4</t>
  </si>
  <si>
    <t>G.3 Gebruikerstest</t>
  </si>
  <si>
    <t>O1</t>
  </si>
  <si>
    <t>O</t>
  </si>
  <si>
    <t>kalibratie geluidsbron (Zie: 101 --&gt; Bijlage 3, art 35)</t>
  </si>
  <si>
    <t>P</t>
  </si>
  <si>
    <t>P1</t>
  </si>
  <si>
    <t xml:space="preserve">Toegekende korting per 1 punt: </t>
  </si>
  <si>
    <t>Q1</t>
  </si>
  <si>
    <t>Q</t>
  </si>
  <si>
    <t>R</t>
  </si>
  <si>
    <t>BPKV score / fictieve inschrijfprijs</t>
  </si>
  <si>
    <t>S</t>
  </si>
  <si>
    <t>S1</t>
  </si>
  <si>
    <t>Eindscore indiening aanbesteding</t>
  </si>
  <si>
    <t>S2</t>
  </si>
  <si>
    <t>S3</t>
  </si>
  <si>
    <t>Toegekende korting</t>
  </si>
  <si>
    <r>
      <t xml:space="preserve">korting in € </t>
    </r>
    <r>
      <rPr>
        <b/>
        <u/>
        <sz val="11"/>
        <color theme="1"/>
        <rFont val="Calibri Light"/>
        <family val="2"/>
        <scheme val="major"/>
      </rPr>
      <t>per Geluidsmeetapparaat</t>
    </r>
    <r>
      <rPr>
        <sz val="11"/>
        <color theme="1"/>
        <rFont val="Calibri Light"/>
        <family val="2"/>
        <scheme val="major"/>
      </rPr>
      <t xml:space="preserve"> bij afname van </t>
    </r>
    <r>
      <rPr>
        <b/>
        <u/>
        <sz val="11"/>
        <color theme="1"/>
        <rFont val="Calibri Light"/>
        <family val="2"/>
        <scheme val="major"/>
      </rPr>
      <t xml:space="preserve">4-9 </t>
    </r>
    <r>
      <rPr>
        <sz val="11"/>
        <color theme="1"/>
        <rFont val="Calibri Light"/>
        <family val="2"/>
        <scheme val="major"/>
      </rPr>
      <t xml:space="preserve">Geluidsmeetapparaten in 1 order. </t>
    </r>
  </si>
  <si>
    <r>
      <t xml:space="preserve">korting in € </t>
    </r>
    <r>
      <rPr>
        <b/>
        <u/>
        <sz val="11"/>
        <color theme="1"/>
        <rFont val="Calibri Light"/>
        <family val="2"/>
        <scheme val="major"/>
      </rPr>
      <t xml:space="preserve">per Geluidsmeetapparaat </t>
    </r>
    <r>
      <rPr>
        <sz val="11"/>
        <color theme="1"/>
        <rFont val="Calibri Light"/>
        <family val="2"/>
        <scheme val="major"/>
      </rPr>
      <t xml:space="preserve">bij afname van </t>
    </r>
    <r>
      <rPr>
        <b/>
        <u/>
        <sz val="11"/>
        <color theme="1"/>
        <rFont val="Calibri Light"/>
        <family val="2"/>
        <scheme val="major"/>
      </rPr>
      <t>2-3</t>
    </r>
    <r>
      <rPr>
        <sz val="11"/>
        <color theme="1"/>
        <rFont val="Calibri Light"/>
        <family val="2"/>
        <scheme val="major"/>
      </rPr>
      <t xml:space="preserve"> Geluidsmeetapparaten in 1 order. </t>
    </r>
  </si>
  <si>
    <r>
      <t xml:space="preserve">korting in € </t>
    </r>
    <r>
      <rPr>
        <b/>
        <u/>
        <sz val="11"/>
        <color theme="1"/>
        <rFont val="Calibri Light"/>
        <family val="2"/>
        <scheme val="major"/>
      </rPr>
      <t>per Geluidsmeetapparaat</t>
    </r>
    <r>
      <rPr>
        <sz val="11"/>
        <color theme="1"/>
        <rFont val="Calibri Light"/>
        <family val="2"/>
        <scheme val="major"/>
      </rPr>
      <t xml:space="preserve"> bij afname van </t>
    </r>
    <r>
      <rPr>
        <b/>
        <u/>
        <sz val="11"/>
        <color theme="1"/>
        <rFont val="Calibri Light"/>
        <family val="2"/>
        <scheme val="major"/>
      </rPr>
      <t xml:space="preserve">10-15 </t>
    </r>
    <r>
      <rPr>
        <sz val="11"/>
        <color theme="1"/>
        <rFont val="Calibri Light"/>
        <family val="2"/>
        <scheme val="major"/>
      </rPr>
      <t xml:space="preserve">Geluidsmeetapparaten in 1 order. </t>
    </r>
  </si>
  <si>
    <r>
      <t xml:space="preserve">korting in € </t>
    </r>
    <r>
      <rPr>
        <b/>
        <u/>
        <sz val="11"/>
        <color theme="1"/>
        <rFont val="Calibri Light"/>
        <family val="2"/>
        <scheme val="major"/>
      </rPr>
      <t>per Geluidsmeetapparaat</t>
    </r>
    <r>
      <rPr>
        <sz val="11"/>
        <color theme="1"/>
        <rFont val="Calibri Light"/>
        <family val="2"/>
        <scheme val="major"/>
      </rPr>
      <t xml:space="preserve"> bij afname van </t>
    </r>
    <r>
      <rPr>
        <b/>
        <u/>
        <sz val="11"/>
        <color theme="1"/>
        <rFont val="Calibri Light"/>
        <family val="2"/>
        <scheme val="major"/>
      </rPr>
      <t>meer dan 15</t>
    </r>
    <r>
      <rPr>
        <sz val="11"/>
        <color theme="1"/>
        <rFont val="Calibri Light"/>
        <family val="2"/>
        <scheme val="major"/>
      </rPr>
      <t xml:space="preserve"> Geluidsmeetapparaten in 1 order. </t>
    </r>
  </si>
  <si>
    <t>10 kalenderdagen</t>
  </si>
  <si>
    <t>16 t/m 20 kalenderdagen</t>
  </si>
  <si>
    <t xml:space="preserve">21 tot 30 kalenderdagen </t>
  </si>
  <si>
    <t>M5</t>
  </si>
  <si>
    <t>M6</t>
  </si>
  <si>
    <t>8 minuten</t>
  </si>
  <si>
    <t>M7</t>
  </si>
  <si>
    <t>9 minuten</t>
  </si>
  <si>
    <t>M8</t>
  </si>
  <si>
    <t>10 minuten</t>
  </si>
  <si>
    <t>M9</t>
  </si>
  <si>
    <t>11 minuten</t>
  </si>
  <si>
    <t>M10</t>
  </si>
  <si>
    <t>12 minuten</t>
  </si>
  <si>
    <t>M11</t>
  </si>
  <si>
    <t>13 minuten</t>
  </si>
  <si>
    <t>M12</t>
  </si>
  <si>
    <t>14 minuten</t>
  </si>
  <si>
    <t>M13</t>
  </si>
  <si>
    <t>15 minuten</t>
  </si>
  <si>
    <t>M14</t>
  </si>
  <si>
    <t>16 minuten</t>
  </si>
  <si>
    <t>17 minuten</t>
  </si>
  <si>
    <t>18 minuten</t>
  </si>
  <si>
    <t>19 minuten</t>
  </si>
  <si>
    <t>AFWIJZING</t>
  </si>
  <si>
    <t>6 minuten (6:00 - 6:59)</t>
  </si>
  <si>
    <t>minder dan 6 minuten (onder 6:00)</t>
  </si>
  <si>
    <t>7 minuten (7:00 - 7:59)</t>
  </si>
  <si>
    <t>20 minuten (20:00 - 20:59)</t>
  </si>
  <si>
    <t>J</t>
  </si>
  <si>
    <t>J1</t>
  </si>
  <si>
    <t>J2</t>
  </si>
  <si>
    <t>J3</t>
  </si>
  <si>
    <t>J4</t>
  </si>
  <si>
    <t>M15</t>
  </si>
  <si>
    <t>M16</t>
  </si>
  <si>
    <t>G 3.1 Opzetten Geluidsmeetapparatuur en uitvoeren Geluidsmeting.
(zie toelichting in 101 inzake de randvoorwaarden en procedure)</t>
  </si>
  <si>
    <t xml:space="preserve">Totaal kortingen gunningscriteria Gebruikerstest </t>
  </si>
  <si>
    <t>&gt; Totaalprijs Geluidsmeetapparaat gebruiksklaar af te leveren (let op: plafond bedrag, zie 5.2.1):</t>
  </si>
  <si>
    <t xml:space="preserve">BIJLAGE 107 - Prijsformulier EA Geluidsmeetapparatuur </t>
  </si>
  <si>
    <t>Weging: aantal keer retourbrengen en ophalen onderdelen locatie Opdrachtgever</t>
  </si>
  <si>
    <r>
      <t xml:space="preserve">G 3.2 </t>
    </r>
    <r>
      <rPr>
        <b/>
        <sz val="11"/>
        <color theme="1"/>
        <rFont val="Calibri Light"/>
        <family val="2"/>
        <scheme val="major"/>
      </rPr>
      <t>Hufterproof,</t>
    </r>
    <r>
      <rPr>
        <sz val="11"/>
        <color theme="1"/>
        <rFont val="Calibri Light"/>
        <family val="2"/>
        <scheme val="major"/>
      </rPr>
      <t xml:space="preserve"> gemiddeld cijfer van de werkgroep (max 10 punten):            </t>
    </r>
  </si>
  <si>
    <r>
      <t xml:space="preserve">G 3.3 </t>
    </r>
    <r>
      <rPr>
        <b/>
        <sz val="11"/>
        <color theme="1"/>
        <rFont val="Calibri Light"/>
        <family val="2"/>
        <scheme val="major"/>
      </rPr>
      <t>Failproof,</t>
    </r>
    <r>
      <rPr>
        <sz val="11"/>
        <color theme="1"/>
        <rFont val="Calibri Light"/>
        <family val="2"/>
        <scheme val="major"/>
      </rPr>
      <t xml:space="preserve"> gemiddeld cijfer van de werkgroep (max 10 punten):                       </t>
    </r>
  </si>
  <si>
    <r>
      <t xml:space="preserve">G 3.4 </t>
    </r>
    <r>
      <rPr>
        <b/>
        <sz val="11"/>
        <color theme="1"/>
        <rFont val="Calibri Light"/>
        <family val="2"/>
        <scheme val="major"/>
      </rPr>
      <t>Afleesbaarheid,</t>
    </r>
    <r>
      <rPr>
        <sz val="11"/>
        <color theme="1"/>
        <rFont val="Calibri Light"/>
        <family val="2"/>
        <scheme val="major"/>
      </rPr>
      <t xml:space="preserve"> gemiddeld cijfer van de werkgroep (max 10 punten):              </t>
    </r>
    <r>
      <rPr>
        <sz val="11"/>
        <color rgb="FFFF0000"/>
        <rFont val="Calibri Light"/>
        <family val="2"/>
        <scheme val="major"/>
      </rPr>
      <t xml:space="preserve"> </t>
    </r>
  </si>
  <si>
    <r>
      <t xml:space="preserve">G 3.5 </t>
    </r>
    <r>
      <rPr>
        <b/>
        <sz val="11"/>
        <color theme="1"/>
        <rFont val="Calibri Light"/>
        <family val="2"/>
        <scheme val="major"/>
      </rPr>
      <t>Hanteerbaarheid,</t>
    </r>
    <r>
      <rPr>
        <sz val="11"/>
        <color theme="1"/>
        <rFont val="Calibri Light"/>
        <family val="2"/>
        <scheme val="major"/>
      </rPr>
      <t xml:space="preserve"> gemiddeld cijfer van de werkgroep (max 10 punten):     </t>
    </r>
    <r>
      <rPr>
        <sz val="11"/>
        <color rgb="FFFF0000"/>
        <rFont val="Calibri Light"/>
        <family val="2"/>
        <scheme val="major"/>
      </rPr>
      <t xml:space="preserve">   </t>
    </r>
  </si>
  <si>
    <t xml:space="preserve">Eindscore (geel gearceerd) van de inschrijfprijs en de fictieve kortingen: </t>
  </si>
  <si>
    <t xml:space="preserve">G 2.1 Wat is de doorlooptijd van de kalibratie en uitvoeren preventief onderhoud vanaf het ophalen op locatie t/m retourbrengen van de Geluidsmeetapparatuur in kalenderdagen?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</si>
</sst>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i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24"/>
      <color theme="0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sz val="16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i/>
      <sz val="11"/>
      <name val="Calibri Light"/>
      <family val="2"/>
      <scheme val="major"/>
    </font>
    <font>
      <b/>
      <i/>
      <u/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222222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b/>
      <sz val="22"/>
      <color theme="0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i/>
      <sz val="11"/>
      <color rgb="FF222222"/>
      <name val="Calibri Light"/>
      <family val="2"/>
      <scheme val="major"/>
    </font>
    <font>
      <sz val="11"/>
      <color rgb="FFFF0000"/>
      <name val="Calibri Light"/>
      <family val="2"/>
      <scheme val="major"/>
    </font>
  </fonts>
  <fills count="1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7" fillId="2" borderId="14" xfId="0" applyFont="1" applyFill="1" applyBorder="1" applyAlignment="1" applyProtection="1">
      <alignment horizontal="left"/>
    </xf>
    <xf numFmtId="0" fontId="7" fillId="2" borderId="4" xfId="0" applyFont="1" applyFill="1" applyBorder="1" applyAlignment="1" applyProtection="1">
      <alignment horizontal="left"/>
    </xf>
    <xf numFmtId="0" fontId="2" fillId="2" borderId="5" xfId="0" applyFont="1" applyFill="1" applyBorder="1" applyAlignment="1" applyProtection="1">
      <alignment horizontal="right"/>
    </xf>
    <xf numFmtId="0" fontId="4" fillId="0" borderId="0" xfId="0" applyFont="1" applyProtection="1"/>
    <xf numFmtId="0" fontId="8" fillId="0" borderId="15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center"/>
    </xf>
    <xf numFmtId="0" fontId="4" fillId="0" borderId="7" xfId="0" applyFont="1" applyBorder="1" applyProtection="1"/>
    <xf numFmtId="0" fontId="8" fillId="0" borderId="15" xfId="0" quotePrefix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wrapText="1"/>
    </xf>
    <xf numFmtId="0" fontId="9" fillId="0" borderId="7" xfId="0" applyFont="1" applyFill="1" applyBorder="1" applyAlignment="1" applyProtection="1">
      <alignment horizontal="left" wrapText="1"/>
    </xf>
    <xf numFmtId="0" fontId="4" fillId="0" borderId="15" xfId="0" quotePrefix="1" applyFont="1" applyFill="1" applyBorder="1" applyAlignment="1" applyProtection="1">
      <alignment horizontal="center" vertical="center"/>
    </xf>
    <xf numFmtId="0" fontId="9" fillId="4" borderId="0" xfId="0" applyFont="1" applyFill="1" applyBorder="1" applyAlignment="1" applyProtection="1">
      <alignment horizontal="left" wrapText="1"/>
    </xf>
    <xf numFmtId="0" fontId="9" fillId="4" borderId="7" xfId="0" applyFont="1" applyFill="1" applyBorder="1" applyAlignment="1" applyProtection="1">
      <alignment horizontal="left" wrapText="1"/>
    </xf>
    <xf numFmtId="0" fontId="4" fillId="0" borderId="15" xfId="0" applyFont="1" applyFill="1" applyBorder="1" applyAlignment="1" applyProtection="1">
      <alignment horizontal="center" vertical="center"/>
    </xf>
    <xf numFmtId="0" fontId="10" fillId="6" borderId="11" xfId="0" applyFont="1" applyFill="1" applyBorder="1" applyAlignment="1" applyProtection="1">
      <alignment horizontal="left" vertical="center"/>
    </xf>
    <xf numFmtId="0" fontId="11" fillId="6" borderId="12" xfId="0" applyFont="1" applyFill="1" applyBorder="1" applyProtection="1"/>
    <xf numFmtId="0" fontId="10" fillId="6" borderId="12" xfId="0" applyFont="1" applyFill="1" applyBorder="1" applyProtection="1"/>
    <xf numFmtId="0" fontId="10" fillId="6" borderId="12" xfId="0" applyFont="1" applyFill="1" applyBorder="1" applyAlignment="1" applyProtection="1">
      <alignment horizontal="center"/>
    </xf>
    <xf numFmtId="44" fontId="10" fillId="6" borderId="13" xfId="0" applyNumberFormat="1" applyFont="1" applyFill="1" applyBorder="1" applyProtection="1"/>
    <xf numFmtId="0" fontId="2" fillId="2" borderId="17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left" vertical="top"/>
    </xf>
    <xf numFmtId="0" fontId="3" fillId="2" borderId="4" xfId="0" applyFont="1" applyFill="1" applyBorder="1" applyAlignment="1" applyProtection="1"/>
    <xf numFmtId="0" fontId="3" fillId="2" borderId="4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/>
    <xf numFmtId="0" fontId="4" fillId="5" borderId="31" xfId="0" applyFont="1" applyFill="1" applyBorder="1" applyAlignment="1" applyProtection="1">
      <alignment horizontal="center" vertical="center"/>
    </xf>
    <xf numFmtId="0" fontId="5" fillId="5" borderId="32" xfId="0" applyFont="1" applyFill="1" applyBorder="1" applyAlignment="1" applyProtection="1">
      <alignment horizontal="left" vertical="center"/>
    </xf>
    <xf numFmtId="0" fontId="5" fillId="5" borderId="2" xfId="0" applyFont="1" applyFill="1" applyBorder="1" applyAlignment="1" applyProtection="1">
      <alignment horizontal="left" vertical="center"/>
    </xf>
    <xf numFmtId="0" fontId="5" fillId="5" borderId="43" xfId="0" applyFont="1" applyFill="1" applyBorder="1" applyAlignment="1" applyProtection="1">
      <alignment horizontal="left" vertical="center" wrapText="1"/>
    </xf>
    <xf numFmtId="0" fontId="5" fillId="5" borderId="43" xfId="0" applyFont="1" applyFill="1" applyBorder="1" applyAlignment="1" applyProtection="1">
      <alignment vertical="center"/>
    </xf>
    <xf numFmtId="0" fontId="4" fillId="5" borderId="6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0" fontId="4" fillId="5" borderId="7" xfId="0" applyFont="1" applyFill="1" applyBorder="1" applyProtection="1"/>
    <xf numFmtId="0" fontId="4" fillId="0" borderId="36" xfId="0" applyFont="1" applyBorder="1" applyAlignment="1" applyProtection="1">
      <alignment horizontal="left"/>
    </xf>
    <xf numFmtId="0" fontId="4" fillId="0" borderId="38" xfId="0" applyFont="1" applyFill="1" applyBorder="1" applyAlignment="1" applyProtection="1">
      <alignment horizontal="left"/>
    </xf>
    <xf numFmtId="0" fontId="4" fillId="0" borderId="32" xfId="0" applyFont="1" applyFill="1" applyBorder="1" applyAlignment="1" applyProtection="1">
      <alignment horizontal="left"/>
    </xf>
    <xf numFmtId="44" fontId="9" fillId="0" borderId="46" xfId="1" applyFont="1" applyFill="1" applyBorder="1" applyProtection="1"/>
    <xf numFmtId="0" fontId="4" fillId="0" borderId="39" xfId="0" applyFont="1" applyFill="1" applyBorder="1" applyAlignment="1" applyProtection="1">
      <alignment horizontal="left"/>
    </xf>
    <xf numFmtId="0" fontId="4" fillId="0" borderId="35" xfId="0" applyFont="1" applyFill="1" applyBorder="1" applyAlignment="1" applyProtection="1">
      <alignment horizontal="left"/>
    </xf>
    <xf numFmtId="0" fontId="4" fillId="5" borderId="41" xfId="0" applyFont="1" applyFill="1" applyBorder="1" applyProtection="1"/>
    <xf numFmtId="0" fontId="4" fillId="5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/>
    </xf>
    <xf numFmtId="0" fontId="4" fillId="0" borderId="10" xfId="0" applyFont="1" applyFill="1" applyBorder="1" applyAlignment="1" applyProtection="1">
      <alignment horizontal="left"/>
    </xf>
    <xf numFmtId="44" fontId="12" fillId="7" borderId="24" xfId="0" applyNumberFormat="1" applyFont="1" applyFill="1" applyBorder="1" applyAlignment="1" applyProtection="1">
      <alignment horizontal="center"/>
    </xf>
    <xf numFmtId="44" fontId="4" fillId="0" borderId="10" xfId="0" applyNumberFormat="1" applyFont="1" applyBorder="1" applyProtection="1"/>
    <xf numFmtId="0" fontId="4" fillId="0" borderId="15" xfId="0" applyFont="1" applyBorder="1" applyProtection="1"/>
    <xf numFmtId="0" fontId="4" fillId="5" borderId="3" xfId="0" applyFont="1" applyFill="1" applyBorder="1" applyAlignment="1" applyProtection="1">
      <alignment horizontal="center" vertical="center"/>
    </xf>
    <xf numFmtId="0" fontId="5" fillId="5" borderId="4" xfId="0" applyFont="1" applyFill="1" applyBorder="1" applyProtection="1"/>
    <xf numFmtId="44" fontId="4" fillId="5" borderId="21" xfId="1" applyFont="1" applyFill="1" applyBorder="1" applyAlignment="1" applyProtection="1">
      <alignment horizontal="left"/>
    </xf>
    <xf numFmtId="0" fontId="4" fillId="5" borderId="21" xfId="0" applyFont="1" applyFill="1" applyBorder="1" applyAlignment="1" applyProtection="1">
      <alignment horizontal="center"/>
    </xf>
    <xf numFmtId="0" fontId="4" fillId="5" borderId="25" xfId="0" applyFont="1" applyFill="1" applyBorder="1" applyProtection="1"/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wrapText="1"/>
    </xf>
    <xf numFmtId="44" fontId="4" fillId="0" borderId="24" xfId="0" applyNumberFormat="1" applyFont="1" applyBorder="1" applyProtection="1"/>
    <xf numFmtId="0" fontId="4" fillId="0" borderId="6" xfId="0" applyFont="1" applyBorder="1" applyAlignment="1" applyProtection="1">
      <alignment horizontal="center" vertical="center"/>
    </xf>
    <xf numFmtId="44" fontId="4" fillId="0" borderId="0" xfId="1" applyFont="1" applyFill="1" applyBorder="1" applyProtection="1"/>
    <xf numFmtId="44" fontId="4" fillId="0" borderId="0" xfId="0" applyNumberFormat="1" applyFont="1" applyBorder="1" applyAlignment="1" applyProtection="1">
      <alignment horizontal="center"/>
    </xf>
    <xf numFmtId="0" fontId="4" fillId="5" borderId="21" xfId="0" applyFont="1" applyFill="1" applyBorder="1" applyAlignment="1" applyProtection="1">
      <alignment horizontal="left" vertical="top"/>
    </xf>
    <xf numFmtId="0" fontId="4" fillId="5" borderId="5" xfId="0" applyFont="1" applyFill="1" applyBorder="1" applyProtection="1"/>
    <xf numFmtId="0" fontId="5" fillId="5" borderId="0" xfId="0" applyFont="1" applyFill="1" applyBorder="1" applyProtection="1"/>
    <xf numFmtId="44" fontId="4" fillId="5" borderId="40" xfId="1" applyFont="1" applyFill="1" applyBorder="1" applyAlignment="1" applyProtection="1">
      <alignment horizontal="left" vertical="top"/>
    </xf>
    <xf numFmtId="0" fontId="4" fillId="5" borderId="29" xfId="0" applyFont="1" applyFill="1" applyBorder="1" applyAlignment="1" applyProtection="1">
      <alignment horizontal="center"/>
    </xf>
    <xf numFmtId="0" fontId="4" fillId="0" borderId="1" xfId="0" applyFont="1" applyBorder="1" applyAlignment="1" applyProtection="1">
      <alignment horizontal="left" indent="1"/>
    </xf>
    <xf numFmtId="44" fontId="12" fillId="7" borderId="16" xfId="0" applyNumberFormat="1" applyFont="1" applyFill="1" applyBorder="1" applyAlignment="1" applyProtection="1">
      <alignment horizontal="center"/>
    </xf>
    <xf numFmtId="44" fontId="4" fillId="0" borderId="26" xfId="0" applyNumberFormat="1" applyFont="1" applyBorder="1" applyProtection="1"/>
    <xf numFmtId="0" fontId="4" fillId="0" borderId="0" xfId="0" applyFont="1" applyBorder="1" applyAlignment="1" applyProtection="1">
      <alignment horizontal="left" indent="1"/>
    </xf>
    <xf numFmtId="44" fontId="4" fillId="0" borderId="42" xfId="0" applyNumberFormat="1" applyFont="1" applyBorder="1" applyProtection="1"/>
    <xf numFmtId="0" fontId="4" fillId="0" borderId="20" xfId="0" applyFont="1" applyBorder="1" applyAlignment="1" applyProtection="1">
      <alignment horizontal="left" indent="1"/>
    </xf>
    <xf numFmtId="44" fontId="4" fillId="0" borderId="0" xfId="1" applyFont="1" applyBorder="1" applyProtection="1"/>
    <xf numFmtId="0" fontId="4" fillId="5" borderId="14" xfId="0" applyFont="1" applyFill="1" applyBorder="1" applyAlignment="1" applyProtection="1">
      <alignment horizontal="center" vertical="center"/>
    </xf>
    <xf numFmtId="0" fontId="5" fillId="5" borderId="23" xfId="0" applyFont="1" applyFill="1" applyBorder="1" applyProtection="1"/>
    <xf numFmtId="0" fontId="4" fillId="5" borderId="21" xfId="0" applyFont="1" applyFill="1" applyBorder="1" applyProtection="1"/>
    <xf numFmtId="0" fontId="4" fillId="5" borderId="15" xfId="0" applyFont="1" applyFill="1" applyBorder="1" applyAlignment="1" applyProtection="1">
      <alignment horizontal="center" vertical="center"/>
    </xf>
    <xf numFmtId="0" fontId="5" fillId="5" borderId="19" xfId="0" applyFont="1" applyFill="1" applyBorder="1" applyProtection="1"/>
    <xf numFmtId="0" fontId="4" fillId="5" borderId="40" xfId="0" applyFont="1" applyFill="1" applyBorder="1" applyProtection="1"/>
    <xf numFmtId="0" fontId="4" fillId="5" borderId="40" xfId="0" applyFont="1" applyFill="1" applyBorder="1" applyAlignment="1" applyProtection="1">
      <alignment horizontal="center"/>
    </xf>
    <xf numFmtId="0" fontId="4" fillId="5" borderId="40" xfId="0" applyFont="1" applyFill="1" applyBorder="1" applyAlignment="1" applyProtection="1">
      <alignment wrapText="1"/>
    </xf>
    <xf numFmtId="0" fontId="4" fillId="5" borderId="40" xfId="0" applyFont="1" applyFill="1" applyBorder="1" applyAlignment="1" applyProtection="1">
      <alignment horizontal="center" vertical="center"/>
    </xf>
    <xf numFmtId="0" fontId="4" fillId="0" borderId="19" xfId="0" applyFont="1" applyBorder="1" applyProtection="1"/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wrapText="1"/>
    </xf>
    <xf numFmtId="44" fontId="12" fillId="7" borderId="24" xfId="0" applyNumberFormat="1" applyFont="1" applyFill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5" borderId="11" xfId="0" applyFont="1" applyFill="1" applyBorder="1" applyAlignment="1" applyProtection="1">
      <alignment horizontal="center" vertical="center"/>
    </xf>
    <xf numFmtId="0" fontId="4" fillId="5" borderId="22" xfId="0" applyFont="1" applyFill="1" applyBorder="1" applyProtection="1"/>
    <xf numFmtId="0" fontId="4" fillId="5" borderId="22" xfId="0" applyFont="1" applyFill="1" applyBorder="1" applyAlignment="1" applyProtection="1">
      <alignment horizontal="right"/>
    </xf>
    <xf numFmtId="0" fontId="4" fillId="5" borderId="55" xfId="0" applyFont="1" applyFill="1" applyBorder="1" applyAlignment="1" applyProtection="1">
      <alignment horizontal="right"/>
    </xf>
    <xf numFmtId="44" fontId="4" fillId="5" borderId="48" xfId="1" applyFont="1" applyFill="1" applyBorder="1" applyProtection="1"/>
    <xf numFmtId="0" fontId="5" fillId="5" borderId="4" xfId="0" applyFont="1" applyFill="1" applyBorder="1" applyAlignment="1" applyProtection="1">
      <alignment vertical="center"/>
    </xf>
    <xf numFmtId="0" fontId="9" fillId="9" borderId="21" xfId="0" applyFont="1" applyFill="1" applyBorder="1" applyAlignment="1" applyProtection="1">
      <alignment horizontal="left" vertical="top" wrapText="1"/>
    </xf>
    <xf numFmtId="44" fontId="13" fillId="9" borderId="21" xfId="0" applyNumberFormat="1" applyFont="1" applyFill="1" applyBorder="1" applyAlignment="1" applyProtection="1">
      <alignment horizontal="center" vertical="center"/>
    </xf>
    <xf numFmtId="44" fontId="4" fillId="5" borderId="0" xfId="1" applyFont="1" applyFill="1" applyBorder="1" applyAlignment="1" applyProtection="1">
      <alignment horizontal="left" vertical="top"/>
    </xf>
    <xf numFmtId="0" fontId="4" fillId="5" borderId="29" xfId="0" applyFont="1" applyFill="1" applyBorder="1" applyAlignment="1" applyProtection="1">
      <alignment horizontal="left" wrapText="1"/>
    </xf>
    <xf numFmtId="0" fontId="4" fillId="0" borderId="28" xfId="0" applyFont="1" applyBorder="1" applyAlignment="1" applyProtection="1">
      <alignment horizontal="left" indent="1"/>
    </xf>
    <xf numFmtId="44" fontId="12" fillId="7" borderId="10" xfId="0" applyNumberFormat="1" applyFont="1" applyFill="1" applyBorder="1" applyAlignment="1" applyProtection="1">
      <alignment horizontal="center"/>
    </xf>
    <xf numFmtId="0" fontId="6" fillId="8" borderId="40" xfId="0" applyFont="1" applyFill="1" applyBorder="1" applyAlignment="1" applyProtection="1">
      <alignment horizontal="right" indent="1"/>
    </xf>
    <xf numFmtId="9" fontId="6" fillId="8" borderId="40" xfId="2" applyFont="1" applyFill="1" applyBorder="1" applyAlignment="1" applyProtection="1">
      <alignment horizontal="center" vertical="center"/>
    </xf>
    <xf numFmtId="44" fontId="16" fillId="8" borderId="10" xfId="0" applyNumberFormat="1" applyFont="1" applyFill="1" applyBorder="1" applyAlignment="1" applyProtection="1">
      <alignment horizontal="center"/>
    </xf>
    <xf numFmtId="0" fontId="4" fillId="0" borderId="28" xfId="0" applyFont="1" applyBorder="1" applyAlignment="1" applyProtection="1">
      <alignment horizontal="left" wrapText="1" indent="1"/>
    </xf>
    <xf numFmtId="44" fontId="12" fillId="7" borderId="10" xfId="0" applyNumberFormat="1" applyFont="1" applyFill="1" applyBorder="1" applyAlignment="1" applyProtection="1">
      <alignment horizontal="center" vertical="center"/>
    </xf>
    <xf numFmtId="9" fontId="6" fillId="8" borderId="49" xfId="2" applyFont="1" applyFill="1" applyBorder="1" applyAlignment="1" applyProtection="1">
      <alignment horizontal="center" vertical="center"/>
    </xf>
    <xf numFmtId="44" fontId="16" fillId="8" borderId="0" xfId="0" applyNumberFormat="1" applyFont="1" applyFill="1" applyBorder="1" applyAlignment="1" applyProtection="1">
      <alignment horizontal="center" vertical="center"/>
    </xf>
    <xf numFmtId="0" fontId="4" fillId="5" borderId="43" xfId="0" applyFont="1" applyFill="1" applyBorder="1" applyProtection="1"/>
    <xf numFmtId="0" fontId="4" fillId="0" borderId="16" xfId="0" applyFont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indent="1"/>
    </xf>
    <xf numFmtId="0" fontId="4" fillId="0" borderId="9" xfId="0" applyFont="1" applyBorder="1" applyProtection="1"/>
    <xf numFmtId="44" fontId="4" fillId="0" borderId="50" xfId="0" applyNumberFormat="1" applyFont="1" applyBorder="1" applyProtection="1"/>
    <xf numFmtId="0" fontId="4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Protection="1"/>
    <xf numFmtId="44" fontId="12" fillId="0" borderId="0" xfId="0" applyNumberFormat="1" applyFont="1" applyFill="1" applyBorder="1" applyAlignment="1" applyProtection="1">
      <alignment horizontal="center" vertical="center"/>
    </xf>
    <xf numFmtId="44" fontId="4" fillId="0" borderId="7" xfId="0" applyNumberFormat="1" applyFont="1" applyFill="1" applyBorder="1" applyProtection="1"/>
    <xf numFmtId="0" fontId="4" fillId="0" borderId="0" xfId="0" applyFont="1" applyFill="1" applyProtection="1"/>
    <xf numFmtId="44" fontId="4" fillId="11" borderId="48" xfId="1" applyFont="1" applyFill="1" applyBorder="1" applyProtection="1"/>
    <xf numFmtId="0" fontId="4" fillId="0" borderId="15" xfId="0" applyFont="1" applyFill="1" applyBorder="1" applyProtection="1"/>
    <xf numFmtId="0" fontId="4" fillId="0" borderId="7" xfId="0" applyFont="1" applyFill="1" applyBorder="1" applyProtection="1"/>
    <xf numFmtId="0" fontId="4" fillId="5" borderId="21" xfId="0" applyFont="1" applyFill="1" applyBorder="1" applyAlignment="1" applyProtection="1">
      <alignment vertical="center"/>
    </xf>
    <xf numFmtId="0" fontId="4" fillId="5" borderId="45" xfId="0" applyFont="1" applyFill="1" applyBorder="1" applyAlignment="1" applyProtection="1">
      <alignment vertical="center"/>
    </xf>
    <xf numFmtId="0" fontId="6" fillId="5" borderId="30" xfId="0" applyFont="1" applyFill="1" applyBorder="1" applyAlignment="1" applyProtection="1">
      <alignment vertical="center" wrapText="1"/>
    </xf>
    <xf numFmtId="0" fontId="4" fillId="5" borderId="25" xfId="0" applyFont="1" applyFill="1" applyBorder="1" applyAlignment="1" applyProtection="1">
      <alignment vertical="center"/>
    </xf>
    <xf numFmtId="0" fontId="4" fillId="0" borderId="26" xfId="0" applyFont="1" applyBorder="1" applyAlignment="1" applyProtection="1">
      <alignment horizontal="left" vertical="center" wrapText="1" indent="3"/>
    </xf>
    <xf numFmtId="44" fontId="18" fillId="5" borderId="44" xfId="1" applyFont="1" applyFill="1" applyBorder="1" applyAlignment="1" applyProtection="1">
      <alignment horizontal="center"/>
    </xf>
    <xf numFmtId="44" fontId="4" fillId="0" borderId="35" xfId="1" applyFont="1" applyBorder="1" applyProtection="1"/>
    <xf numFmtId="0" fontId="4" fillId="0" borderId="50" xfId="0" applyFont="1" applyBorder="1" applyAlignment="1" applyProtection="1">
      <alignment horizontal="left" vertical="center" wrapText="1" indent="3"/>
    </xf>
    <xf numFmtId="44" fontId="18" fillId="5" borderId="9" xfId="1" applyFont="1" applyFill="1" applyBorder="1" applyAlignment="1" applyProtection="1">
      <alignment horizontal="center"/>
    </xf>
    <xf numFmtId="44" fontId="4" fillId="0" borderId="10" xfId="1" applyFont="1" applyBorder="1" applyProtection="1"/>
    <xf numFmtId="0" fontId="4" fillId="5" borderId="21" xfId="0" applyFont="1" applyFill="1" applyBorder="1" applyAlignment="1" applyProtection="1">
      <alignment wrapText="1"/>
    </xf>
    <xf numFmtId="0" fontId="4" fillId="5" borderId="30" xfId="0" applyFont="1" applyFill="1" applyBorder="1" applyAlignment="1" applyProtection="1">
      <alignment horizontal="left" vertical="center" wrapText="1"/>
    </xf>
    <xf numFmtId="0" fontId="4" fillId="5" borderId="32" xfId="0" applyFont="1" applyFill="1" applyBorder="1" applyAlignment="1" applyProtection="1">
      <alignment horizontal="left" vertical="center"/>
    </xf>
    <xf numFmtId="0" fontId="17" fillId="0" borderId="51" xfId="0" applyFont="1" applyBorder="1" applyAlignment="1" applyProtection="1">
      <alignment vertical="center" wrapText="1"/>
    </xf>
    <xf numFmtId="44" fontId="18" fillId="0" borderId="34" xfId="1" applyFont="1" applyBorder="1" applyAlignment="1" applyProtection="1">
      <alignment horizontal="center" vertical="center" wrapText="1"/>
    </xf>
    <xf numFmtId="0" fontId="17" fillId="10" borderId="51" xfId="0" applyFont="1" applyFill="1" applyBorder="1" applyAlignment="1" applyProtection="1">
      <alignment vertical="center" wrapText="1"/>
    </xf>
    <xf numFmtId="44" fontId="18" fillId="10" borderId="34" xfId="1" applyFont="1" applyFill="1" applyBorder="1" applyAlignment="1" applyProtection="1">
      <alignment horizontal="center" vertical="center" wrapText="1"/>
    </xf>
    <xf numFmtId="0" fontId="17" fillId="10" borderId="52" xfId="0" applyFont="1" applyFill="1" applyBorder="1" applyAlignment="1" applyProtection="1">
      <alignment vertical="center" wrapText="1"/>
    </xf>
    <xf numFmtId="44" fontId="18" fillId="10" borderId="56" xfId="1" applyFont="1" applyFill="1" applyBorder="1" applyAlignment="1" applyProtection="1">
      <alignment horizontal="center" vertical="center" wrapText="1"/>
    </xf>
    <xf numFmtId="44" fontId="4" fillId="0" borderId="53" xfId="1" applyFont="1" applyBorder="1" applyProtection="1"/>
    <xf numFmtId="0" fontId="4" fillId="5" borderId="38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vertical="center" wrapText="1"/>
    </xf>
    <xf numFmtId="44" fontId="18" fillId="0" borderId="0" xfId="1" applyFont="1" applyFill="1" applyBorder="1" applyAlignment="1" applyProtection="1">
      <alignment horizontal="center" vertical="center" wrapText="1"/>
    </xf>
    <xf numFmtId="6" fontId="4" fillId="0" borderId="0" xfId="0" applyNumberFormat="1" applyFont="1" applyFill="1" applyBorder="1" applyAlignment="1" applyProtection="1">
      <alignment horizontal="center" vertical="center" wrapText="1"/>
    </xf>
    <xf numFmtId="44" fontId="4" fillId="0" borderId="7" xfId="1" applyFont="1" applyFill="1" applyBorder="1" applyProtection="1"/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left" vertical="top"/>
    </xf>
    <xf numFmtId="0" fontId="3" fillId="2" borderId="5" xfId="0" applyFont="1" applyFill="1" applyBorder="1" applyAlignment="1" applyProtection="1"/>
    <xf numFmtId="0" fontId="4" fillId="5" borderId="0" xfId="0" applyFont="1" applyFill="1" applyBorder="1" applyProtection="1"/>
    <xf numFmtId="0" fontId="4" fillId="0" borderId="51" xfId="0" applyFont="1" applyFill="1" applyBorder="1" applyAlignment="1" applyProtection="1"/>
    <xf numFmtId="0" fontId="4" fillId="0" borderId="39" xfId="0" applyFont="1" applyFill="1" applyBorder="1" applyAlignment="1" applyProtection="1"/>
    <xf numFmtId="0" fontId="4" fillId="0" borderId="39" xfId="0" applyFont="1" applyBorder="1" applyAlignment="1" applyProtection="1">
      <alignment horizontal="center"/>
    </xf>
    <xf numFmtId="44" fontId="4" fillId="11" borderId="35" xfId="1" applyFont="1" applyFill="1" applyBorder="1" applyProtection="1"/>
    <xf numFmtId="0" fontId="4" fillId="0" borderId="51" xfId="0" applyFont="1" applyFill="1" applyBorder="1" applyAlignment="1" applyProtection="1">
      <alignment horizontal="left"/>
    </xf>
    <xf numFmtId="0" fontId="4" fillId="0" borderId="39" xfId="0" applyFont="1" applyFill="1" applyBorder="1" applyAlignment="1" applyProtection="1">
      <alignment horizontal="left"/>
    </xf>
    <xf numFmtId="44" fontId="4" fillId="0" borderId="35" xfId="1" applyFont="1" applyFill="1" applyBorder="1" applyProtection="1"/>
    <xf numFmtId="0" fontId="4" fillId="0" borderId="20" xfId="0" applyFont="1" applyFill="1" applyBorder="1" applyAlignment="1" applyProtection="1">
      <alignment horizontal="left"/>
    </xf>
    <xf numFmtId="0" fontId="4" fillId="0" borderId="9" xfId="0" applyFont="1" applyFill="1" applyBorder="1" applyAlignment="1" applyProtection="1">
      <alignment horizontal="left"/>
    </xf>
    <xf numFmtId="0" fontId="4" fillId="0" borderId="9" xfId="0" applyFont="1" applyBorder="1" applyAlignment="1" applyProtection="1">
      <alignment horizontal="center"/>
    </xf>
    <xf numFmtId="44" fontId="20" fillId="3" borderId="10" xfId="1" applyFont="1" applyFill="1" applyBorder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/>
    </xf>
    <xf numFmtId="0" fontId="19" fillId="12" borderId="11" xfId="0" applyFont="1" applyFill="1" applyBorder="1" applyAlignment="1" applyProtection="1">
      <alignment horizontal="center" vertical="center"/>
    </xf>
    <xf numFmtId="0" fontId="19" fillId="12" borderId="12" xfId="0" applyFont="1" applyFill="1" applyBorder="1" applyAlignment="1" applyProtection="1">
      <alignment horizontal="center" vertical="center"/>
    </xf>
    <xf numFmtId="0" fontId="19" fillId="12" borderId="13" xfId="0" applyFont="1" applyFill="1" applyBorder="1" applyAlignment="1" applyProtection="1">
      <alignment horizontal="center" vertical="center"/>
    </xf>
    <xf numFmtId="0" fontId="4" fillId="5" borderId="21" xfId="0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/>
    </xf>
    <xf numFmtId="44" fontId="18" fillId="0" borderId="2" xfId="1" applyFont="1" applyFill="1" applyBorder="1" applyAlignment="1" applyProtection="1">
      <alignment horizontal="center" vertical="center" wrapText="1"/>
    </xf>
    <xf numFmtId="6" fontId="4" fillId="0" borderId="2" xfId="0" applyNumberFormat="1" applyFont="1" applyFill="1" applyBorder="1" applyAlignment="1" applyProtection="1">
      <alignment horizontal="center" vertical="center" wrapText="1"/>
    </xf>
    <xf numFmtId="44" fontId="4" fillId="0" borderId="26" xfId="1" applyFont="1" applyBorder="1" applyProtection="1"/>
    <xf numFmtId="0" fontId="17" fillId="10" borderId="2" xfId="0" applyFont="1" applyFill="1" applyBorder="1" applyAlignment="1" applyProtection="1">
      <alignment vertical="center" wrapText="1"/>
    </xf>
    <xf numFmtId="44" fontId="18" fillId="10" borderId="2" xfId="1" applyFont="1" applyFill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vertical="center" wrapText="1"/>
    </xf>
    <xf numFmtId="44" fontId="18" fillId="0" borderId="2" xfId="1" applyFont="1" applyBorder="1" applyAlignment="1" applyProtection="1">
      <alignment horizontal="center" vertical="center" wrapText="1"/>
    </xf>
    <xf numFmtId="0" fontId="17" fillId="16" borderId="2" xfId="0" applyFont="1" applyFill="1" applyBorder="1" applyAlignment="1" applyProtection="1">
      <alignment vertical="center" wrapText="1"/>
    </xf>
    <xf numFmtId="44" fontId="18" fillId="16" borderId="2" xfId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4" fillId="5" borderId="38" xfId="0" applyFont="1" applyFill="1" applyBorder="1" applyAlignment="1" applyProtection="1">
      <alignment horizontal="right"/>
    </xf>
    <xf numFmtId="44" fontId="18" fillId="5" borderId="38" xfId="1" applyFont="1" applyFill="1" applyBorder="1" applyAlignment="1" applyProtection="1">
      <alignment horizontal="center"/>
    </xf>
    <xf numFmtId="0" fontId="21" fillId="10" borderId="18" xfId="0" applyFont="1" applyFill="1" applyBorder="1" applyAlignment="1" applyProtection="1">
      <alignment horizontal="center" vertical="center" wrapText="1"/>
    </xf>
    <xf numFmtId="0" fontId="17" fillId="10" borderId="18" xfId="0" applyFont="1" applyFill="1" applyBorder="1" applyAlignment="1" applyProtection="1">
      <alignment vertical="center" wrapText="1"/>
    </xf>
    <xf numFmtId="44" fontId="18" fillId="10" borderId="18" xfId="1" applyFont="1" applyFill="1" applyBorder="1" applyAlignment="1" applyProtection="1">
      <alignment vertical="center" wrapText="1"/>
    </xf>
    <xf numFmtId="44" fontId="4" fillId="0" borderId="50" xfId="1" applyFont="1" applyBorder="1" applyProtection="1"/>
    <xf numFmtId="0" fontId="4" fillId="15" borderId="21" xfId="0" applyFont="1" applyFill="1" applyBorder="1" applyAlignment="1" applyProtection="1">
      <alignment wrapText="1"/>
    </xf>
    <xf numFmtId="0" fontId="4" fillId="14" borderId="21" xfId="0" applyFont="1" applyFill="1" applyBorder="1" applyAlignment="1" applyProtection="1">
      <alignment wrapText="1"/>
    </xf>
    <xf numFmtId="0" fontId="4" fillId="13" borderId="21" xfId="0" applyFont="1" applyFill="1" applyBorder="1" applyAlignment="1" applyProtection="1">
      <alignment wrapText="1"/>
    </xf>
    <xf numFmtId="44" fontId="4" fillId="3" borderId="35" xfId="1" applyFont="1" applyFill="1" applyBorder="1" applyProtection="1"/>
    <xf numFmtId="44" fontId="10" fillId="2" borderId="10" xfId="1" applyFont="1" applyFill="1" applyBorder="1" applyProtection="1"/>
    <xf numFmtId="0" fontId="4" fillId="4" borderId="36" xfId="0" applyFont="1" applyFill="1" applyBorder="1" applyAlignment="1" applyProtection="1">
      <alignment horizontal="left"/>
      <protection locked="0"/>
    </xf>
    <xf numFmtId="0" fontId="4" fillId="4" borderId="37" xfId="0" applyFont="1" applyFill="1" applyBorder="1" applyAlignment="1" applyProtection="1">
      <alignment horizontal="left"/>
      <protection locked="0"/>
    </xf>
    <xf numFmtId="0" fontId="4" fillId="4" borderId="40" xfId="0" applyFont="1" applyFill="1" applyBorder="1" applyAlignment="1" applyProtection="1">
      <alignment horizontal="left"/>
      <protection locked="0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8" xfId="0" applyFont="1" applyFill="1" applyBorder="1" applyAlignment="1" applyProtection="1">
      <alignment horizontal="left"/>
      <protection locked="0"/>
    </xf>
    <xf numFmtId="44" fontId="4" fillId="4" borderId="41" xfId="1" applyFont="1" applyFill="1" applyBorder="1" applyProtection="1">
      <protection locked="0"/>
    </xf>
    <xf numFmtId="44" fontId="4" fillId="4" borderId="26" xfId="1" applyFont="1" applyFill="1" applyBorder="1" applyProtection="1">
      <protection locked="0"/>
    </xf>
    <xf numFmtId="44" fontId="4" fillId="4" borderId="27" xfId="1" applyFont="1" applyFill="1" applyBorder="1" applyProtection="1">
      <protection locked="0"/>
    </xf>
    <xf numFmtId="44" fontId="4" fillId="4" borderId="47" xfId="1" applyFont="1" applyFill="1" applyBorder="1" applyProtection="1">
      <protection locked="0"/>
    </xf>
    <xf numFmtId="44" fontId="4" fillId="4" borderId="18" xfId="1" applyFont="1" applyFill="1" applyBorder="1" applyProtection="1">
      <protection locked="0"/>
    </xf>
    <xf numFmtId="44" fontId="4" fillId="4" borderId="2" xfId="1" applyFont="1" applyFill="1" applyBorder="1" applyProtection="1">
      <protection locked="0"/>
    </xf>
    <xf numFmtId="44" fontId="4" fillId="4" borderId="9" xfId="1" applyFont="1" applyFill="1" applyBorder="1" applyProtection="1">
      <protection locked="0"/>
    </xf>
    <xf numFmtId="44" fontId="4" fillId="4" borderId="18" xfId="1" applyFont="1" applyFill="1" applyBorder="1" applyAlignment="1" applyProtection="1">
      <alignment vertical="center"/>
      <protection locked="0"/>
    </xf>
    <xf numFmtId="44" fontId="4" fillId="4" borderId="2" xfId="1" applyFont="1" applyFill="1" applyBorder="1" applyAlignment="1" applyProtection="1">
      <alignment vertical="center"/>
      <protection locked="0"/>
    </xf>
    <xf numFmtId="6" fontId="4" fillId="4" borderId="35" xfId="0" applyNumberFormat="1" applyFont="1" applyFill="1" applyBorder="1" applyAlignment="1" applyProtection="1">
      <alignment horizontal="center" vertical="center" wrapText="1"/>
      <protection locked="0"/>
    </xf>
    <xf numFmtId="6" fontId="4" fillId="4" borderId="10" xfId="0" applyNumberFormat="1" applyFont="1" applyFill="1" applyBorder="1" applyAlignment="1" applyProtection="1">
      <alignment horizontal="center" vertical="center" wrapText="1"/>
      <protection locked="0"/>
    </xf>
    <xf numFmtId="6" fontId="4" fillId="4" borderId="33" xfId="0" applyNumberFormat="1" applyFont="1" applyFill="1" applyBorder="1" applyAlignment="1" applyProtection="1">
      <alignment horizontal="center" vertical="center" wrapText="1"/>
      <protection locked="0"/>
    </xf>
    <xf numFmtId="6" fontId="4" fillId="4" borderId="54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zoomScale="85" zoomScaleNormal="85" workbookViewId="0">
      <selection activeCell="B17" sqref="B17"/>
    </sheetView>
  </sheetViews>
  <sheetFormatPr defaultColWidth="9.1796875" defaultRowHeight="14.5" x14ac:dyDescent="0.35"/>
  <cols>
    <col min="1" max="1" width="10.1796875" style="173" customWidth="1"/>
    <col min="2" max="2" width="87" style="4" customWidth="1"/>
    <col min="3" max="3" width="48.1796875" style="4" customWidth="1"/>
    <col min="4" max="4" width="23.26953125" style="174" customWidth="1"/>
    <col min="5" max="5" width="37.81640625" style="4" customWidth="1"/>
    <col min="6" max="16384" width="9.1796875" style="4"/>
  </cols>
  <sheetData>
    <row r="1" spans="1:5" ht="31" x14ac:dyDescent="0.7">
      <c r="A1" s="1" t="s">
        <v>187</v>
      </c>
      <c r="B1" s="2"/>
      <c r="C1" s="2"/>
      <c r="D1" s="2"/>
      <c r="E1" s="3" t="s">
        <v>0</v>
      </c>
    </row>
    <row r="2" spans="1:5" x14ac:dyDescent="0.35">
      <c r="A2" s="5" t="s">
        <v>12</v>
      </c>
      <c r="B2" s="6"/>
      <c r="C2" s="7"/>
      <c r="D2" s="8"/>
      <c r="E2" s="9"/>
    </row>
    <row r="3" spans="1:5" x14ac:dyDescent="0.35">
      <c r="A3" s="10" t="s">
        <v>13</v>
      </c>
      <c r="B3" s="11" t="s">
        <v>14</v>
      </c>
      <c r="C3" s="11"/>
      <c r="D3" s="11"/>
      <c r="E3" s="12"/>
    </row>
    <row r="4" spans="1:5" x14ac:dyDescent="0.35">
      <c r="A4" s="10" t="s">
        <v>13</v>
      </c>
      <c r="B4" s="11" t="s">
        <v>15</v>
      </c>
      <c r="C4" s="11"/>
      <c r="D4" s="11"/>
      <c r="E4" s="12"/>
    </row>
    <row r="5" spans="1:5" x14ac:dyDescent="0.35">
      <c r="A5" s="10" t="s">
        <v>13</v>
      </c>
      <c r="B5" s="11" t="s">
        <v>49</v>
      </c>
      <c r="C5" s="11"/>
      <c r="D5" s="11"/>
      <c r="E5" s="12"/>
    </row>
    <row r="6" spans="1:5" x14ac:dyDescent="0.35">
      <c r="A6" s="13" t="s">
        <v>13</v>
      </c>
      <c r="B6" s="11" t="s">
        <v>16</v>
      </c>
      <c r="C6" s="11"/>
      <c r="D6" s="11"/>
      <c r="E6" s="12"/>
    </row>
    <row r="7" spans="1:5" x14ac:dyDescent="0.35">
      <c r="A7" s="13" t="s">
        <v>13</v>
      </c>
      <c r="B7" s="11" t="s">
        <v>18</v>
      </c>
      <c r="C7" s="11"/>
      <c r="D7" s="11"/>
      <c r="E7" s="12"/>
    </row>
    <row r="8" spans="1:5" x14ac:dyDescent="0.35">
      <c r="A8" s="13" t="s">
        <v>13</v>
      </c>
      <c r="B8" s="14" t="s">
        <v>17</v>
      </c>
      <c r="C8" s="14"/>
      <c r="D8" s="14"/>
      <c r="E8" s="15"/>
    </row>
    <row r="9" spans="1:5" ht="15" thickBot="1" x14ac:dyDescent="0.4">
      <c r="A9" s="16"/>
      <c r="B9" s="7"/>
      <c r="C9" s="7"/>
      <c r="D9" s="8"/>
      <c r="E9" s="9"/>
    </row>
    <row r="10" spans="1:5" ht="21.5" thickBot="1" x14ac:dyDescent="0.55000000000000004">
      <c r="A10" s="17" t="s">
        <v>52</v>
      </c>
      <c r="B10" s="18"/>
      <c r="C10" s="19"/>
      <c r="D10" s="20"/>
      <c r="E10" s="21"/>
    </row>
    <row r="11" spans="1:5" ht="15" thickBot="1" x14ac:dyDescent="0.4">
      <c r="A11" s="22" t="s">
        <v>10</v>
      </c>
      <c r="B11" s="23" t="s">
        <v>76</v>
      </c>
      <c r="C11" s="24"/>
      <c r="D11" s="25" t="s">
        <v>50</v>
      </c>
      <c r="E11" s="26"/>
    </row>
    <row r="12" spans="1:5" ht="43.5" x14ac:dyDescent="0.35">
      <c r="A12" s="27" t="s">
        <v>1</v>
      </c>
      <c r="B12" s="28" t="s">
        <v>60</v>
      </c>
      <c r="C12" s="29" t="s">
        <v>114</v>
      </c>
      <c r="D12" s="30" t="s">
        <v>115</v>
      </c>
      <c r="E12" s="31" t="s">
        <v>53</v>
      </c>
    </row>
    <row r="13" spans="1:5" x14ac:dyDescent="0.35">
      <c r="A13" s="32" t="s">
        <v>2</v>
      </c>
      <c r="B13" s="33" t="s">
        <v>38</v>
      </c>
      <c r="C13" s="188" t="s">
        <v>41</v>
      </c>
      <c r="D13" s="191">
        <v>1</v>
      </c>
      <c r="E13" s="34"/>
    </row>
    <row r="14" spans="1:5" x14ac:dyDescent="0.35">
      <c r="A14" s="32" t="s">
        <v>3</v>
      </c>
      <c r="B14" s="35" t="s">
        <v>39</v>
      </c>
      <c r="C14" s="189" t="s">
        <v>41</v>
      </c>
      <c r="D14" s="192">
        <v>1</v>
      </c>
      <c r="E14" s="34"/>
    </row>
    <row r="15" spans="1:5" x14ac:dyDescent="0.35">
      <c r="A15" s="32" t="s">
        <v>31</v>
      </c>
      <c r="B15" s="35" t="s">
        <v>40</v>
      </c>
      <c r="C15" s="189" t="s">
        <v>41</v>
      </c>
      <c r="D15" s="192">
        <v>1</v>
      </c>
      <c r="E15" s="34"/>
    </row>
    <row r="16" spans="1:5" x14ac:dyDescent="0.35">
      <c r="A16" s="32" t="s">
        <v>32</v>
      </c>
      <c r="B16" s="35" t="s">
        <v>129</v>
      </c>
      <c r="C16" s="189" t="s">
        <v>41</v>
      </c>
      <c r="D16" s="192">
        <v>1</v>
      </c>
      <c r="E16" s="34"/>
    </row>
    <row r="17" spans="1:5" x14ac:dyDescent="0.35">
      <c r="A17" s="32" t="s">
        <v>33</v>
      </c>
      <c r="B17" s="186" t="s">
        <v>41</v>
      </c>
      <c r="C17" s="189" t="s">
        <v>41</v>
      </c>
      <c r="D17" s="192">
        <v>0</v>
      </c>
      <c r="E17" s="34"/>
    </row>
    <row r="18" spans="1:5" x14ac:dyDescent="0.35">
      <c r="A18" s="32" t="s">
        <v>34</v>
      </c>
      <c r="B18" s="186" t="s">
        <v>41</v>
      </c>
      <c r="C18" s="189" t="s">
        <v>41</v>
      </c>
      <c r="D18" s="192">
        <v>0</v>
      </c>
      <c r="E18" s="34"/>
    </row>
    <row r="19" spans="1:5" x14ac:dyDescent="0.35">
      <c r="A19" s="32" t="s">
        <v>35</v>
      </c>
      <c r="B19" s="186" t="s">
        <v>41</v>
      </c>
      <c r="C19" s="189" t="s">
        <v>41</v>
      </c>
      <c r="D19" s="192">
        <v>0</v>
      </c>
      <c r="E19" s="34"/>
    </row>
    <row r="20" spans="1:5" x14ac:dyDescent="0.35">
      <c r="A20" s="32" t="s">
        <v>36</v>
      </c>
      <c r="B20" s="186" t="s">
        <v>41</v>
      </c>
      <c r="C20" s="189" t="s">
        <v>41</v>
      </c>
      <c r="D20" s="192">
        <v>0</v>
      </c>
      <c r="E20" s="34"/>
    </row>
    <row r="21" spans="1:5" x14ac:dyDescent="0.35">
      <c r="A21" s="32" t="s">
        <v>37</v>
      </c>
      <c r="B21" s="186" t="s">
        <v>41</v>
      </c>
      <c r="C21" s="189" t="s">
        <v>41</v>
      </c>
      <c r="D21" s="192">
        <v>0</v>
      </c>
      <c r="E21" s="34"/>
    </row>
    <row r="22" spans="1:5" x14ac:dyDescent="0.35">
      <c r="A22" s="32" t="s">
        <v>30</v>
      </c>
      <c r="B22" s="186" t="s">
        <v>41</v>
      </c>
      <c r="C22" s="189" t="s">
        <v>41</v>
      </c>
      <c r="D22" s="192">
        <v>0</v>
      </c>
      <c r="E22" s="34"/>
    </row>
    <row r="23" spans="1:5" x14ac:dyDescent="0.35">
      <c r="A23" s="32" t="s">
        <v>42</v>
      </c>
      <c r="B23" s="186" t="s">
        <v>41</v>
      </c>
      <c r="C23" s="189" t="s">
        <v>41</v>
      </c>
      <c r="D23" s="192">
        <v>0</v>
      </c>
      <c r="E23" s="34"/>
    </row>
    <row r="24" spans="1:5" x14ac:dyDescent="0.35">
      <c r="A24" s="32" t="s">
        <v>43</v>
      </c>
      <c r="B24" s="186" t="s">
        <v>41</v>
      </c>
      <c r="C24" s="189" t="s">
        <v>41</v>
      </c>
      <c r="D24" s="192">
        <v>0</v>
      </c>
      <c r="E24" s="34"/>
    </row>
    <row r="25" spans="1:5" x14ac:dyDescent="0.35">
      <c r="A25" s="32" t="s">
        <v>44</v>
      </c>
      <c r="B25" s="186" t="s">
        <v>41</v>
      </c>
      <c r="C25" s="189" t="s">
        <v>41</v>
      </c>
      <c r="D25" s="192">
        <v>0</v>
      </c>
      <c r="E25" s="34"/>
    </row>
    <row r="26" spans="1:5" x14ac:dyDescent="0.35">
      <c r="A26" s="32" t="s">
        <v>45</v>
      </c>
      <c r="B26" s="186" t="s">
        <v>41</v>
      </c>
      <c r="C26" s="189" t="s">
        <v>41</v>
      </c>
      <c r="D26" s="192">
        <v>0</v>
      </c>
      <c r="E26" s="34"/>
    </row>
    <row r="27" spans="1:5" ht="15" thickBot="1" x14ac:dyDescent="0.4">
      <c r="A27" s="32" t="s">
        <v>46</v>
      </c>
      <c r="B27" s="187" t="s">
        <v>41</v>
      </c>
      <c r="C27" s="190" t="s">
        <v>41</v>
      </c>
      <c r="D27" s="193">
        <v>0</v>
      </c>
      <c r="E27" s="34"/>
    </row>
    <row r="28" spans="1:5" ht="15" thickTop="1" x14ac:dyDescent="0.35">
      <c r="A28" s="32" t="s">
        <v>47</v>
      </c>
      <c r="B28" s="36" t="s">
        <v>117</v>
      </c>
      <c r="C28" s="37"/>
      <c r="D28" s="38">
        <f>SUM(D13:D27)</f>
        <v>4</v>
      </c>
      <c r="E28" s="34"/>
    </row>
    <row r="29" spans="1:5" ht="15" thickBot="1" x14ac:dyDescent="0.4">
      <c r="A29" s="32" t="s">
        <v>48</v>
      </c>
      <c r="B29" s="39" t="s">
        <v>55</v>
      </c>
      <c r="C29" s="40"/>
      <c r="D29" s="194">
        <v>1</v>
      </c>
      <c r="E29" s="41"/>
    </row>
    <row r="30" spans="1:5" ht="15.5" thickTop="1" thickBot="1" x14ac:dyDescent="0.4">
      <c r="A30" s="42" t="s">
        <v>51</v>
      </c>
      <c r="B30" s="43" t="s">
        <v>186</v>
      </c>
      <c r="C30" s="44"/>
      <c r="D30" s="45">
        <f>D29+D28</f>
        <v>5</v>
      </c>
      <c r="E30" s="46">
        <f>D30</f>
        <v>5</v>
      </c>
    </row>
    <row r="31" spans="1:5" ht="15" thickBot="1" x14ac:dyDescent="0.4">
      <c r="A31" s="47"/>
      <c r="B31" s="7"/>
      <c r="C31" s="7"/>
      <c r="D31" s="7"/>
      <c r="E31" s="9"/>
    </row>
    <row r="32" spans="1:5" ht="15" thickBot="1" x14ac:dyDescent="0.4">
      <c r="A32" s="22" t="s">
        <v>10</v>
      </c>
      <c r="B32" s="23" t="s">
        <v>77</v>
      </c>
      <c r="C32" s="25" t="s">
        <v>50</v>
      </c>
      <c r="D32" s="25"/>
      <c r="E32" s="26"/>
    </row>
    <row r="33" spans="1:5" x14ac:dyDescent="0.35">
      <c r="A33" s="48" t="s">
        <v>4</v>
      </c>
      <c r="B33" s="49" t="s">
        <v>9</v>
      </c>
      <c r="C33" s="50" t="s">
        <v>54</v>
      </c>
      <c r="D33" s="51">
        <v>10</v>
      </c>
      <c r="E33" s="52"/>
    </row>
    <row r="34" spans="1:5" ht="15" thickBot="1" x14ac:dyDescent="0.4">
      <c r="A34" s="53" t="s">
        <v>5</v>
      </c>
      <c r="B34" s="54" t="s">
        <v>25</v>
      </c>
      <c r="C34" s="195">
        <v>1</v>
      </c>
      <c r="D34" s="45">
        <f>C34*D33</f>
        <v>10</v>
      </c>
      <c r="E34" s="55">
        <f>D34</f>
        <v>10</v>
      </c>
    </row>
    <row r="35" spans="1:5" ht="15" thickBot="1" x14ac:dyDescent="0.4">
      <c r="A35" s="56"/>
      <c r="B35" s="7"/>
      <c r="C35" s="57"/>
      <c r="D35" s="58"/>
      <c r="E35" s="9"/>
    </row>
    <row r="36" spans="1:5" x14ac:dyDescent="0.35">
      <c r="A36" s="48" t="s">
        <v>6</v>
      </c>
      <c r="B36" s="49" t="s">
        <v>19</v>
      </c>
      <c r="C36" s="59" t="s">
        <v>57</v>
      </c>
      <c r="D36" s="51">
        <v>4</v>
      </c>
      <c r="E36" s="60"/>
    </row>
    <row r="37" spans="1:5" ht="15" thickBot="1" x14ac:dyDescent="0.4">
      <c r="A37" s="32"/>
      <c r="B37" s="61"/>
      <c r="C37" s="62" t="s">
        <v>54</v>
      </c>
      <c r="D37" s="63">
        <f>D33</f>
        <v>10</v>
      </c>
      <c r="E37" s="34"/>
    </row>
    <row r="38" spans="1:5" ht="15" thickBot="1" x14ac:dyDescent="0.4">
      <c r="A38" s="56" t="s">
        <v>7</v>
      </c>
      <c r="B38" s="64" t="s">
        <v>56</v>
      </c>
      <c r="C38" s="196">
        <v>1</v>
      </c>
      <c r="D38" s="65">
        <f>C38*D37</f>
        <v>10</v>
      </c>
      <c r="E38" s="66">
        <f>D38</f>
        <v>10</v>
      </c>
    </row>
    <row r="39" spans="1:5" ht="15" thickBot="1" x14ac:dyDescent="0.4">
      <c r="A39" s="56" t="s">
        <v>8</v>
      </c>
      <c r="B39" s="67" t="s">
        <v>20</v>
      </c>
      <c r="C39" s="196">
        <v>1</v>
      </c>
      <c r="D39" s="45">
        <f>D37*D36*C39</f>
        <v>40</v>
      </c>
      <c r="E39" s="68">
        <f>D39</f>
        <v>40</v>
      </c>
    </row>
    <row r="40" spans="1:5" ht="15" thickBot="1" x14ac:dyDescent="0.4">
      <c r="A40" s="53" t="s">
        <v>28</v>
      </c>
      <c r="B40" s="69" t="s">
        <v>29</v>
      </c>
      <c r="C40" s="197">
        <v>1</v>
      </c>
      <c r="D40" s="45">
        <f>C40*D37</f>
        <v>10</v>
      </c>
      <c r="E40" s="55">
        <f>D40</f>
        <v>10</v>
      </c>
    </row>
    <row r="41" spans="1:5" ht="15" thickBot="1" x14ac:dyDescent="0.4">
      <c r="A41" s="56"/>
      <c r="B41" s="7"/>
      <c r="C41" s="70"/>
      <c r="D41" s="8"/>
      <c r="E41" s="9"/>
    </row>
    <row r="42" spans="1:5" x14ac:dyDescent="0.35">
      <c r="A42" s="71" t="s">
        <v>11</v>
      </c>
      <c r="B42" s="72" t="s">
        <v>21</v>
      </c>
      <c r="C42" s="73" t="s">
        <v>58</v>
      </c>
      <c r="D42" s="51">
        <v>3</v>
      </c>
      <c r="E42" s="60"/>
    </row>
    <row r="43" spans="1:5" x14ac:dyDescent="0.35">
      <c r="A43" s="74"/>
      <c r="B43" s="75"/>
      <c r="C43" s="76" t="s">
        <v>59</v>
      </c>
      <c r="D43" s="77">
        <v>3</v>
      </c>
      <c r="E43" s="34"/>
    </row>
    <row r="44" spans="1:5" ht="29" x14ac:dyDescent="0.35">
      <c r="A44" s="74"/>
      <c r="B44" s="75"/>
      <c r="C44" s="78" t="s">
        <v>188</v>
      </c>
      <c r="D44" s="79">
        <v>10</v>
      </c>
      <c r="E44" s="34"/>
    </row>
    <row r="45" spans="1:5" ht="15" thickBot="1" x14ac:dyDescent="0.4">
      <c r="A45" s="16" t="s">
        <v>22</v>
      </c>
      <c r="B45" s="80" t="s">
        <v>24</v>
      </c>
      <c r="C45" s="196">
        <v>1</v>
      </c>
      <c r="D45" s="65">
        <f>C45*D42</f>
        <v>3</v>
      </c>
      <c r="E45" s="66">
        <f>D45</f>
        <v>3</v>
      </c>
    </row>
    <row r="46" spans="1:5" ht="15" thickBot="1" x14ac:dyDescent="0.4">
      <c r="A46" s="16" t="s">
        <v>23</v>
      </c>
      <c r="B46" s="80" t="s">
        <v>116</v>
      </c>
      <c r="C46" s="196">
        <v>1</v>
      </c>
      <c r="D46" s="45">
        <f>D43*C46</f>
        <v>3</v>
      </c>
      <c r="E46" s="68">
        <f>D46</f>
        <v>3</v>
      </c>
    </row>
    <row r="47" spans="1:5" ht="15" thickBot="1" x14ac:dyDescent="0.4">
      <c r="A47" s="81" t="s">
        <v>27</v>
      </c>
      <c r="B47" s="82" t="s">
        <v>26</v>
      </c>
      <c r="C47" s="198">
        <v>1</v>
      </c>
      <c r="D47" s="83">
        <f>C47*D44</f>
        <v>10</v>
      </c>
      <c r="E47" s="46">
        <f>D47</f>
        <v>10</v>
      </c>
    </row>
    <row r="48" spans="1:5" ht="15" thickBot="1" x14ac:dyDescent="0.4">
      <c r="A48" s="84"/>
      <c r="B48" s="80"/>
      <c r="C48" s="7"/>
      <c r="D48" s="8"/>
      <c r="E48" s="9"/>
    </row>
    <row r="49" spans="1:5" ht="15" thickBot="1" x14ac:dyDescent="0.4">
      <c r="A49" s="85" t="s">
        <v>67</v>
      </c>
      <c r="B49" s="86"/>
      <c r="C49" s="87" t="s">
        <v>111</v>
      </c>
      <c r="D49" s="88"/>
      <c r="E49" s="89">
        <f>SUM(E30:E47)</f>
        <v>91</v>
      </c>
    </row>
    <row r="50" spans="1:5" ht="15" thickBot="1" x14ac:dyDescent="0.4">
      <c r="A50" s="84"/>
      <c r="B50" s="7"/>
      <c r="C50" s="7"/>
      <c r="D50" s="8"/>
      <c r="E50" s="9"/>
    </row>
    <row r="51" spans="1:5" ht="29" x14ac:dyDescent="0.35">
      <c r="A51" s="48" t="s">
        <v>68</v>
      </c>
      <c r="B51" s="90" t="s">
        <v>61</v>
      </c>
      <c r="C51" s="91" t="s">
        <v>102</v>
      </c>
      <c r="D51" s="92">
        <f>D30</f>
        <v>5</v>
      </c>
      <c r="E51" s="60"/>
    </row>
    <row r="52" spans="1:5" ht="44" thickBot="1" x14ac:dyDescent="0.4">
      <c r="A52" s="32"/>
      <c r="B52" s="61"/>
      <c r="C52" s="93"/>
      <c r="D52" s="94" t="s">
        <v>103</v>
      </c>
      <c r="E52" s="34"/>
    </row>
    <row r="53" spans="1:5" ht="15" thickBot="1" x14ac:dyDescent="0.4">
      <c r="A53" s="84" t="s">
        <v>66</v>
      </c>
      <c r="B53" s="95" t="s">
        <v>144</v>
      </c>
      <c r="C53" s="199">
        <v>1</v>
      </c>
      <c r="D53" s="96">
        <f>D51-C53</f>
        <v>4</v>
      </c>
      <c r="E53" s="34"/>
    </row>
    <row r="54" spans="1:5" ht="15" thickBot="1" x14ac:dyDescent="0.4">
      <c r="A54" s="84" t="s">
        <v>65</v>
      </c>
      <c r="B54" s="97" t="s">
        <v>73</v>
      </c>
      <c r="C54" s="98">
        <v>0.5</v>
      </c>
      <c r="D54" s="99">
        <f>C54*C53</f>
        <v>0.5</v>
      </c>
      <c r="E54" s="34"/>
    </row>
    <row r="55" spans="1:5" ht="15" thickBot="1" x14ac:dyDescent="0.4">
      <c r="A55" s="84" t="s">
        <v>64</v>
      </c>
      <c r="B55" s="95" t="s">
        <v>143</v>
      </c>
      <c r="C55" s="199">
        <v>1</v>
      </c>
      <c r="D55" s="96">
        <f>D51-C55</f>
        <v>4</v>
      </c>
      <c r="E55" s="34"/>
    </row>
    <row r="56" spans="1:5" ht="15" thickBot="1" x14ac:dyDescent="0.4">
      <c r="A56" s="84" t="s">
        <v>63</v>
      </c>
      <c r="B56" s="97" t="s">
        <v>73</v>
      </c>
      <c r="C56" s="98">
        <v>0.25</v>
      </c>
      <c r="D56" s="99">
        <f>C56*C55</f>
        <v>0.25</v>
      </c>
      <c r="E56" s="34"/>
    </row>
    <row r="57" spans="1:5" ht="15" thickBot="1" x14ac:dyDescent="0.4">
      <c r="A57" s="84" t="s">
        <v>62</v>
      </c>
      <c r="B57" s="95" t="s">
        <v>145</v>
      </c>
      <c r="C57" s="199">
        <v>1</v>
      </c>
      <c r="D57" s="96">
        <f>D51-C57</f>
        <v>4</v>
      </c>
      <c r="E57" s="34"/>
    </row>
    <row r="58" spans="1:5" ht="15" thickBot="1" x14ac:dyDescent="0.4">
      <c r="A58" s="84" t="s">
        <v>69</v>
      </c>
      <c r="B58" s="97" t="s">
        <v>73</v>
      </c>
      <c r="C58" s="98">
        <v>0.15</v>
      </c>
      <c r="D58" s="99">
        <f>C58*C57</f>
        <v>0.15</v>
      </c>
      <c r="E58" s="34"/>
    </row>
    <row r="59" spans="1:5" ht="15" thickBot="1" x14ac:dyDescent="0.4">
      <c r="A59" s="84" t="s">
        <v>70</v>
      </c>
      <c r="B59" s="100" t="s">
        <v>146</v>
      </c>
      <c r="C59" s="199">
        <v>1</v>
      </c>
      <c r="D59" s="101">
        <f>D51-C59</f>
        <v>4</v>
      </c>
      <c r="E59" s="34"/>
    </row>
    <row r="60" spans="1:5" x14ac:dyDescent="0.35">
      <c r="A60" s="84" t="s">
        <v>71</v>
      </c>
      <c r="B60" s="97" t="s">
        <v>73</v>
      </c>
      <c r="C60" s="102">
        <v>0.1</v>
      </c>
      <c r="D60" s="103">
        <f>C60*C59</f>
        <v>0.1</v>
      </c>
      <c r="E60" s="104"/>
    </row>
    <row r="61" spans="1:5" ht="15" thickBot="1" x14ac:dyDescent="0.4">
      <c r="A61" s="105" t="s">
        <v>72</v>
      </c>
      <c r="B61" s="106" t="s">
        <v>74</v>
      </c>
      <c r="C61" s="107"/>
      <c r="D61" s="101">
        <f>(D60+D58+D56+D54)*-1</f>
        <v>-1</v>
      </c>
      <c r="E61" s="108">
        <f>D61</f>
        <v>-1</v>
      </c>
    </row>
    <row r="62" spans="1:5" s="113" customFormat="1" ht="15" thickBot="1" x14ac:dyDescent="0.4">
      <c r="A62" s="16"/>
      <c r="B62" s="109"/>
      <c r="C62" s="110"/>
      <c r="D62" s="111"/>
      <c r="E62" s="112"/>
    </row>
    <row r="63" spans="1:5" s="113" customFormat="1" ht="15" thickBot="1" x14ac:dyDescent="0.4">
      <c r="A63" s="85" t="s">
        <v>75</v>
      </c>
      <c r="B63" s="86"/>
      <c r="C63" s="87" t="s">
        <v>110</v>
      </c>
      <c r="D63" s="88"/>
      <c r="E63" s="114">
        <f>E49+E61</f>
        <v>90</v>
      </c>
    </row>
    <row r="64" spans="1:5" s="113" customFormat="1" x14ac:dyDescent="0.35">
      <c r="A64" s="115"/>
      <c r="B64" s="110"/>
      <c r="C64" s="110"/>
      <c r="D64" s="110"/>
      <c r="E64" s="116"/>
    </row>
    <row r="65" spans="1:5" s="113" customFormat="1" ht="15" thickBot="1" x14ac:dyDescent="0.4">
      <c r="A65" s="16"/>
      <c r="B65" s="109"/>
      <c r="C65" s="110"/>
      <c r="D65" s="111"/>
      <c r="E65" s="112"/>
    </row>
    <row r="66" spans="1:5" s="113" customFormat="1" ht="21.5" thickBot="1" x14ac:dyDescent="0.55000000000000004">
      <c r="A66" s="17" t="s">
        <v>113</v>
      </c>
      <c r="B66" s="18"/>
      <c r="C66" s="19"/>
      <c r="D66" s="20"/>
      <c r="E66" s="21"/>
    </row>
    <row r="67" spans="1:5" s="113" customFormat="1" ht="15" thickBot="1" x14ac:dyDescent="0.4">
      <c r="A67" s="22" t="s">
        <v>10</v>
      </c>
      <c r="B67" s="23" t="s">
        <v>79</v>
      </c>
      <c r="C67" s="25"/>
      <c r="D67" s="25"/>
      <c r="E67" s="26"/>
    </row>
    <row r="68" spans="1:5" s="113" customFormat="1" ht="43.5" x14ac:dyDescent="0.35">
      <c r="A68" s="48" t="s">
        <v>78</v>
      </c>
      <c r="B68" s="117" t="s">
        <v>82</v>
      </c>
      <c r="C68" s="118" t="s">
        <v>80</v>
      </c>
      <c r="D68" s="119" t="s">
        <v>104</v>
      </c>
      <c r="E68" s="120" t="s">
        <v>81</v>
      </c>
    </row>
    <row r="69" spans="1:5" ht="29" x14ac:dyDescent="0.35">
      <c r="A69" s="56" t="s">
        <v>83</v>
      </c>
      <c r="B69" s="121" t="s">
        <v>101</v>
      </c>
      <c r="C69" s="122">
        <v>-200</v>
      </c>
      <c r="D69" s="200" t="s">
        <v>85</v>
      </c>
      <c r="E69" s="123">
        <f>IF(D69="X",C69,0)</f>
        <v>-200</v>
      </c>
    </row>
    <row r="70" spans="1:5" ht="29.5" thickBot="1" x14ac:dyDescent="0.4">
      <c r="A70" s="53" t="s">
        <v>84</v>
      </c>
      <c r="B70" s="124" t="s">
        <v>118</v>
      </c>
      <c r="C70" s="125">
        <v>-200</v>
      </c>
      <c r="D70" s="201" t="s">
        <v>85</v>
      </c>
      <c r="E70" s="126">
        <f>IF(D70="X",C70,0)</f>
        <v>-200</v>
      </c>
    </row>
    <row r="71" spans="1:5" ht="15" thickBot="1" x14ac:dyDescent="0.4">
      <c r="A71" s="84"/>
      <c r="B71" s="7"/>
      <c r="C71" s="7"/>
      <c r="D71" s="8"/>
      <c r="E71" s="9"/>
    </row>
    <row r="72" spans="1:5" ht="15" thickBot="1" x14ac:dyDescent="0.4">
      <c r="A72" s="22" t="s">
        <v>10</v>
      </c>
      <c r="B72" s="23" t="s">
        <v>105</v>
      </c>
      <c r="C72" s="25"/>
      <c r="D72" s="25"/>
      <c r="E72" s="26"/>
    </row>
    <row r="73" spans="1:5" ht="29" x14ac:dyDescent="0.35">
      <c r="A73" s="48" t="s">
        <v>177</v>
      </c>
      <c r="B73" s="127" t="s">
        <v>194</v>
      </c>
      <c r="C73" s="118" t="s">
        <v>80</v>
      </c>
      <c r="D73" s="128" t="s">
        <v>87</v>
      </c>
      <c r="E73" s="129" t="s">
        <v>89</v>
      </c>
    </row>
    <row r="74" spans="1:5" x14ac:dyDescent="0.35">
      <c r="A74" s="84" t="s">
        <v>178</v>
      </c>
      <c r="B74" s="130" t="s">
        <v>147</v>
      </c>
      <c r="C74" s="131">
        <v>-4000</v>
      </c>
      <c r="D74" s="202" t="s">
        <v>86</v>
      </c>
      <c r="E74" s="123">
        <f>IF(D74="X",C74,0)</f>
        <v>-4000</v>
      </c>
    </row>
    <row r="75" spans="1:5" x14ac:dyDescent="0.35">
      <c r="A75" s="84" t="s">
        <v>179</v>
      </c>
      <c r="B75" s="132" t="s">
        <v>88</v>
      </c>
      <c r="C75" s="133">
        <v>-3000</v>
      </c>
      <c r="D75" s="202"/>
      <c r="E75" s="123">
        <f t="shared" ref="E75:E77" si="0">IF(D75="X",C75,0)</f>
        <v>0</v>
      </c>
    </row>
    <row r="76" spans="1:5" x14ac:dyDescent="0.35">
      <c r="A76" s="84" t="s">
        <v>180</v>
      </c>
      <c r="B76" s="130" t="s">
        <v>148</v>
      </c>
      <c r="C76" s="131">
        <v>-2000</v>
      </c>
      <c r="D76" s="202"/>
      <c r="E76" s="123">
        <f t="shared" si="0"/>
        <v>0</v>
      </c>
    </row>
    <row r="77" spans="1:5" ht="15" thickBot="1" x14ac:dyDescent="0.4">
      <c r="A77" s="105" t="s">
        <v>181</v>
      </c>
      <c r="B77" s="134" t="s">
        <v>149</v>
      </c>
      <c r="C77" s="135">
        <v>-1000</v>
      </c>
      <c r="D77" s="203"/>
      <c r="E77" s="136">
        <f t="shared" si="0"/>
        <v>0</v>
      </c>
    </row>
    <row r="78" spans="1:5" ht="15" thickBot="1" x14ac:dyDescent="0.4">
      <c r="A78" s="84"/>
      <c r="B78" s="7"/>
      <c r="C78" s="7"/>
      <c r="D78" s="8"/>
      <c r="E78" s="9"/>
    </row>
    <row r="79" spans="1:5" ht="29" x14ac:dyDescent="0.35">
      <c r="A79" s="48" t="s">
        <v>90</v>
      </c>
      <c r="B79" s="137" t="s">
        <v>95</v>
      </c>
      <c r="C79" s="137" t="s">
        <v>80</v>
      </c>
      <c r="D79" s="128" t="s">
        <v>87</v>
      </c>
      <c r="E79" s="129" t="s">
        <v>81</v>
      </c>
    </row>
    <row r="80" spans="1:5" x14ac:dyDescent="0.35">
      <c r="A80" s="84" t="s">
        <v>91</v>
      </c>
      <c r="B80" s="130" t="s">
        <v>96</v>
      </c>
      <c r="C80" s="131">
        <v>0</v>
      </c>
      <c r="D80" s="202"/>
      <c r="E80" s="123">
        <f>IF(D80="X",C80,0)</f>
        <v>0</v>
      </c>
    </row>
    <row r="81" spans="1:5" x14ac:dyDescent="0.35">
      <c r="A81" s="84" t="s">
        <v>92</v>
      </c>
      <c r="B81" s="132" t="s">
        <v>97</v>
      </c>
      <c r="C81" s="133">
        <v>-1000</v>
      </c>
      <c r="D81" s="202"/>
      <c r="E81" s="123">
        <f t="shared" ref="E81:E83" si="1">IF(D81="X",C81,0)</f>
        <v>0</v>
      </c>
    </row>
    <row r="82" spans="1:5" x14ac:dyDescent="0.35">
      <c r="A82" s="84" t="s">
        <v>93</v>
      </c>
      <c r="B82" s="130" t="s">
        <v>98</v>
      </c>
      <c r="C82" s="131">
        <v>-1500</v>
      </c>
      <c r="D82" s="202"/>
      <c r="E82" s="123">
        <f t="shared" si="1"/>
        <v>0</v>
      </c>
    </row>
    <row r="83" spans="1:5" ht="15" thickBot="1" x14ac:dyDescent="0.4">
      <c r="A83" s="105" t="s">
        <v>94</v>
      </c>
      <c r="B83" s="134" t="s">
        <v>99</v>
      </c>
      <c r="C83" s="135">
        <v>-2000</v>
      </c>
      <c r="D83" s="203" t="s">
        <v>86</v>
      </c>
      <c r="E83" s="136">
        <f t="shared" si="1"/>
        <v>-2000</v>
      </c>
    </row>
    <row r="84" spans="1:5" s="113" customFormat="1" ht="15" thickBot="1" x14ac:dyDescent="0.4">
      <c r="A84" s="16"/>
      <c r="B84" s="138"/>
      <c r="C84" s="139"/>
      <c r="D84" s="140"/>
      <c r="E84" s="141"/>
    </row>
    <row r="85" spans="1:5" x14ac:dyDescent="0.35">
      <c r="A85" s="142" t="s">
        <v>10</v>
      </c>
      <c r="B85" s="143" t="s">
        <v>106</v>
      </c>
      <c r="C85" s="25"/>
      <c r="D85" s="25"/>
      <c r="E85" s="144"/>
    </row>
    <row r="86" spans="1:5" x14ac:dyDescent="0.35">
      <c r="A86" s="32" t="s">
        <v>100</v>
      </c>
      <c r="B86" s="145"/>
      <c r="C86" s="145"/>
      <c r="D86" s="145"/>
      <c r="E86" s="34"/>
    </row>
    <row r="87" spans="1:5" x14ac:dyDescent="0.35">
      <c r="A87" s="56" t="s">
        <v>107</v>
      </c>
      <c r="B87" s="146" t="str">
        <f>C63</f>
        <v>(Met Staffel korting gewogen) TCO voor 1 Geluidsmeetapparaat:</v>
      </c>
      <c r="C87" s="147"/>
      <c r="D87" s="148"/>
      <c r="E87" s="149">
        <f>E63</f>
        <v>90</v>
      </c>
    </row>
    <row r="88" spans="1:5" x14ac:dyDescent="0.35">
      <c r="A88" s="56" t="s">
        <v>108</v>
      </c>
      <c r="B88" s="150" t="s">
        <v>119</v>
      </c>
      <c r="C88" s="151"/>
      <c r="D88" s="148"/>
      <c r="E88" s="152">
        <f>SUM(E69:E83)</f>
        <v>-6400</v>
      </c>
    </row>
    <row r="89" spans="1:5" ht="21.5" thickBot="1" x14ac:dyDescent="0.55000000000000004">
      <c r="A89" s="53" t="s">
        <v>109</v>
      </c>
      <c r="B89" s="153" t="s">
        <v>193</v>
      </c>
      <c r="C89" s="154"/>
      <c r="D89" s="155"/>
      <c r="E89" s="156">
        <f>E87+E88</f>
        <v>-6310</v>
      </c>
    </row>
    <row r="90" spans="1:5" x14ac:dyDescent="0.35">
      <c r="A90" s="157"/>
      <c r="B90" s="158"/>
      <c r="C90" s="158"/>
      <c r="D90" s="8"/>
    </row>
    <row r="91" spans="1:5" ht="15" thickBot="1" x14ac:dyDescent="0.4">
      <c r="A91" s="157"/>
      <c r="B91" s="158"/>
      <c r="C91" s="158"/>
      <c r="D91" s="8"/>
    </row>
    <row r="92" spans="1:5" ht="29" thickBot="1" x14ac:dyDescent="0.4">
      <c r="A92" s="159" t="s">
        <v>121</v>
      </c>
      <c r="B92" s="160"/>
      <c r="C92" s="160"/>
      <c r="D92" s="160"/>
      <c r="E92" s="161"/>
    </row>
    <row r="93" spans="1:5" ht="21.5" thickBot="1" x14ac:dyDescent="0.55000000000000004">
      <c r="A93" s="17" t="s">
        <v>112</v>
      </c>
      <c r="B93" s="18"/>
      <c r="C93" s="19"/>
      <c r="D93" s="20"/>
      <c r="E93" s="21"/>
    </row>
    <row r="94" spans="1:5" ht="15" thickBot="1" x14ac:dyDescent="0.4">
      <c r="A94" s="22" t="s">
        <v>10</v>
      </c>
      <c r="B94" s="23" t="s">
        <v>126</v>
      </c>
      <c r="C94" s="25"/>
      <c r="D94" s="25"/>
      <c r="E94" s="26"/>
    </row>
    <row r="95" spans="1:5" ht="29" x14ac:dyDescent="0.35">
      <c r="A95" s="48" t="s">
        <v>120</v>
      </c>
      <c r="B95" s="162" t="s">
        <v>184</v>
      </c>
      <c r="C95" s="137" t="s">
        <v>80</v>
      </c>
      <c r="D95" s="128" t="s">
        <v>87</v>
      </c>
      <c r="E95" s="129" t="s">
        <v>81</v>
      </c>
    </row>
    <row r="96" spans="1:5" x14ac:dyDescent="0.35">
      <c r="A96" s="163" t="s">
        <v>122</v>
      </c>
      <c r="B96" s="4" t="s">
        <v>174</v>
      </c>
      <c r="C96" s="164">
        <v>-3600</v>
      </c>
      <c r="D96" s="165" t="s">
        <v>86</v>
      </c>
      <c r="E96" s="166">
        <f>IF(D96="X",C96,0)</f>
        <v>-3600</v>
      </c>
    </row>
    <row r="97" spans="1:5" x14ac:dyDescent="0.35">
      <c r="A97" s="163" t="s">
        <v>123</v>
      </c>
      <c r="B97" s="167" t="s">
        <v>173</v>
      </c>
      <c r="C97" s="168">
        <v>-3200</v>
      </c>
      <c r="D97" s="165"/>
      <c r="E97" s="166">
        <f t="shared" ref="E97:E110" si="2">IF(D97="X",C97,0)</f>
        <v>0</v>
      </c>
    </row>
    <row r="98" spans="1:5" x14ac:dyDescent="0.35">
      <c r="A98" s="163" t="s">
        <v>124</v>
      </c>
      <c r="B98" s="169" t="s">
        <v>175</v>
      </c>
      <c r="C98" s="170">
        <v>-2800</v>
      </c>
      <c r="D98" s="165"/>
      <c r="E98" s="166">
        <f t="shared" si="2"/>
        <v>0</v>
      </c>
    </row>
    <row r="99" spans="1:5" x14ac:dyDescent="0.35">
      <c r="A99" s="163" t="s">
        <v>125</v>
      </c>
      <c r="B99" s="167" t="s">
        <v>152</v>
      </c>
      <c r="C99" s="168">
        <v>-2400</v>
      </c>
      <c r="D99" s="165"/>
      <c r="E99" s="166">
        <f t="shared" si="2"/>
        <v>0</v>
      </c>
    </row>
    <row r="100" spans="1:5" x14ac:dyDescent="0.35">
      <c r="A100" s="163" t="s">
        <v>150</v>
      </c>
      <c r="B100" s="169" t="s">
        <v>154</v>
      </c>
      <c r="C100" s="170">
        <v>-2000</v>
      </c>
      <c r="D100" s="165"/>
      <c r="E100" s="166">
        <f t="shared" si="2"/>
        <v>0</v>
      </c>
    </row>
    <row r="101" spans="1:5" x14ac:dyDescent="0.35">
      <c r="A101" s="163" t="s">
        <v>151</v>
      </c>
      <c r="B101" s="167" t="s">
        <v>156</v>
      </c>
      <c r="C101" s="168">
        <v>-1600</v>
      </c>
      <c r="D101" s="165"/>
      <c r="E101" s="166">
        <f t="shared" si="2"/>
        <v>0</v>
      </c>
    </row>
    <row r="102" spans="1:5" x14ac:dyDescent="0.35">
      <c r="A102" s="163" t="s">
        <v>153</v>
      </c>
      <c r="B102" s="169" t="s">
        <v>158</v>
      </c>
      <c r="C102" s="170">
        <v>-1200</v>
      </c>
      <c r="D102" s="165"/>
      <c r="E102" s="166">
        <f t="shared" si="2"/>
        <v>0</v>
      </c>
    </row>
    <row r="103" spans="1:5" x14ac:dyDescent="0.35">
      <c r="A103" s="163" t="s">
        <v>155</v>
      </c>
      <c r="B103" s="171" t="s">
        <v>160</v>
      </c>
      <c r="C103" s="172">
        <v>-800</v>
      </c>
      <c r="D103" s="165"/>
      <c r="E103" s="166">
        <f t="shared" si="2"/>
        <v>0</v>
      </c>
    </row>
    <row r="104" spans="1:5" x14ac:dyDescent="0.35">
      <c r="A104" s="163" t="s">
        <v>157</v>
      </c>
      <c r="B104" s="169" t="s">
        <v>162</v>
      </c>
      <c r="C104" s="170">
        <v>-400</v>
      </c>
      <c r="D104" s="165"/>
      <c r="E104" s="166">
        <f t="shared" si="2"/>
        <v>0</v>
      </c>
    </row>
    <row r="105" spans="1:5" x14ac:dyDescent="0.35">
      <c r="A105" s="163" t="s">
        <v>159</v>
      </c>
      <c r="B105" s="171" t="s">
        <v>164</v>
      </c>
      <c r="C105" s="172">
        <v>0</v>
      </c>
      <c r="D105" s="165"/>
      <c r="E105" s="166">
        <f t="shared" si="2"/>
        <v>0</v>
      </c>
    </row>
    <row r="106" spans="1:5" x14ac:dyDescent="0.35">
      <c r="A106" s="163" t="s">
        <v>161</v>
      </c>
      <c r="B106" s="169" t="s">
        <v>166</v>
      </c>
      <c r="C106" s="170">
        <v>0</v>
      </c>
      <c r="D106" s="165"/>
      <c r="E106" s="166">
        <f t="shared" si="2"/>
        <v>0</v>
      </c>
    </row>
    <row r="107" spans="1:5" x14ac:dyDescent="0.35">
      <c r="A107" s="163" t="s">
        <v>163</v>
      </c>
      <c r="B107" s="171" t="s">
        <v>168</v>
      </c>
      <c r="C107" s="172">
        <v>0</v>
      </c>
      <c r="D107" s="165"/>
      <c r="E107" s="166">
        <f t="shared" si="2"/>
        <v>0</v>
      </c>
    </row>
    <row r="108" spans="1:5" x14ac:dyDescent="0.35">
      <c r="A108" s="163" t="s">
        <v>165</v>
      </c>
      <c r="B108" s="169" t="s">
        <v>169</v>
      </c>
      <c r="C108" s="164">
        <v>0</v>
      </c>
      <c r="D108" s="165"/>
      <c r="E108" s="166">
        <f t="shared" si="2"/>
        <v>0</v>
      </c>
    </row>
    <row r="109" spans="1:5" x14ac:dyDescent="0.35">
      <c r="A109" s="163" t="s">
        <v>167</v>
      </c>
      <c r="B109" s="171" t="s">
        <v>170</v>
      </c>
      <c r="C109" s="172">
        <v>0</v>
      </c>
      <c r="D109" s="165"/>
      <c r="E109" s="166">
        <f t="shared" si="2"/>
        <v>0</v>
      </c>
    </row>
    <row r="110" spans="1:5" x14ac:dyDescent="0.35">
      <c r="A110" s="163" t="s">
        <v>182</v>
      </c>
      <c r="B110" s="169" t="s">
        <v>171</v>
      </c>
      <c r="C110" s="164">
        <v>0</v>
      </c>
      <c r="D110" s="165"/>
      <c r="E110" s="166">
        <f t="shared" si="2"/>
        <v>0</v>
      </c>
    </row>
    <row r="111" spans="1:5" x14ac:dyDescent="0.35">
      <c r="A111" s="163" t="s">
        <v>183</v>
      </c>
      <c r="B111" s="171" t="s">
        <v>176</v>
      </c>
      <c r="C111" s="172" t="s">
        <v>172</v>
      </c>
      <c r="D111" s="165"/>
      <c r="E111" s="166"/>
    </row>
    <row r="112" spans="1:5" ht="15" thickBot="1" x14ac:dyDescent="0.4"/>
    <row r="113" spans="1:5" x14ac:dyDescent="0.35">
      <c r="A113" s="48" t="s">
        <v>128</v>
      </c>
      <c r="B113" s="127" t="s">
        <v>189</v>
      </c>
      <c r="C113" s="175"/>
      <c r="D113" s="176"/>
      <c r="E113" s="129" t="s">
        <v>142</v>
      </c>
    </row>
    <row r="114" spans="1:5" ht="15" thickBot="1" x14ac:dyDescent="0.4">
      <c r="A114" s="105" t="s">
        <v>127</v>
      </c>
      <c r="B114" s="177">
        <v>10</v>
      </c>
      <c r="C114" s="178" t="s">
        <v>132</v>
      </c>
      <c r="D114" s="179">
        <v>-200</v>
      </c>
      <c r="E114" s="180">
        <f>D114*B114</f>
        <v>-2000</v>
      </c>
    </row>
    <row r="115" spans="1:5" ht="15" thickBot="1" x14ac:dyDescent="0.4"/>
    <row r="116" spans="1:5" x14ac:dyDescent="0.35">
      <c r="A116" s="48" t="s">
        <v>130</v>
      </c>
      <c r="B116" s="181" t="s">
        <v>190</v>
      </c>
      <c r="C116" s="175"/>
      <c r="D116" s="176"/>
      <c r="E116" s="129" t="s">
        <v>142</v>
      </c>
    </row>
    <row r="117" spans="1:5" ht="15" thickBot="1" x14ac:dyDescent="0.4">
      <c r="A117" s="105" t="s">
        <v>131</v>
      </c>
      <c r="B117" s="177">
        <v>10</v>
      </c>
      <c r="C117" s="178" t="s">
        <v>132</v>
      </c>
      <c r="D117" s="179">
        <v>-250</v>
      </c>
      <c r="E117" s="180">
        <f>D117*B117</f>
        <v>-2500</v>
      </c>
    </row>
    <row r="118" spans="1:5" ht="15" thickBot="1" x14ac:dyDescent="0.4"/>
    <row r="119" spans="1:5" x14ac:dyDescent="0.35">
      <c r="A119" s="48" t="s">
        <v>134</v>
      </c>
      <c r="B119" s="182" t="s">
        <v>191</v>
      </c>
      <c r="C119" s="175"/>
      <c r="D119" s="176"/>
      <c r="E119" s="129" t="s">
        <v>142</v>
      </c>
    </row>
    <row r="120" spans="1:5" ht="15" thickBot="1" x14ac:dyDescent="0.4">
      <c r="A120" s="105" t="s">
        <v>133</v>
      </c>
      <c r="B120" s="177">
        <v>10</v>
      </c>
      <c r="C120" s="178" t="s">
        <v>132</v>
      </c>
      <c r="D120" s="179">
        <v>-150</v>
      </c>
      <c r="E120" s="180">
        <f>D120*B120</f>
        <v>-1500</v>
      </c>
    </row>
    <row r="121" spans="1:5" ht="15" thickBot="1" x14ac:dyDescent="0.4"/>
    <row r="122" spans="1:5" x14ac:dyDescent="0.35">
      <c r="A122" s="48" t="s">
        <v>135</v>
      </c>
      <c r="B122" s="183" t="s">
        <v>192</v>
      </c>
      <c r="C122" s="175"/>
      <c r="D122" s="176"/>
      <c r="E122" s="129" t="s">
        <v>142</v>
      </c>
    </row>
    <row r="123" spans="1:5" ht="15" thickBot="1" x14ac:dyDescent="0.4">
      <c r="A123" s="105" t="s">
        <v>133</v>
      </c>
      <c r="B123" s="177">
        <v>10</v>
      </c>
      <c r="C123" s="178" t="s">
        <v>132</v>
      </c>
      <c r="D123" s="179">
        <v>-400</v>
      </c>
      <c r="E123" s="180">
        <f>D123*B123</f>
        <v>-4000</v>
      </c>
    </row>
    <row r="125" spans="1:5" ht="15" thickBot="1" x14ac:dyDescent="0.4"/>
    <row r="126" spans="1:5" x14ac:dyDescent="0.35">
      <c r="A126" s="142" t="s">
        <v>10</v>
      </c>
      <c r="B126" s="143" t="s">
        <v>139</v>
      </c>
      <c r="C126" s="25"/>
      <c r="D126" s="25"/>
      <c r="E126" s="144"/>
    </row>
    <row r="127" spans="1:5" x14ac:dyDescent="0.35">
      <c r="A127" s="32" t="s">
        <v>137</v>
      </c>
      <c r="B127" s="145"/>
      <c r="C127" s="145"/>
      <c r="D127" s="145"/>
      <c r="E127" s="34"/>
    </row>
    <row r="128" spans="1:5" x14ac:dyDescent="0.35">
      <c r="A128" s="56" t="s">
        <v>138</v>
      </c>
      <c r="B128" s="146" t="str">
        <f>B89</f>
        <v xml:space="preserve">Eindscore (geel gearceerd) van de inschrijfprijs en de fictieve kortingen: </v>
      </c>
      <c r="C128" s="147"/>
      <c r="D128" s="148"/>
      <c r="E128" s="184">
        <f>E89</f>
        <v>-6310</v>
      </c>
    </row>
    <row r="129" spans="1:5" x14ac:dyDescent="0.35">
      <c r="A129" s="56" t="s">
        <v>140</v>
      </c>
      <c r="B129" s="150" t="s">
        <v>185</v>
      </c>
      <c r="C129" s="151"/>
      <c r="D129" s="148"/>
      <c r="E129" s="152">
        <f>SUM(E96:E123)</f>
        <v>-13600</v>
      </c>
    </row>
    <row r="130" spans="1:5" ht="21.5" thickBot="1" x14ac:dyDescent="0.55000000000000004">
      <c r="A130" s="53" t="s">
        <v>141</v>
      </c>
      <c r="B130" s="153" t="s">
        <v>136</v>
      </c>
      <c r="C130" s="154"/>
      <c r="D130" s="155"/>
      <c r="E130" s="185">
        <f>E128+E129</f>
        <v>-19910</v>
      </c>
    </row>
  </sheetData>
  <sheetProtection algorithmName="SHA-512" hashValue="J+3PsgLTNCsOqLp7sNTyBr/pPjDhoKNz5jSGf8JVjUTDTVWZkC2GLTlkBmCWT+xxVFf3BIm0n20nXkOTrSpjkg==" saltValue="E1lcYjjyG5vsOEJPXpHP3Q==" spinCount="100000" sheet="1" objects="1" scenarios="1"/>
  <mergeCells count="13">
    <mergeCell ref="B28:C28"/>
    <mergeCell ref="B8:E8"/>
    <mergeCell ref="A1:D1"/>
    <mergeCell ref="B3:E3"/>
    <mergeCell ref="B4:E4"/>
    <mergeCell ref="B6:E6"/>
    <mergeCell ref="B7:E7"/>
    <mergeCell ref="B5:E5"/>
    <mergeCell ref="A92:E92"/>
    <mergeCell ref="C63:D63"/>
    <mergeCell ref="C49:D49"/>
    <mergeCell ref="B29:C29"/>
    <mergeCell ref="B30:C30"/>
  </mergeCells>
  <pageMargins left="0.7" right="0.7" top="0.75" bottom="0.75" header="0.3" footer="0.3"/>
  <pageSetup paperSize="9" orientation="portrait" horizontalDpi="4294967293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1" ma:contentTypeDescription="Een nieuw document maken." ma:contentTypeScope="" ma:versionID="ce3a242f704e7117d17d27c53499da24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a483d6ea362d84604f454849ff594dd3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905146-9442-4A84-876C-66853A1A7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ABC09E-B2CB-481F-A9CE-A19D0C46C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74046D-379F-4700-8F3A-E0D06E4FC6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2020-08-17T17:45:38Z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