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5519179A-1914-40EF-920E-7183E61ADF85}" xr6:coauthVersionLast="45" xr6:coauthVersionMax="45" xr10:uidLastSave="{00000000-0000-0000-0000-000000000000}"/>
  <bookViews>
    <workbookView xWindow="-120" yWindow="-120" windowWidth="24240" windowHeight="13140" xr2:uid="{00000000-000D-0000-FFFF-FFFF00000000}"/>
  </bookViews>
  <sheets>
    <sheet name="PVE onderdeel" sheetId="1" r:id="rId1"/>
    <sheet name="Waarden" sheetId="3" r:id="rId2"/>
  </sheets>
  <definedNames>
    <definedName name="_xlnm._FilterDatabase" localSheetId="0" hidden="1">'PVE onderdeel'!$A$12:$K$28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7" i="1" l="1"/>
  <c r="K26" i="1"/>
  <c r="K25" i="1"/>
  <c r="K22" i="1"/>
  <c r="K16" i="1"/>
  <c r="K14" i="1"/>
  <c r="J18" i="1" l="1"/>
  <c r="J24" i="1"/>
  <c r="J23" i="1"/>
  <c r="J21" i="1"/>
  <c r="J20" i="1"/>
  <c r="J19" i="1"/>
  <c r="J17" i="1"/>
  <c r="J15" i="1"/>
  <c r="J13" i="1"/>
  <c r="E35" i="1" l="1"/>
  <c r="E34" i="1"/>
  <c r="E33" i="1"/>
  <c r="E31" i="1"/>
  <c r="E32" i="1"/>
</calcChain>
</file>

<file path=xl/sharedStrings.xml><?xml version="1.0" encoding="utf-8"?>
<sst xmlns="http://schemas.openxmlformats.org/spreadsheetml/2006/main" count="136" uniqueCount="89">
  <si>
    <t>Vragen aanbestedende partij</t>
  </si>
  <si>
    <t>Antwoorden leverancier</t>
  </si>
  <si>
    <t>ID</t>
  </si>
  <si>
    <t>Paragraaf</t>
  </si>
  <si>
    <t>Subparagraaf</t>
  </si>
  <si>
    <t>Omschrijving</t>
  </si>
  <si>
    <t>Type</t>
  </si>
  <si>
    <t>weging</t>
  </si>
  <si>
    <t>omvang antwoord</t>
  </si>
  <si>
    <t>Antwoord</t>
  </si>
  <si>
    <t>Toelichting op antwoord</t>
  </si>
  <si>
    <t>RAP001</t>
  </si>
  <si>
    <t>Rapportages</t>
  </si>
  <si>
    <t>Het systeem biedt gebruikersvriendelijke mogelijkheden om zelf rapportages te bouwen (selfservice BI).</t>
  </si>
  <si>
    <t>Eis</t>
  </si>
  <si>
    <t>RAP002</t>
  </si>
  <si>
    <t>De applicatie biedt de mogelijkheid om rapportages te schedulen en verwerken (overzichten worden op een vast moment gedraaid, klaargezet of verstuurd/gemaild).</t>
  </si>
  <si>
    <t>Wens</t>
  </si>
  <si>
    <t>Hoog (10)</t>
  </si>
  <si>
    <t>RAP003</t>
  </si>
  <si>
    <t>Het systeem beschikt standaard over volledig geintegreerde dashboards voor alle ERP domeinen waarop de belangrijkste operationele stuurinformatie real-time inzichtelijk is (incl. automatische verversing van data).</t>
  </si>
  <si>
    <t>RAP004</t>
  </si>
  <si>
    <t>Alle data velden in het ERP systeem zijn beschikbaar voor het bouwen van rapportages c.q. presentatie op dashboards (stamdata, transactiedata, logging etc.).</t>
  </si>
  <si>
    <t>RAP005</t>
  </si>
  <si>
    <t>De rapportage tooling beschikt over uitgebreide mogelijkheden om data uit het ERP systeem te kunnen bewerken voor presentatie op overzichten en dashboards (berekeningen, conversie e.d.). Het moet mogelijk zijn om zelf gedefinieerde velden toe te voegen. Bijvoorbeeld het berekenen en weergeven van de minimale voorraaddekking van een artikel, wat aangeeft hoeveel tijd je kunt overbruggen met de huidige voorraad bij een gemiddeld verbruik.</t>
  </si>
  <si>
    <t>RAP006</t>
  </si>
  <si>
    <t>Het systeem beschikt over een uitgebreide set van standaard (in de ziekenhuissector en daarbuiten gangbare) rapportages ter ondersteuning van de operationele en tactische sturing van alle processen in scope. Voeg een overzicht van de standaard rapportages toe als bijlage.</t>
  </si>
  <si>
    <t>zeer uitgebreid</t>
  </si>
  <si>
    <t>RAP007</t>
  </si>
  <si>
    <t>Het produceren van rapportages heeft geen merkbare impact op de performance van het systeem.</t>
  </si>
  <si>
    <t>RAP008</t>
  </si>
  <si>
    <t>Het systeem kent standaard de mogelijkheid om vanuit rapportages en dashboards direct door te klikken naar onderliggende transacties en bijbehorende documenten.</t>
  </si>
  <si>
    <t>RAP009</t>
  </si>
  <si>
    <t>Minimaal kunnen rapporten worden gegenereerd in de bestandsformaten: XLS, XLSX, PDF, CSV, DOCX, TXT. De Microsoft standaarden.</t>
  </si>
  <si>
    <t>RAP010</t>
  </si>
  <si>
    <t>Het systeem ondersteunt het maken van trendanalyses (periode van – tot). Daarbij kan met een peildatum een zelf gekozen periode worden gehanteerd.</t>
  </si>
  <si>
    <t>RAP011</t>
  </si>
  <si>
    <t>Het systeem ondersteunt dagelijkse (en op termijn mogelijk nog hogere frequentie tot near real-time) ontsluiting en/of export van data naar datawarehouse omgevingen (directe toegang, webservices, csv export etc.). Alle in het ERP systeem beschikbare data velden zijn ontsluitbaar voor dit doel.</t>
  </si>
  <si>
    <t>RAP012</t>
  </si>
  <si>
    <t>Het systeem biedt standaard alle genoemde rapportages (zie bijlage/input vanuit Finance, Inkoop en Logistiek) of deze zullen als onderdeel van de implementatie gebouwd worden.</t>
  </si>
  <si>
    <t>RAP013</t>
  </si>
  <si>
    <t>Het is mogelijk om standaard rapportages uit het ERP systeem te ontsluiten via een BI-tool/manager dashboard.</t>
  </si>
  <si>
    <t>midden (6)</t>
  </si>
  <si>
    <t>RAP014</t>
  </si>
  <si>
    <t>Het systeem biedt de mogelijkheid om te signaleren en/of rapportages te versturen o.b.v. vooraf ingestelde criteria (bijv. verschil t.o.v. voorgaande maand, uitgaven boven budget)</t>
  </si>
  <si>
    <t>RAP015</t>
  </si>
  <si>
    <t>Rapportages en dashboards zijn ook makkelijk toegankelijk via een app op mobile devices, ook buiten het netwerk van het ziekenhuis.</t>
  </si>
  <si>
    <t>RAP016</t>
  </si>
  <si>
    <t>Het is mogelijk om aanvullende rapportagetools op de ERP data te gebruiken. Licht toe welke en op welke manier de integratie van deze tools plaatsvindt.</t>
  </si>
  <si>
    <t>Laag (3)</t>
  </si>
  <si>
    <t>kort</t>
  </si>
  <si>
    <t>Ja</t>
  </si>
  <si>
    <t>Nee</t>
  </si>
  <si>
    <t>Max</t>
  </si>
  <si>
    <t>Goed</t>
  </si>
  <si>
    <t>Vold</t>
  </si>
  <si>
    <t>Min</t>
  </si>
  <si>
    <t>Niet</t>
  </si>
  <si>
    <t>uitgebreid</t>
  </si>
  <si>
    <t>binair</t>
  </si>
  <si>
    <t>instructie</t>
  </si>
  <si>
    <t>Inschrijver dient bij alle wensen/eisen kolom H en I in te vullen indien van toepassing</t>
  </si>
  <si>
    <t>Voor de beantwoording van de niet-binaire wensen dient Inschrijver de beantwoording conform de instructies in paragraaf 7.3 van de aanbestedingsleidraad in te dienen.</t>
  </si>
  <si>
    <t>Aanvullend geldt dat per Programma van Eisen één word-document dient te worden ingediend, waarbij elke beantwoording van een wens/eis op een nieuwe pagina dient te worden gestart (dus niet: meerdere wensen / eisen op 1 pagina).</t>
  </si>
  <si>
    <t>legenda:</t>
  </si>
  <si>
    <t>niet van toepassing (indien in kolom H of kolom I dan geen antwoord nodig)</t>
  </si>
  <si>
    <t>kolommen in te vullen door inschrijver indien van toepassing</t>
  </si>
  <si>
    <t>eisen/wensen</t>
  </si>
  <si>
    <t>kolommen beoordeling (worden automatisch gevuld)</t>
  </si>
  <si>
    <t>Programma van Eisen en Wensen Rapportage</t>
  </si>
  <si>
    <t>Beoordeling</t>
  </si>
  <si>
    <t>Eisen
Voldoen aan eis</t>
  </si>
  <si>
    <t>Binaire wensen
score wens</t>
  </si>
  <si>
    <t>ja, standaard</t>
  </si>
  <si>
    <t>ja, maatwerk</t>
  </si>
  <si>
    <t>nee</t>
  </si>
  <si>
    <t>voldoet</t>
  </si>
  <si>
    <t>door niet te voldoen aan deze eis volgt uitsluiting</t>
  </si>
  <si>
    <t>vul uw antwoord in kolom H in</t>
  </si>
  <si>
    <t>vul hier de bestandsnaam van de beantwoording in</t>
  </si>
  <si>
    <t>wordt door aanbestedende dienst ingevuld na consensus beoordeling</t>
  </si>
  <si>
    <t>aantal eisen waarbij inschrijver aangeeft te voldoen</t>
  </si>
  <si>
    <t>aantal eisen waarbij inschrijver aangeeft niet te voldoen</t>
  </si>
  <si>
    <t>aantal nog te beantwoorden eisen</t>
  </si>
  <si>
    <t>aantal nog in te vullen binaire wensen</t>
  </si>
  <si>
    <t>score opwensen</t>
  </si>
  <si>
    <t>Bedrijfsnaam</t>
  </si>
  <si>
    <t>naam inschrijver invullen</t>
  </si>
  <si>
    <t>In cel D37 dient inschrijver de bedrijfsnaam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</si>
</sst>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8"/>
      <name val="Calibri"/>
      <family val="2"/>
      <scheme val="minor"/>
    </font>
    <font>
      <b/>
      <sz val="12"/>
      <color theme="1"/>
      <name val="Calibri"/>
      <family val="2"/>
      <scheme val="minor"/>
    </font>
    <font>
      <b/>
      <sz val="10"/>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2" fillId="0" borderId="0" xfId="0" applyFont="1"/>
    <xf numFmtId="0" fontId="1" fillId="2" borderId="1" xfId="0" applyFont="1" applyFill="1" applyBorder="1"/>
    <xf numFmtId="0" fontId="1" fillId="3" borderId="1" xfId="0" applyFont="1" applyFill="1" applyBorder="1"/>
    <xf numFmtId="0" fontId="2" fillId="0" borderId="1" xfId="0" applyFont="1" applyBorder="1"/>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xf>
    <xf numFmtId="0" fontId="2" fillId="0" borderId="1" xfId="0" applyFont="1" applyBorder="1" applyAlignment="1">
      <alignment horizontal="left" vertical="top"/>
    </xf>
    <xf numFmtId="0" fontId="1" fillId="2" borderId="1" xfId="0" applyFont="1" applyFill="1" applyBorder="1" applyAlignment="1">
      <alignment horizontal="center"/>
    </xf>
    <xf numFmtId="0" fontId="5"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6" fillId="0" borderId="0" xfId="0" applyFont="1" applyAlignment="1">
      <alignment vertical="top"/>
    </xf>
    <xf numFmtId="0" fontId="2" fillId="0" borderId="0" xfId="0" applyFont="1" applyAlignment="1">
      <alignment horizontal="left" vertical="top"/>
    </xf>
    <xf numFmtId="0" fontId="2" fillId="4" borderId="1" xfId="0" applyFont="1" applyFill="1" applyBorder="1"/>
    <xf numFmtId="0" fontId="1" fillId="3" borderId="1" xfId="0" applyFont="1" applyFill="1" applyBorder="1" applyAlignment="1">
      <alignment wrapText="1"/>
    </xf>
    <xf numFmtId="0" fontId="1" fillId="5" borderId="1" xfId="0" applyFont="1" applyFill="1" applyBorder="1" applyAlignment="1">
      <alignment vertical="top"/>
    </xf>
    <xf numFmtId="0" fontId="1" fillId="5" borderId="1" xfId="0" applyFont="1" applyFill="1" applyBorder="1" applyAlignment="1">
      <alignment vertical="top" wrapText="1"/>
    </xf>
    <xf numFmtId="0" fontId="3" fillId="0" borderId="4" xfId="0" applyFont="1" applyBorder="1" applyAlignment="1" applyProtection="1">
      <alignment vertical="top"/>
      <protection locked="0"/>
    </xf>
    <xf numFmtId="0" fontId="3" fillId="4" borderId="1" xfId="0" applyFont="1" applyFill="1" applyBorder="1" applyAlignment="1" applyProtection="1">
      <alignment vertical="top"/>
      <protection locked="0"/>
    </xf>
    <xf numFmtId="0" fontId="2" fillId="4" borderId="1" xfId="0" applyFont="1" applyFill="1" applyBorder="1" applyAlignment="1">
      <alignment vertical="top" wrapText="1"/>
    </xf>
    <xf numFmtId="0" fontId="7" fillId="0" borderId="1" xfId="0" applyFont="1" applyBorder="1" applyAlignment="1" applyProtection="1">
      <alignment vertical="top" wrapText="1"/>
      <protection locked="0"/>
    </xf>
    <xf numFmtId="0" fontId="8" fillId="4" borderId="1" xfId="0" applyFont="1" applyFill="1" applyBorder="1" applyAlignment="1">
      <alignment vertical="top" wrapText="1"/>
    </xf>
    <xf numFmtId="0" fontId="9" fillId="0" borderId="1" xfId="0" applyFont="1" applyBorder="1" applyAlignment="1" applyProtection="1">
      <alignment vertical="center" wrapText="1"/>
      <protection locked="0"/>
    </xf>
    <xf numFmtId="0" fontId="2" fillId="0" borderId="1" xfId="0" applyFont="1" applyBorder="1" applyProtection="1">
      <protection locked="0"/>
    </xf>
    <xf numFmtId="0" fontId="2" fillId="4" borderId="1" xfId="0" applyFont="1" applyFill="1" applyBorder="1" applyProtection="1">
      <protection locked="0"/>
    </xf>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5" borderId="1" xfId="0" applyFont="1" applyFill="1" applyBorder="1" applyAlignment="1">
      <alignment horizontal="center" vertical="top" wrapText="1"/>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topLeftCell="A18" zoomScale="90" zoomScaleNormal="90" workbookViewId="0">
      <selection activeCell="I24" sqref="I24"/>
    </sheetView>
  </sheetViews>
  <sheetFormatPr defaultColWidth="8.7109375" defaultRowHeight="12" x14ac:dyDescent="0.2"/>
  <cols>
    <col min="1" max="1" width="7.5703125" style="1" customWidth="1"/>
    <col min="2" max="2" width="12.42578125" style="1" customWidth="1"/>
    <col min="3" max="3" width="18.85546875" style="11" customWidth="1"/>
    <col min="4" max="4" width="57.42578125" style="6" customWidth="1"/>
    <col min="5" max="6" width="10" style="1" customWidth="1"/>
    <col min="7" max="7" width="14.85546875" style="1" customWidth="1"/>
    <col min="8" max="8" width="12.42578125" style="1" customWidth="1"/>
    <col min="9" max="9" width="53.42578125" style="1" customWidth="1"/>
    <col min="10" max="11" width="23.42578125" style="6" customWidth="1"/>
    <col min="12" max="16384" width="8.7109375" style="1"/>
  </cols>
  <sheetData>
    <row r="1" spans="1:11" ht="15.75" x14ac:dyDescent="0.2">
      <c r="A1" s="16" t="s">
        <v>69</v>
      </c>
      <c r="B1" s="17"/>
      <c r="D1" s="18"/>
      <c r="E1" s="17"/>
      <c r="F1" s="17"/>
      <c r="G1" s="17"/>
      <c r="H1" s="17"/>
      <c r="I1" s="18"/>
      <c r="J1" s="18"/>
      <c r="K1" s="18"/>
    </row>
    <row r="2" spans="1:11" ht="12.75" x14ac:dyDescent="0.2">
      <c r="A2" s="19" t="s">
        <v>60</v>
      </c>
      <c r="B2" s="17"/>
      <c r="D2" s="18"/>
      <c r="E2" s="17"/>
      <c r="F2" s="17"/>
      <c r="G2" s="17"/>
      <c r="H2" s="17"/>
      <c r="I2" s="18"/>
      <c r="J2" s="18"/>
      <c r="K2" s="18"/>
    </row>
    <row r="3" spans="1:11" x14ac:dyDescent="0.2">
      <c r="A3" s="35" t="s">
        <v>61</v>
      </c>
      <c r="B3" s="35"/>
      <c r="C3" s="35"/>
      <c r="D3" s="35"/>
      <c r="E3" s="35"/>
      <c r="F3" s="35"/>
      <c r="G3" s="35"/>
      <c r="H3" s="35"/>
      <c r="I3" s="35"/>
      <c r="J3" s="36"/>
      <c r="K3" s="18"/>
    </row>
    <row r="4" spans="1:11" x14ac:dyDescent="0.2">
      <c r="A4" s="35" t="s">
        <v>62</v>
      </c>
      <c r="B4" s="35"/>
      <c r="C4" s="35"/>
      <c r="D4" s="35"/>
      <c r="E4" s="35"/>
      <c r="F4" s="35"/>
      <c r="G4" s="35"/>
      <c r="H4" s="35"/>
      <c r="I4" s="35"/>
      <c r="J4" s="36"/>
      <c r="K4" s="18"/>
    </row>
    <row r="5" spans="1:11" x14ac:dyDescent="0.2">
      <c r="A5" s="35" t="s">
        <v>63</v>
      </c>
      <c r="B5" s="35"/>
      <c r="C5" s="35"/>
      <c r="D5" s="35"/>
      <c r="E5" s="35"/>
      <c r="F5" s="35"/>
      <c r="G5" s="35"/>
      <c r="H5" s="35"/>
      <c r="I5" s="35"/>
      <c r="J5" s="36"/>
      <c r="K5" s="18"/>
    </row>
    <row r="6" spans="1:11" x14ac:dyDescent="0.2">
      <c r="A6" s="20" t="s">
        <v>88</v>
      </c>
      <c r="B6" s="20"/>
      <c r="C6" s="20"/>
      <c r="D6" s="20"/>
      <c r="E6" s="20"/>
      <c r="F6" s="20"/>
      <c r="G6" s="20"/>
      <c r="H6" s="20"/>
      <c r="I6" s="20"/>
      <c r="J6" s="11"/>
      <c r="K6" s="18"/>
    </row>
    <row r="7" spans="1:11" x14ac:dyDescent="0.2">
      <c r="A7" s="17"/>
      <c r="B7" s="17"/>
      <c r="D7" s="18"/>
      <c r="E7" s="17"/>
      <c r="F7" s="17"/>
      <c r="G7" s="17"/>
      <c r="H7" s="17"/>
      <c r="I7" s="18"/>
      <c r="J7" s="18"/>
      <c r="K7" s="18"/>
    </row>
    <row r="8" spans="1:11" ht="12.75" x14ac:dyDescent="0.2">
      <c r="A8" s="19" t="s">
        <v>64</v>
      </c>
      <c r="B8" s="21"/>
      <c r="C8" s="37" t="s">
        <v>65</v>
      </c>
      <c r="D8" s="38"/>
      <c r="E8" s="22"/>
      <c r="F8" s="17" t="s">
        <v>66</v>
      </c>
      <c r="G8" s="17"/>
      <c r="H8" s="17"/>
      <c r="I8" s="18"/>
      <c r="J8" s="18"/>
      <c r="K8" s="18"/>
    </row>
    <row r="9" spans="1:11" x14ac:dyDescent="0.2">
      <c r="A9" s="17"/>
      <c r="B9" s="10"/>
      <c r="C9" s="11" t="s">
        <v>67</v>
      </c>
      <c r="D9" s="18"/>
      <c r="E9" s="23"/>
      <c r="F9" s="17" t="s">
        <v>68</v>
      </c>
      <c r="G9" s="17"/>
      <c r="H9" s="17"/>
      <c r="I9" s="18"/>
      <c r="J9" s="18"/>
      <c r="K9" s="18"/>
    </row>
    <row r="10" spans="1:11" x14ac:dyDescent="0.2">
      <c r="A10" s="17"/>
      <c r="B10" s="17"/>
      <c r="D10" s="18"/>
      <c r="E10" s="17"/>
      <c r="F10" s="17"/>
      <c r="G10" s="17"/>
      <c r="H10" s="17"/>
      <c r="I10" s="18"/>
      <c r="J10" s="18"/>
      <c r="K10" s="18"/>
    </row>
    <row r="11" spans="1:11" x14ac:dyDescent="0.2">
      <c r="A11" s="33" t="s">
        <v>0</v>
      </c>
      <c r="B11" s="33"/>
      <c r="C11" s="33"/>
      <c r="D11" s="33"/>
      <c r="E11" s="33"/>
      <c r="F11" s="15"/>
      <c r="G11" s="15"/>
      <c r="H11" s="34" t="s">
        <v>1</v>
      </c>
      <c r="I11" s="34"/>
      <c r="J11" s="39" t="s">
        <v>70</v>
      </c>
      <c r="K11" s="39"/>
    </row>
    <row r="12" spans="1:11" ht="24" x14ac:dyDescent="0.2">
      <c r="A12" s="2" t="s">
        <v>2</v>
      </c>
      <c r="B12" s="2" t="s">
        <v>3</v>
      </c>
      <c r="C12" s="10" t="s">
        <v>4</v>
      </c>
      <c r="D12" s="5" t="s">
        <v>5</v>
      </c>
      <c r="E12" s="2" t="s">
        <v>6</v>
      </c>
      <c r="F12" s="2" t="s">
        <v>7</v>
      </c>
      <c r="G12" s="2" t="s">
        <v>8</v>
      </c>
      <c r="H12" s="3" t="s">
        <v>9</v>
      </c>
      <c r="I12" s="3" t="s">
        <v>10</v>
      </c>
      <c r="J12" s="24" t="s">
        <v>71</v>
      </c>
      <c r="K12" s="24" t="s">
        <v>72</v>
      </c>
    </row>
    <row r="13" spans="1:11" ht="24" x14ac:dyDescent="0.2">
      <c r="A13" s="7" t="s">
        <v>11</v>
      </c>
      <c r="B13" s="7" t="s">
        <v>12</v>
      </c>
      <c r="C13" s="13"/>
      <c r="D13" s="12" t="s">
        <v>13</v>
      </c>
      <c r="E13" s="4" t="s">
        <v>14</v>
      </c>
      <c r="F13" s="4"/>
      <c r="G13" s="4"/>
      <c r="H13" s="25"/>
      <c r="I13" s="26"/>
      <c r="J13" s="8" t="str">
        <f>IF(H13="ja",Waarden!$A$26,IF(H13="nee",Waarden!$A$27,Waarden!$A$28))</f>
        <v>vul uw antwoord in kolom H in</v>
      </c>
      <c r="K13" s="27"/>
    </row>
    <row r="14" spans="1:11" ht="36" x14ac:dyDescent="0.2">
      <c r="A14" s="7" t="s">
        <v>15</v>
      </c>
      <c r="B14" s="7" t="s">
        <v>12</v>
      </c>
      <c r="C14" s="13"/>
      <c r="D14" s="8" t="s">
        <v>16</v>
      </c>
      <c r="E14" s="4" t="s">
        <v>17</v>
      </c>
      <c r="F14" s="4" t="s">
        <v>18</v>
      </c>
      <c r="G14" s="4" t="s">
        <v>59</v>
      </c>
      <c r="H14" s="31"/>
      <c r="I14" s="28"/>
      <c r="J14" s="21"/>
      <c r="K14" s="7" t="str">
        <f>IF(H14="nee",0, IF(H14=Waarden!$A$22,VLOOKUP('PVE onderdeel'!F14,Waarden!$A$13:$B$15,2,FALSE), IF(H14=Waarden!$A$23,1, "vul uw antwoord in kolom H in")))</f>
        <v>vul uw antwoord in kolom H in</v>
      </c>
    </row>
    <row r="15" spans="1:11" ht="48" x14ac:dyDescent="0.2">
      <c r="A15" s="7" t="s">
        <v>19</v>
      </c>
      <c r="B15" s="7" t="s">
        <v>12</v>
      </c>
      <c r="C15" s="13"/>
      <c r="D15" s="8" t="s">
        <v>20</v>
      </c>
      <c r="E15" s="4" t="s">
        <v>14</v>
      </c>
      <c r="F15" s="4"/>
      <c r="G15" s="4"/>
      <c r="H15" s="25"/>
      <c r="I15" s="26"/>
      <c r="J15" s="8" t="str">
        <f>IF(H15="ja",Waarden!$A$26,IF(H15="nee",Waarden!$A$27,Waarden!$A$28))</f>
        <v>vul uw antwoord in kolom H in</v>
      </c>
      <c r="K15" s="27"/>
    </row>
    <row r="16" spans="1:11" ht="36" x14ac:dyDescent="0.2">
      <c r="A16" s="7" t="s">
        <v>21</v>
      </c>
      <c r="B16" s="7" t="s">
        <v>12</v>
      </c>
      <c r="C16" s="13"/>
      <c r="D16" s="8" t="s">
        <v>22</v>
      </c>
      <c r="E16" s="4" t="s">
        <v>17</v>
      </c>
      <c r="F16" s="4" t="s">
        <v>18</v>
      </c>
      <c r="G16" s="4" t="s">
        <v>59</v>
      </c>
      <c r="H16" s="31"/>
      <c r="I16" s="28"/>
      <c r="J16" s="21"/>
      <c r="K16" s="7" t="str">
        <f>IF(H16="nee",0, IF(H16=Waarden!$A$22,VLOOKUP('PVE onderdeel'!F16,Waarden!$A$13:$B$15,2,FALSE), IF(H16=Waarden!$A$23,1, "vul uw antwoord in kolom H in")))</f>
        <v>vul uw antwoord in kolom H in</v>
      </c>
    </row>
    <row r="17" spans="1:11" ht="84" x14ac:dyDescent="0.2">
      <c r="A17" s="7" t="s">
        <v>23</v>
      </c>
      <c r="B17" s="7" t="s">
        <v>12</v>
      </c>
      <c r="C17" s="13"/>
      <c r="D17" s="8" t="s">
        <v>24</v>
      </c>
      <c r="E17" s="4" t="s">
        <v>14</v>
      </c>
      <c r="F17" s="4"/>
      <c r="G17" s="4"/>
      <c r="H17" s="25"/>
      <c r="I17" s="26"/>
      <c r="J17" s="8" t="str">
        <f>IF(H17="ja",Waarden!$A$26,IF(H17="nee",Waarden!$A$27,Waarden!$A$28))</f>
        <v>vul uw antwoord in kolom H in</v>
      </c>
      <c r="K17" s="27"/>
    </row>
    <row r="18" spans="1:11" ht="60" x14ac:dyDescent="0.2">
      <c r="A18" s="7" t="s">
        <v>25</v>
      </c>
      <c r="B18" s="7" t="s">
        <v>12</v>
      </c>
      <c r="C18" s="13"/>
      <c r="D18" s="8" t="s">
        <v>26</v>
      </c>
      <c r="E18" s="4" t="s">
        <v>14</v>
      </c>
      <c r="F18" s="4"/>
      <c r="G18" s="4" t="s">
        <v>27</v>
      </c>
      <c r="H18" s="25"/>
      <c r="I18" s="28" t="s">
        <v>79</v>
      </c>
      <c r="J18" s="8" t="str">
        <f>IF(H18="ja",Waarden!$A$26,IF(H18="nee",Waarden!$A$27,Waarden!$A$28))</f>
        <v>vul uw antwoord in kolom H in</v>
      </c>
      <c r="K18" s="27"/>
    </row>
    <row r="19" spans="1:11" ht="24" x14ac:dyDescent="0.2">
      <c r="A19" s="7" t="s">
        <v>28</v>
      </c>
      <c r="B19" s="7" t="s">
        <v>12</v>
      </c>
      <c r="C19" s="13"/>
      <c r="D19" s="8" t="s">
        <v>29</v>
      </c>
      <c r="E19" s="4" t="s">
        <v>14</v>
      </c>
      <c r="F19" s="4"/>
      <c r="G19" s="4"/>
      <c r="H19" s="25"/>
      <c r="I19" s="26"/>
      <c r="J19" s="8" t="str">
        <f>IF(H19="ja",Waarden!$A$26,IF(H19="nee",Waarden!$A$27,Waarden!$A$28))</f>
        <v>vul uw antwoord in kolom H in</v>
      </c>
      <c r="K19" s="27"/>
    </row>
    <row r="20" spans="1:11" ht="36" x14ac:dyDescent="0.2">
      <c r="A20" s="7" t="s">
        <v>30</v>
      </c>
      <c r="B20" s="7" t="s">
        <v>12</v>
      </c>
      <c r="C20" s="13"/>
      <c r="D20" s="8" t="s">
        <v>31</v>
      </c>
      <c r="E20" s="4" t="s">
        <v>14</v>
      </c>
      <c r="F20" s="4"/>
      <c r="G20" s="4"/>
      <c r="H20" s="25"/>
      <c r="I20" s="26"/>
      <c r="J20" s="8" t="str">
        <f>IF(H20="ja",Waarden!$A$26,IF(H20="nee",Waarden!$A$27,Waarden!$A$28))</f>
        <v>vul uw antwoord in kolom H in</v>
      </c>
      <c r="K20" s="27"/>
    </row>
    <row r="21" spans="1:11" ht="36" x14ac:dyDescent="0.2">
      <c r="A21" s="7" t="s">
        <v>32</v>
      </c>
      <c r="B21" s="7" t="s">
        <v>12</v>
      </c>
      <c r="C21" s="13"/>
      <c r="D21" s="9" t="s">
        <v>33</v>
      </c>
      <c r="E21" s="4" t="s">
        <v>14</v>
      </c>
      <c r="F21" s="4"/>
      <c r="G21" s="4"/>
      <c r="H21" s="25"/>
      <c r="I21" s="26"/>
      <c r="J21" s="8" t="str">
        <f>IF(H21="ja",Waarden!$A$26,IF(H21="nee",Waarden!$A$27,Waarden!$A$28))</f>
        <v>vul uw antwoord in kolom H in</v>
      </c>
      <c r="K21" s="27"/>
    </row>
    <row r="22" spans="1:11" ht="36" x14ac:dyDescent="0.2">
      <c r="A22" s="7" t="s">
        <v>34</v>
      </c>
      <c r="B22" s="7" t="s">
        <v>12</v>
      </c>
      <c r="C22" s="13"/>
      <c r="D22" s="9" t="s">
        <v>35</v>
      </c>
      <c r="E22" s="4" t="s">
        <v>17</v>
      </c>
      <c r="F22" s="4" t="s">
        <v>18</v>
      </c>
      <c r="G22" s="4" t="s">
        <v>59</v>
      </c>
      <c r="H22" s="31"/>
      <c r="I22" s="28"/>
      <c r="J22" s="21"/>
      <c r="K22" s="7" t="str">
        <f>IF(H22="nee",0, IF(H22=Waarden!$A$22,VLOOKUP('PVE onderdeel'!F22,Waarden!$A$13:$B$15,2,FALSE), IF(H22=Waarden!$A$23,1, "vul uw antwoord in kolom H in")))</f>
        <v>vul uw antwoord in kolom H in</v>
      </c>
    </row>
    <row r="23" spans="1:11" ht="60" x14ac:dyDescent="0.2">
      <c r="A23" s="7" t="s">
        <v>36</v>
      </c>
      <c r="B23" s="7" t="s">
        <v>12</v>
      </c>
      <c r="C23" s="13"/>
      <c r="D23" s="12" t="s">
        <v>37</v>
      </c>
      <c r="E23" s="4" t="s">
        <v>14</v>
      </c>
      <c r="F23" s="4"/>
      <c r="G23" s="4"/>
      <c r="H23" s="25"/>
      <c r="I23" s="26"/>
      <c r="J23" s="8" t="str">
        <f>IF(H23="ja",Waarden!$A$26,IF(H23="nee",Waarden!$A$27,Waarden!$A$28))</f>
        <v>vul uw antwoord in kolom H in</v>
      </c>
      <c r="K23" s="27"/>
    </row>
    <row r="24" spans="1:11" ht="36" x14ac:dyDescent="0.2">
      <c r="A24" s="7" t="s">
        <v>38</v>
      </c>
      <c r="B24" s="7" t="s">
        <v>12</v>
      </c>
      <c r="C24" s="14"/>
      <c r="D24" s="9" t="s">
        <v>39</v>
      </c>
      <c r="E24" s="4" t="s">
        <v>14</v>
      </c>
      <c r="F24" s="4"/>
      <c r="G24" s="4"/>
      <c r="H24" s="25"/>
      <c r="I24" s="26"/>
      <c r="J24" s="8" t="str">
        <f>IF(H24="ja",Waarden!$A$26,IF(H24="nee",Waarden!$A$27,Waarden!$A$28))</f>
        <v>vul uw antwoord in kolom H in</v>
      </c>
      <c r="K24" s="27"/>
    </row>
    <row r="25" spans="1:11" ht="24" x14ac:dyDescent="0.2">
      <c r="A25" s="7" t="s">
        <v>40</v>
      </c>
      <c r="B25" s="7" t="s">
        <v>12</v>
      </c>
      <c r="C25" s="14"/>
      <c r="D25" s="9" t="s">
        <v>41</v>
      </c>
      <c r="E25" s="4" t="s">
        <v>17</v>
      </c>
      <c r="F25" s="4" t="s">
        <v>42</v>
      </c>
      <c r="G25" s="4" t="s">
        <v>59</v>
      </c>
      <c r="H25" s="31"/>
      <c r="I25" s="28"/>
      <c r="J25" s="21"/>
      <c r="K25" s="7" t="str">
        <f>IF(H25="nee",0, IF(H25=Waarden!$A$22,VLOOKUP('PVE onderdeel'!F25,Waarden!$A$13:$B$15,2,FALSE), IF(H25=Waarden!$A$23,1, "vul uw antwoord in kolom H in")))</f>
        <v>vul uw antwoord in kolom H in</v>
      </c>
    </row>
    <row r="26" spans="1:11" ht="36" x14ac:dyDescent="0.2">
      <c r="A26" s="7" t="s">
        <v>43</v>
      </c>
      <c r="B26" s="7" t="s">
        <v>12</v>
      </c>
      <c r="C26" s="14"/>
      <c r="D26" s="9" t="s">
        <v>44</v>
      </c>
      <c r="E26" s="4" t="s">
        <v>17</v>
      </c>
      <c r="F26" s="4" t="s">
        <v>42</v>
      </c>
      <c r="G26" s="4" t="s">
        <v>59</v>
      </c>
      <c r="H26" s="31"/>
      <c r="I26" s="28"/>
      <c r="J26" s="21"/>
      <c r="K26" s="7" t="str">
        <f>IF(H26="nee",0, IF(H26=Waarden!$A$22,VLOOKUP('PVE onderdeel'!F26,Waarden!$A$13:$B$15,2,FALSE), IF(H26=Waarden!$A$23,1, "vul uw antwoord in kolom H in")))</f>
        <v>vul uw antwoord in kolom H in</v>
      </c>
    </row>
    <row r="27" spans="1:11" ht="24" x14ac:dyDescent="0.2">
      <c r="A27" s="7" t="s">
        <v>45</v>
      </c>
      <c r="B27" s="7" t="s">
        <v>12</v>
      </c>
      <c r="C27" s="14"/>
      <c r="D27" s="9" t="s">
        <v>46</v>
      </c>
      <c r="E27" s="4" t="s">
        <v>17</v>
      </c>
      <c r="F27" s="4" t="s">
        <v>42</v>
      </c>
      <c r="G27" s="4" t="s">
        <v>59</v>
      </c>
      <c r="H27" s="31"/>
      <c r="I27" s="28"/>
      <c r="J27" s="21"/>
      <c r="K27" s="7" t="str">
        <f>IF(H27="nee",0, IF(H27=Waarden!$A$22,VLOOKUP('PVE onderdeel'!F27,Waarden!$A$13:$B$15,2,FALSE), IF(H27=Waarden!$A$23,1, "vul uw antwoord in kolom H in")))</f>
        <v>vul uw antwoord in kolom H in</v>
      </c>
    </row>
    <row r="28" spans="1:11" ht="36" x14ac:dyDescent="0.2">
      <c r="A28" s="7" t="s">
        <v>47</v>
      </c>
      <c r="B28" s="7" t="s">
        <v>12</v>
      </c>
      <c r="C28" s="14"/>
      <c r="D28" s="9" t="s">
        <v>48</v>
      </c>
      <c r="E28" s="4" t="s">
        <v>17</v>
      </c>
      <c r="F28" s="4" t="s">
        <v>49</v>
      </c>
      <c r="G28" s="4" t="s">
        <v>50</v>
      </c>
      <c r="H28" s="32"/>
      <c r="I28" s="28" t="s">
        <v>79</v>
      </c>
      <c r="J28" s="21"/>
      <c r="K28" s="29" t="s">
        <v>80</v>
      </c>
    </row>
    <row r="31" spans="1:11" x14ac:dyDescent="0.2">
      <c r="D31" s="1" t="s">
        <v>81</v>
      </c>
      <c r="E31" s="1">
        <f>COUNTIF($J$13:$J$28,Waarden!A26)</f>
        <v>0</v>
      </c>
      <c r="I31" s="6"/>
    </row>
    <row r="32" spans="1:11" x14ac:dyDescent="0.2">
      <c r="D32" s="1" t="s">
        <v>82</v>
      </c>
      <c r="E32" s="1">
        <f>COUNTIF($J$13:$J$28,Waarden!A27)</f>
        <v>0</v>
      </c>
      <c r="I32" s="6"/>
    </row>
    <row r="33" spans="3:9" x14ac:dyDescent="0.2">
      <c r="D33" s="1" t="s">
        <v>83</v>
      </c>
      <c r="E33" s="1">
        <f>COUNTIF($J$13:$J$28,Waarden!A28)</f>
        <v>9</v>
      </c>
      <c r="I33" s="6"/>
    </row>
    <row r="34" spans="3:9" x14ac:dyDescent="0.2">
      <c r="D34" s="1" t="s">
        <v>84</v>
      </c>
      <c r="E34" s="1">
        <f>COUNTIF($K$13:$K$28,Waarden!A28)</f>
        <v>6</v>
      </c>
      <c r="I34" s="6"/>
    </row>
    <row r="35" spans="3:9" x14ac:dyDescent="0.2">
      <c r="D35" s="1" t="s">
        <v>85</v>
      </c>
      <c r="E35" s="1">
        <f>SUM(K13:K28)</f>
        <v>0</v>
      </c>
      <c r="I35" s="6"/>
    </row>
    <row r="36" spans="3:9" x14ac:dyDescent="0.2">
      <c r="I36" s="6"/>
    </row>
    <row r="37" spans="3:9" ht="18" customHeight="1" x14ac:dyDescent="0.2">
      <c r="C37" s="11" t="s">
        <v>86</v>
      </c>
      <c r="D37" s="30" t="s">
        <v>87</v>
      </c>
      <c r="I37" s="6"/>
    </row>
  </sheetData>
  <sheetProtection algorithmName="SHA-512" hashValue="vWJRiRYKUN96/npZo2J5+TiWvJYOLnstfVgzfrkYgadHYEkWXVr7KawUfjtXx22IH8XjYKSJz8tZr0WHKTfgMg==" saltValue="s6BeF9tbA9z6MLr51WYLjA==" spinCount="100000" sheet="1" objects="1" scenarios="1" autoFilter="0"/>
  <autoFilter ref="A12:K28" xr:uid="{8AF177FB-092B-46EB-9A67-E82CA2344D0C}"/>
  <mergeCells count="7">
    <mergeCell ref="A11:E11"/>
    <mergeCell ref="H11:I11"/>
    <mergeCell ref="A3:J3"/>
    <mergeCell ref="A4:J4"/>
    <mergeCell ref="A5:J5"/>
    <mergeCell ref="C8:D8"/>
    <mergeCell ref="J11:K11"/>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1000000}">
          <x14:formula1>
            <xm:f>Waarden!$A$4:$A$5</xm:f>
          </x14:formula1>
          <xm:sqref>H13 H15 H17:H21 H23:H24</xm:sqref>
        </x14:dataValidation>
        <x14:dataValidation type="list" allowBlank="1" showInputMessage="1" showErrorMessage="1" xr:uid="{00000000-0002-0000-0000-000000000000}">
          <x14:formula1>
            <xm:f>Waarden!$A$1:$A$2</xm:f>
          </x14:formula1>
          <xm:sqref>E13:E26</xm:sqref>
        </x14:dataValidation>
        <x14:dataValidation type="list" allowBlank="1" showInputMessage="1" showErrorMessage="1" xr:uid="{0BB95CEC-C39C-4158-A727-2751F60D8C89}">
          <x14:formula1>
            <xm:f>Waarden!$A$13:$A$15</xm:f>
          </x14:formula1>
          <xm:sqref>F13:F28</xm:sqref>
        </x14:dataValidation>
        <x14:dataValidation type="list" allowBlank="1" showInputMessage="1" showErrorMessage="1" xr:uid="{EBA88B3B-4DCE-4D34-B315-16FEB79A12B4}">
          <x14:formula1>
            <xm:f>Waarden!$A$17:$A$20</xm:f>
          </x14:formula1>
          <xm:sqref>G13:G28</xm:sqref>
        </x14:dataValidation>
        <x14:dataValidation type="list" allowBlank="1" showInputMessage="1" showErrorMessage="1" xr:uid="{5BC32A48-995C-4DA2-B694-487C3E21666E}">
          <x14:formula1>
            <xm:f>Waarden!$A$22:$A$24</xm:f>
          </x14:formula1>
          <xm:sqref>H14 H16 H22 H25:H27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B16" sqref="B16"/>
    </sheetView>
  </sheetViews>
  <sheetFormatPr defaultRowHeight="15" x14ac:dyDescent="0.25"/>
  <sheetData>
    <row r="1" spans="1:2" x14ac:dyDescent="0.25">
      <c r="A1" t="s">
        <v>14</v>
      </c>
    </row>
    <row r="2" spans="1:2" x14ac:dyDescent="0.25">
      <c r="A2" t="s">
        <v>17</v>
      </c>
    </row>
    <row r="4" spans="1:2" x14ac:dyDescent="0.25">
      <c r="A4" t="s">
        <v>51</v>
      </c>
    </row>
    <row r="5" spans="1:2" x14ac:dyDescent="0.25">
      <c r="A5" t="s">
        <v>52</v>
      </c>
    </row>
    <row r="7" spans="1:2" x14ac:dyDescent="0.25">
      <c r="A7" t="s">
        <v>53</v>
      </c>
    </row>
    <row r="8" spans="1:2" x14ac:dyDescent="0.25">
      <c r="A8" t="s">
        <v>54</v>
      </c>
    </row>
    <row r="9" spans="1:2" x14ac:dyDescent="0.25">
      <c r="A9" t="s">
        <v>55</v>
      </c>
    </row>
    <row r="10" spans="1:2" x14ac:dyDescent="0.25">
      <c r="A10" t="s">
        <v>56</v>
      </c>
    </row>
    <row r="11" spans="1:2" x14ac:dyDescent="0.25">
      <c r="A11" t="s">
        <v>57</v>
      </c>
    </row>
    <row r="13" spans="1:2" x14ac:dyDescent="0.25">
      <c r="A13" t="s">
        <v>18</v>
      </c>
      <c r="B13">
        <v>10</v>
      </c>
    </row>
    <row r="14" spans="1:2" x14ac:dyDescent="0.25">
      <c r="A14" t="s">
        <v>42</v>
      </c>
      <c r="B14">
        <v>6</v>
      </c>
    </row>
    <row r="15" spans="1:2" x14ac:dyDescent="0.25">
      <c r="A15" t="s">
        <v>49</v>
      </c>
      <c r="B15">
        <v>3</v>
      </c>
    </row>
    <row r="17" spans="1:1" x14ac:dyDescent="0.25">
      <c r="A17" t="s">
        <v>59</v>
      </c>
    </row>
    <row r="18" spans="1:1" x14ac:dyDescent="0.25">
      <c r="A18" t="s">
        <v>50</v>
      </c>
    </row>
    <row r="19" spans="1:1" x14ac:dyDescent="0.25">
      <c r="A19" t="s">
        <v>58</v>
      </c>
    </row>
    <row r="20" spans="1:1" x14ac:dyDescent="0.25">
      <c r="A20" t="s">
        <v>27</v>
      </c>
    </row>
    <row r="22" spans="1:1" x14ac:dyDescent="0.25">
      <c r="A22" t="s">
        <v>73</v>
      </c>
    </row>
    <row r="23" spans="1:1" x14ac:dyDescent="0.25">
      <c r="A23" t="s">
        <v>74</v>
      </c>
    </row>
    <row r="24" spans="1:1" x14ac:dyDescent="0.25">
      <c r="A24" t="s">
        <v>75</v>
      </c>
    </row>
    <row r="26" spans="1:1" x14ac:dyDescent="0.25">
      <c r="A26" t="s">
        <v>76</v>
      </c>
    </row>
    <row r="27" spans="1:1" x14ac:dyDescent="0.25">
      <c r="A27" t="s">
        <v>77</v>
      </c>
    </row>
    <row r="28" spans="1:1" x14ac:dyDescent="0.25">
      <c r="A28" t="s">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SharedWithUsers xmlns="f41bca70-93f6-4be0-b89a-6aca1cf35e4c">
      <UserInfo>
        <DisplayName>Lutterman, L.J. (Han)</DisplayName>
        <AccountId>59</AccountId>
        <AccountType/>
      </UserInfo>
    </SharedWithUsers>
  </documentManagement>
</p:properties>
</file>

<file path=customXml/itemProps1.xml><?xml version="1.0" encoding="utf-8"?>
<ds:datastoreItem xmlns:ds="http://schemas.openxmlformats.org/officeDocument/2006/customXml" ds:itemID="{D037D58A-FDE5-450A-9F11-42ABDF996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 ds:uri="f41bca70-93f6-4be0-b89a-6aca1cf35e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 onderdeel</vt:lpstr>
      <vt:lpstr>Waarden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2020-10-01T11:08:22Z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