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is\Dropbox (De Keten)\1 Projecten\1.3 Hulpmiddelen\Zoetermeer\Aanbesteding 2020\NvI\"/>
    </mc:Choice>
  </mc:AlternateContent>
  <xr:revisionPtr revIDLastSave="0" documentId="13_ncr:1_{3EF49FF1-7290-45E6-937B-5FEC7D73BA98}" xr6:coauthVersionLast="45" xr6:coauthVersionMax="45" xr10:uidLastSave="{00000000-0000-0000-0000-000000000000}"/>
  <workbookProtection workbookAlgorithmName="SHA-512" workbookHashValue="DOb6BGohk75Ymqh1dD7C1uvnxNjUL1PEQ+FW2G/Q8ISXk9F5Z5C1NKW5g8QTi08WWmWXVQnbpDvQPDKAHOuEmg==" workbookSaltValue="G1UtdjW3I8rAAjNrs8qEKw==" workbookSpinCount="100000" lockStructure="1"/>
  <bookViews>
    <workbookView xWindow="11595" yWindow="3630" windowWidth="23355" windowHeight="14370" activeTab="1" xr2:uid="{F7C14E88-A0A3-4075-8CE7-CBFFB4BF1C35}"/>
  </bookViews>
  <sheets>
    <sheet name="Tekenblad" sheetId="1" r:id="rId1"/>
    <sheet name="Invulformuli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2" l="1"/>
  <c r="F56" i="2"/>
  <c r="E56" i="2"/>
  <c r="F30" i="2"/>
  <c r="M56" i="2" l="1"/>
  <c r="N56" i="2"/>
  <c r="G30" i="2" l="1"/>
  <c r="H53" i="2"/>
  <c r="I53" i="2"/>
  <c r="J53" i="2"/>
  <c r="J8" i="2" l="1"/>
  <c r="I8" i="2"/>
  <c r="H8" i="2"/>
  <c r="C54" i="2" l="1"/>
  <c r="B54" i="2"/>
  <c r="D54" i="2"/>
  <c r="H52" i="2" l="1"/>
  <c r="J52" i="2"/>
  <c r="I52" i="2"/>
  <c r="H51" i="2"/>
  <c r="J51" i="2"/>
  <c r="I51" i="2"/>
  <c r="H50" i="2"/>
  <c r="J50" i="2"/>
  <c r="I50" i="2"/>
  <c r="H49" i="2"/>
  <c r="J49" i="2"/>
  <c r="I49" i="2"/>
  <c r="H48" i="2"/>
  <c r="J48" i="2"/>
  <c r="I48" i="2"/>
  <c r="H47" i="2"/>
  <c r="J47" i="2"/>
  <c r="I47" i="2"/>
  <c r="H46" i="2"/>
  <c r="J46" i="2"/>
  <c r="I46" i="2"/>
  <c r="H45" i="2"/>
  <c r="J45" i="2"/>
  <c r="I45" i="2"/>
  <c r="H43" i="2"/>
  <c r="H42" i="2"/>
  <c r="J42" i="2"/>
  <c r="H41" i="2"/>
  <c r="J41" i="2"/>
  <c r="H40" i="2"/>
  <c r="I40" i="2"/>
  <c r="H39" i="2"/>
  <c r="H38" i="2"/>
  <c r="J38" i="2"/>
  <c r="H37" i="2"/>
  <c r="J37" i="2"/>
  <c r="I37" i="2"/>
  <c r="H36" i="2"/>
  <c r="H35" i="2"/>
  <c r="J35" i="2"/>
  <c r="H34" i="2"/>
  <c r="I34" i="2"/>
  <c r="H33" i="2"/>
  <c r="J32" i="2"/>
  <c r="I32" i="2"/>
  <c r="H32" i="2"/>
  <c r="H31" i="2"/>
  <c r="J31" i="2"/>
  <c r="I30" i="2"/>
  <c r="H30" i="2"/>
  <c r="J30" i="2"/>
  <c r="H29" i="2"/>
  <c r="J29" i="2"/>
  <c r="I29" i="2"/>
  <c r="H28" i="2"/>
  <c r="I28" i="2"/>
  <c r="H27" i="2"/>
  <c r="H26" i="2"/>
  <c r="H25" i="2"/>
  <c r="J25" i="2"/>
  <c r="I25" i="2"/>
  <c r="H24" i="2"/>
  <c r="I24" i="2"/>
  <c r="H23" i="2"/>
  <c r="H22" i="2"/>
  <c r="H21" i="2"/>
  <c r="J21" i="2"/>
  <c r="I21" i="2"/>
  <c r="H20" i="2"/>
  <c r="I20" i="2"/>
  <c r="H19" i="2"/>
  <c r="H18" i="2"/>
  <c r="H17" i="2"/>
  <c r="J17" i="2"/>
  <c r="I17" i="2"/>
  <c r="H16" i="2"/>
  <c r="I16" i="2"/>
  <c r="H15" i="2"/>
  <c r="H14" i="2"/>
  <c r="J14" i="2"/>
  <c r="I14" i="2"/>
  <c r="H13" i="2"/>
  <c r="I13" i="2"/>
  <c r="H12" i="2"/>
  <c r="H11" i="2"/>
  <c r="H10" i="2"/>
  <c r="J10" i="2"/>
  <c r="I10" i="2"/>
  <c r="H9" i="2"/>
  <c r="I9" i="2"/>
  <c r="H7" i="2"/>
  <c r="B2" i="1"/>
  <c r="H54" i="2" l="1"/>
  <c r="J43" i="2"/>
  <c r="I18" i="2"/>
  <c r="J39" i="2"/>
  <c r="I41" i="2"/>
  <c r="I22" i="2"/>
  <c r="I36" i="2"/>
  <c r="I11" i="2"/>
  <c r="I26" i="2"/>
  <c r="J36" i="2"/>
  <c r="J11" i="2"/>
  <c r="J18" i="2"/>
  <c r="J22" i="2"/>
  <c r="J26" i="2"/>
  <c r="I31" i="2"/>
  <c r="J33" i="2"/>
  <c r="I35" i="2"/>
  <c r="I38" i="2"/>
  <c r="I42" i="2"/>
  <c r="J7" i="2"/>
  <c r="J12" i="2"/>
  <c r="J15" i="2"/>
  <c r="J19" i="2"/>
  <c r="J23" i="2"/>
  <c r="J27" i="2"/>
  <c r="I7" i="2"/>
  <c r="J9" i="2"/>
  <c r="I12" i="2"/>
  <c r="J13" i="2"/>
  <c r="I15" i="2"/>
  <c r="J16" i="2"/>
  <c r="I19" i="2"/>
  <c r="J20" i="2"/>
  <c r="I23" i="2"/>
  <c r="J24" i="2"/>
  <c r="I27" i="2"/>
  <c r="J28" i="2"/>
  <c r="I33" i="2"/>
  <c r="J34" i="2"/>
  <c r="I39" i="2"/>
  <c r="J40" i="2"/>
  <c r="I43" i="2"/>
  <c r="J54" i="2" l="1"/>
  <c r="I54" i="2"/>
  <c r="B59" i="2" l="1"/>
  <c r="B3" i="1" l="1"/>
  <c r="B5" i="1" s="1"/>
</calcChain>
</file>

<file path=xl/sharedStrings.xml><?xml version="1.0" encoding="utf-8"?>
<sst xmlns="http://schemas.openxmlformats.org/spreadsheetml/2006/main" count="81" uniqueCount="79">
  <si>
    <t>Aantal uitstaande hulpmiddelen</t>
  </si>
  <si>
    <t>Totaal kosten per jaar</t>
  </si>
  <si>
    <t>Gemiddelde prijs per hulpmiddel per maand</t>
  </si>
  <si>
    <t>Tussen €60,- en €75,-</t>
  </si>
  <si>
    <t>Inschrijver</t>
  </si>
  <si>
    <t>Naam</t>
  </si>
  <si>
    <t>Functie</t>
  </si>
  <si>
    <t>Datum</t>
  </si>
  <si>
    <t>Handtekening</t>
  </si>
  <si>
    <t>Vul in de gele velden onder 'Tarieven' de gevraagde tarieven in en bij categorie 17 de korting die u biedt ten opzichte van de Bruto Catalogus Prijs (BCP).</t>
  </si>
  <si>
    <t>Aantallen</t>
  </si>
  <si>
    <t>Tarieven</t>
  </si>
  <si>
    <t>Kosten per jaar</t>
  </si>
  <si>
    <t>Controle geldigheid</t>
  </si>
  <si>
    <t>Categorie</t>
  </si>
  <si>
    <t>Leveringen
Nieuw</t>
  </si>
  <si>
    <t>Leveringen
Herverstrekking</t>
  </si>
  <si>
    <t>Uitstaand</t>
  </si>
  <si>
    <t>Nieuw levering</t>
  </si>
  <si>
    <t>Onderhoud per jaar</t>
  </si>
  <si>
    <t>Kosten nieuw</t>
  </si>
  <si>
    <t>Kosten Herverstrekking</t>
  </si>
  <si>
    <t>Kosten onderhoud</t>
  </si>
  <si>
    <t>% korting ten opzichte van BCP</t>
  </si>
  <si>
    <t>Check tarief herverstrekking</t>
  </si>
  <si>
    <t>Check tarief onderhoud</t>
  </si>
  <si>
    <t>02 - Handbewogen rolstoelen voor incidenteel/ kortdurend gebruik (lichtgewicht opvouwbare uitvoering)</t>
  </si>
  <si>
    <t>03 - Handbewogen rolstoelen voor (semi-) permanent en actief gebruik (opvouwbaar)</t>
  </si>
  <si>
    <t>04 - Handbewogen rolstoelen voor actief gebruik (vastframe)</t>
  </si>
  <si>
    <t>05 - Elektrische rolstoelen voor (semi-) permanent gebruik, in en om het huis</t>
  </si>
  <si>
    <t>06 - Elektrische rolstoelen voor (semi-) permanent gebruik, binnen/buiten</t>
  </si>
  <si>
    <t>07A - Scootmobielen voor gebruik in de woonomgeving en buiten</t>
  </si>
  <si>
    <t>7C - Scootmobielen voor buiten en intensief gebruik voor gebruikers met medische indicatie voor extra vering</t>
  </si>
  <si>
    <t>7D – Fireblockers of vergelijkbaar</t>
  </si>
  <si>
    <t>8A - Driewielfietsen (Eenvoudige configuratie)</t>
  </si>
  <si>
    <t>8B - Driewielfietsen (Complexe configuratie)</t>
  </si>
  <si>
    <t>9A - Elektrische ondersteuning rolstoel (voor duwer)</t>
  </si>
  <si>
    <t>9B - Elektrische ondersteuning rolstoel (voor de rijder: hoepelondersteuning)</t>
  </si>
  <si>
    <t>9C - Elektrische ondersteuning rolstoel (voor de rijder: smartdrives, joystick, bedieningspaneel, e.d.)</t>
  </si>
  <si>
    <t>10A - Verrijdbare tilliften (passief)</t>
  </si>
  <si>
    <t>10B - Verrijdbare tilliften (actief)</t>
  </si>
  <si>
    <t>11 - Buggy’s (kinderwandelwagen incidenteel gebruik)</t>
  </si>
  <si>
    <t>12 - Kinderwandelwagen dagelijks/permanent</t>
  </si>
  <si>
    <t>13 - Kinderrolstoelen zelfbeweger voor incidenteel/ kortdurend gebruik</t>
  </si>
  <si>
    <t>14 - Kinderrolstoel zelfbeweger actief of semi-permanent en/of kantelbaar</t>
  </si>
  <si>
    <t>15 - Elektrische rolstoel voor specifiek gebruik in de woning</t>
  </si>
  <si>
    <t>16 - Kinderrolstoelen elektrisch</t>
  </si>
  <si>
    <t>17 - Ortheses</t>
  </si>
  <si>
    <t xml:space="preserve">19 - Scootmobielen binnengebruik en/of meeneembaar </t>
  </si>
  <si>
    <t>20 - Aangepaste tweewielfietsen t.b.v. kinderen t/m 12 jaar</t>
  </si>
  <si>
    <t>21A - Driewiel zit-/ligfiets (Eenvoudige configuratie)</t>
  </si>
  <si>
    <t>21B - Driewiel zit-/ligfiets (Complexe configuratie)</t>
  </si>
  <si>
    <t>22A - Duofiets tweewieluitvoering (Eenvoudige configuratie)</t>
  </si>
  <si>
    <t>22B - Duo driewielfiets / side by side duofiets (Eenvoudige configuratie)</t>
  </si>
  <si>
    <t>22C - Duofiets tweewieluitvoering (Complexe configuratie)</t>
  </si>
  <si>
    <t>22D - Duo driewielfiets / side by side duofiets (Complexe configuratie)</t>
  </si>
  <si>
    <t>23 - Rolstoelfietsen</t>
  </si>
  <si>
    <t>26 - Autostoelen voor kinderen</t>
  </si>
  <si>
    <t>27 - Handbike met elektrische ondersteuning of volledig elektrisch</t>
  </si>
  <si>
    <t>28 - Handbike mechanisch</t>
  </si>
  <si>
    <t>29 - Sanitaire kindervoorzieningen</t>
  </si>
  <si>
    <t>30 - Eenvoudige douche- en toiletvoorzieningen (ter verstrekking in eigendom)</t>
  </si>
  <si>
    <t>nvt</t>
  </si>
  <si>
    <t>31 - Douche- en toiletvoorziening verrijdbaar (kleine wielen)</t>
  </si>
  <si>
    <t>32 - Douche- en toiletvoorziening verrijdbaar (zelfbeweger)</t>
  </si>
  <si>
    <t>33 - Sanitaire voorzieningen voor personen van meer dan 150 kg</t>
  </si>
  <si>
    <t>34 - Sanitaire voorziening met kantel en/of hoog/laag – mechanisch</t>
  </si>
  <si>
    <t>35 - Sanitaire voorziening met kantel en/of hoog/laag – elektrisch</t>
  </si>
  <si>
    <t>36 - Transfer hulpmiddelen (anders dan tilliften)</t>
  </si>
  <si>
    <t>37 - Douchebrancard</t>
  </si>
  <si>
    <t>38 - Rolstoelscooter</t>
  </si>
  <si>
    <t>99 - Buiten assortiment</t>
  </si>
  <si>
    <t>Totaal</t>
  </si>
  <si>
    <t>Daar waar geen aantallen bekend zijn, is het aantal '1' ingevuld. De in deze prijsopgave weergegeven totalen zijn hiervoor gecorrigeerd.</t>
  </si>
  <si>
    <t>01A - Handbewogen rolstoelen voor continu gebruik (kantelverstelling)</t>
  </si>
  <si>
    <t>01B - Handbewogen rolstoelen voor continu gebruik (kantelverstelling) en geïntegreerde duwondersteuning</t>
  </si>
  <si>
    <t>Herverstrekking</t>
  </si>
  <si>
    <t>Berekening gemiddeld tarief</t>
  </si>
  <si>
    <t>Het gemiddelde van alle tarieven voor herverstrekking (cel F56) en het gemiddelde van alle tarieven voor onderhoud (cel G56) mogen elk niet hoger zijn dan 15% van het gemiddelde van alle tarieven voor nieuw levering (cel E56).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</si>
</sst>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0" applyFont="1" applyFill="1" applyBorder="1"/>
    <xf numFmtId="0" fontId="0" fillId="0" borderId="0" xfId="0" applyAlignment="1">
      <alignment vertical="center"/>
    </xf>
    <xf numFmtId="0" fontId="0" fillId="0" borderId="1" xfId="0" applyBorder="1"/>
    <xf numFmtId="4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/>
    <xf numFmtId="0" fontId="0" fillId="4" borderId="16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0" fillId="0" borderId="20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4" fontId="0" fillId="3" borderId="17" xfId="1" applyFont="1" applyFill="1" applyBorder="1" applyAlignment="1" applyProtection="1">
      <alignment horizontal="center" vertical="center"/>
      <protection locked="0"/>
    </xf>
    <xf numFmtId="44" fontId="0" fillId="3" borderId="20" xfId="1" applyFont="1" applyFill="1" applyBorder="1" applyAlignment="1" applyProtection="1">
      <alignment horizontal="center" vertical="center"/>
      <protection locked="0"/>
    </xf>
    <xf numFmtId="44" fontId="0" fillId="0" borderId="17" xfId="1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0" fillId="5" borderId="20" xfId="0" applyFill="1" applyBorder="1"/>
    <xf numFmtId="44" fontId="0" fillId="6" borderId="17" xfId="1" applyFont="1" applyFill="1" applyBorder="1" applyAlignment="1">
      <alignment horizontal="center" vertical="center"/>
    </xf>
    <xf numFmtId="9" fontId="0" fillId="3" borderId="20" xfId="2" applyFont="1" applyFill="1" applyBorder="1" applyAlignment="1" applyProtection="1">
      <alignment horizontal="center" vertical="center"/>
      <protection locked="0"/>
    </xf>
    <xf numFmtId="44" fontId="0" fillId="5" borderId="21" xfId="1" applyFont="1" applyFill="1" applyBorder="1" applyAlignment="1">
      <alignment horizontal="center" vertical="center"/>
    </xf>
    <xf numFmtId="44" fontId="0" fillId="5" borderId="22" xfId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9" fontId="0" fillId="0" borderId="20" xfId="0" applyNumberFormat="1" applyBorder="1"/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0" fillId="5" borderId="26" xfId="1" applyFont="1" applyFill="1" applyBorder="1" applyAlignment="1">
      <alignment horizontal="center" vertical="center"/>
    </xf>
    <xf numFmtId="44" fontId="0" fillId="5" borderId="25" xfId="1" applyFont="1" applyFill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0" fontId="0" fillId="5" borderId="25" xfId="0" applyFill="1" applyBorder="1"/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44" fontId="0" fillId="0" borderId="4" xfId="0" applyNumberFormat="1" applyBorder="1"/>
    <xf numFmtId="44" fontId="0" fillId="0" borderId="5" xfId="0" applyNumberFormat="1" applyBorder="1"/>
    <xf numFmtId="0" fontId="2" fillId="6" borderId="29" xfId="0" applyFont="1" applyFill="1" applyBorder="1" applyAlignment="1">
      <alignment horizontal="left" vertical="center" wrapText="1"/>
    </xf>
    <xf numFmtId="0" fontId="0" fillId="0" borderId="25" xfId="0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C46F-2BF0-40B5-B3EF-EC1885B0F4CA}">
  <dimension ref="A1:C17"/>
  <sheetViews>
    <sheetView workbookViewId="0">
      <selection activeCell="B5" sqref="B5"/>
    </sheetView>
  </sheetViews>
  <sheetFormatPr defaultRowHeight="15" x14ac:dyDescent="0.25"/>
  <cols>
    <col min="1" max="1" width="42.5703125" customWidth="1"/>
    <col min="2" max="2" width="12.42578125" customWidth="1"/>
    <col min="3" max="3" width="22" customWidth="1"/>
  </cols>
  <sheetData>
    <row r="1" spans="1:3" ht="15.75" thickBot="1" x14ac:dyDescent="0.3"/>
    <row r="2" spans="1:3" ht="15.75" thickBot="1" x14ac:dyDescent="0.3">
      <c r="A2" s="1" t="s">
        <v>0</v>
      </c>
      <c r="B2" s="42">
        <f>Invulformulier!D54</f>
        <v>3432</v>
      </c>
      <c r="C2" s="43"/>
    </row>
    <row r="3" spans="1:3" ht="15.75" thickBot="1" x14ac:dyDescent="0.3">
      <c r="A3" s="1" t="s">
        <v>1</v>
      </c>
      <c r="B3" s="44">
        <f>Invulformulier!B59</f>
        <v>88200</v>
      </c>
      <c r="C3" s="45"/>
    </row>
    <row r="4" spans="1:3" ht="15.75" thickBot="1" x14ac:dyDescent="0.3">
      <c r="B4" s="2"/>
    </row>
    <row r="5" spans="1:3" ht="15.75" thickBot="1" x14ac:dyDescent="0.3">
      <c r="A5" s="3" t="s">
        <v>2</v>
      </c>
      <c r="B5" s="4">
        <f>B3/B2/12</f>
        <v>2.1416083916083917</v>
      </c>
      <c r="C5" s="5" t="s">
        <v>3</v>
      </c>
    </row>
    <row r="7" spans="1:3" ht="15.75" thickBot="1" x14ac:dyDescent="0.3"/>
    <row r="8" spans="1:3" x14ac:dyDescent="0.25">
      <c r="A8" s="46" t="s">
        <v>4</v>
      </c>
      <c r="B8" s="48"/>
      <c r="C8" s="49"/>
    </row>
    <row r="9" spans="1:3" ht="15.75" thickBot="1" x14ac:dyDescent="0.3">
      <c r="A9" s="47"/>
      <c r="B9" s="50"/>
      <c r="C9" s="51"/>
    </row>
    <row r="10" spans="1:3" x14ac:dyDescent="0.25">
      <c r="A10" s="46" t="s">
        <v>5</v>
      </c>
      <c r="B10" s="48"/>
      <c r="C10" s="49"/>
    </row>
    <row r="11" spans="1:3" ht="15.75" thickBot="1" x14ac:dyDescent="0.3">
      <c r="A11" s="47"/>
      <c r="B11" s="50"/>
      <c r="C11" s="51"/>
    </row>
    <row r="12" spans="1:3" x14ac:dyDescent="0.25">
      <c r="A12" s="46" t="s">
        <v>6</v>
      </c>
      <c r="B12" s="48"/>
      <c r="C12" s="49"/>
    </row>
    <row r="13" spans="1:3" ht="15.75" thickBot="1" x14ac:dyDescent="0.3">
      <c r="A13" s="47"/>
      <c r="B13" s="50"/>
      <c r="C13" s="51"/>
    </row>
    <row r="14" spans="1:3" x14ac:dyDescent="0.25">
      <c r="A14" s="46" t="s">
        <v>7</v>
      </c>
      <c r="B14" s="48"/>
      <c r="C14" s="49"/>
    </row>
    <row r="15" spans="1:3" ht="15.75" thickBot="1" x14ac:dyDescent="0.3">
      <c r="A15" s="47"/>
      <c r="B15" s="50"/>
      <c r="C15" s="51"/>
    </row>
    <row r="16" spans="1:3" x14ac:dyDescent="0.25">
      <c r="A16" s="46" t="s">
        <v>8</v>
      </c>
      <c r="B16" s="48"/>
      <c r="C16" s="49"/>
    </row>
    <row r="17" spans="1:3" ht="15.75" thickBot="1" x14ac:dyDescent="0.3">
      <c r="A17" s="47"/>
      <c r="B17" s="50"/>
      <c r="C17" s="51"/>
    </row>
  </sheetData>
  <sheetProtection algorithmName="SHA-512" hashValue="0WtN1hgnt9r84JAuciahN/yNztEXfF17UPG83hyLzIeXuXR3T8XNRscrVt+tvAoFliAWTzxYpMwaYO06ePeUVg==" saltValue="ZfxnGhKEcyU0JAx6CpIzgQ==" spinCount="100000" sheet="1" objects="1" scenarios="1"/>
  <mergeCells count="12">
    <mergeCell ref="A12:A13"/>
    <mergeCell ref="B12:C13"/>
    <mergeCell ref="A14:A15"/>
    <mergeCell ref="B14:C15"/>
    <mergeCell ref="A16:A17"/>
    <mergeCell ref="B16:C17"/>
    <mergeCell ref="B2:C2"/>
    <mergeCell ref="B3:C3"/>
    <mergeCell ref="A8:A9"/>
    <mergeCell ref="B8:C9"/>
    <mergeCell ref="A10:A11"/>
    <mergeCell ref="B10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DCCD-87F7-4816-A297-C04FBF04E78A}">
  <dimension ref="A1:N63"/>
  <sheetViews>
    <sheetView tabSelected="1" workbookViewId="0">
      <selection activeCell="A5" sqref="A5"/>
    </sheetView>
  </sheetViews>
  <sheetFormatPr defaultRowHeight="15" x14ac:dyDescent="0.25"/>
  <cols>
    <col min="1" max="1" width="66.42578125" customWidth="1"/>
    <col min="2" max="2" width="10.85546875" bestFit="1" customWidth="1"/>
    <col min="3" max="3" width="15.28515625" bestFit="1" customWidth="1"/>
    <col min="4" max="4" width="9.42578125" bestFit="1" customWidth="1"/>
    <col min="5" max="5" width="16" customWidth="1"/>
    <col min="6" max="6" width="15.28515625" bestFit="1" customWidth="1"/>
    <col min="7" max="7" width="18.7109375" bestFit="1" customWidth="1"/>
    <col min="8" max="8" width="16.140625" customWidth="1"/>
    <col min="9" max="9" width="15.28515625" bestFit="1" customWidth="1"/>
    <col min="10" max="10" width="15.5703125" customWidth="1"/>
    <col min="11" max="11" width="16.140625" bestFit="1" customWidth="1"/>
    <col min="13" max="13" width="15.140625" bestFit="1" customWidth="1"/>
    <col min="14" max="14" width="11.5703125" bestFit="1" customWidth="1"/>
    <col min="16" max="16" width="10.5703125" bestFit="1" customWidth="1"/>
  </cols>
  <sheetData>
    <row r="1" spans="1:11" x14ac:dyDescent="0.25">
      <c r="A1" t="s">
        <v>9</v>
      </c>
    </row>
    <row r="2" spans="1:11" x14ac:dyDescent="0.25">
      <c r="A2" t="s">
        <v>73</v>
      </c>
    </row>
    <row r="3" spans="1:11" x14ac:dyDescent="0.25">
      <c r="A3" t="s">
        <v>78</v>
      </c>
    </row>
    <row r="4" spans="1:11" ht="15.75" thickBot="1" x14ac:dyDescent="0.3"/>
    <row r="5" spans="1:11" ht="15.75" thickBot="1" x14ac:dyDescent="0.3">
      <c r="A5" s="6"/>
      <c r="B5" s="52" t="s">
        <v>10</v>
      </c>
      <c r="C5" s="53"/>
      <c r="D5" s="54"/>
      <c r="E5" s="52" t="s">
        <v>11</v>
      </c>
      <c r="F5" s="53"/>
      <c r="G5" s="54"/>
      <c r="H5" s="52" t="s">
        <v>12</v>
      </c>
      <c r="I5" s="53"/>
      <c r="J5" s="54"/>
    </row>
    <row r="6" spans="1:11" ht="30" x14ac:dyDescent="0.25">
      <c r="A6" s="7" t="s">
        <v>14</v>
      </c>
      <c r="B6" s="8" t="s">
        <v>15</v>
      </c>
      <c r="C6" s="9" t="s">
        <v>16</v>
      </c>
      <c r="D6" s="10" t="s">
        <v>17</v>
      </c>
      <c r="E6" s="8" t="s">
        <v>18</v>
      </c>
      <c r="F6" s="9" t="s">
        <v>76</v>
      </c>
      <c r="G6" s="10" t="s">
        <v>19</v>
      </c>
      <c r="H6" s="8" t="s">
        <v>20</v>
      </c>
      <c r="I6" s="9" t="s">
        <v>21</v>
      </c>
      <c r="J6" s="10" t="s">
        <v>22</v>
      </c>
      <c r="K6" s="7" t="s">
        <v>23</v>
      </c>
    </row>
    <row r="7" spans="1:11" ht="15" customHeight="1" x14ac:dyDescent="0.25">
      <c r="A7" s="11" t="s">
        <v>74</v>
      </c>
      <c r="B7" s="12">
        <v>5</v>
      </c>
      <c r="C7" s="13">
        <v>5</v>
      </c>
      <c r="D7" s="14">
        <v>33</v>
      </c>
      <c r="E7" s="15"/>
      <c r="F7" s="15"/>
      <c r="G7" s="16"/>
      <c r="H7" s="17">
        <f t="shared" ref="H7:H29" si="0">B7*E7</f>
        <v>0</v>
      </c>
      <c r="I7" s="18">
        <f t="shared" ref="I7:I29" si="1">C7*F7</f>
        <v>0</v>
      </c>
      <c r="J7" s="19">
        <f t="shared" ref="J7:J29" si="2">D7*G7</f>
        <v>0</v>
      </c>
      <c r="K7" s="20"/>
    </row>
    <row r="8" spans="1:11" ht="30" x14ac:dyDescent="0.25">
      <c r="A8" s="11" t="s">
        <v>75</v>
      </c>
      <c r="B8" s="12">
        <v>1</v>
      </c>
      <c r="C8" s="13">
        <v>2</v>
      </c>
      <c r="D8" s="14">
        <v>12</v>
      </c>
      <c r="E8" s="15"/>
      <c r="F8" s="15"/>
      <c r="G8" s="16"/>
      <c r="H8" s="17">
        <f t="shared" si="0"/>
        <v>0</v>
      </c>
      <c r="I8" s="18">
        <f t="shared" si="1"/>
        <v>0</v>
      </c>
      <c r="J8" s="19">
        <f t="shared" si="2"/>
        <v>0</v>
      </c>
      <c r="K8" s="20"/>
    </row>
    <row r="9" spans="1:11" ht="30" x14ac:dyDescent="0.25">
      <c r="A9" s="11" t="s">
        <v>26</v>
      </c>
      <c r="B9" s="12">
        <v>80</v>
      </c>
      <c r="C9" s="13">
        <v>70</v>
      </c>
      <c r="D9" s="14">
        <v>578</v>
      </c>
      <c r="E9" s="15"/>
      <c r="F9" s="15"/>
      <c r="G9" s="16"/>
      <c r="H9" s="17">
        <f t="shared" si="0"/>
        <v>0</v>
      </c>
      <c r="I9" s="18">
        <f t="shared" si="1"/>
        <v>0</v>
      </c>
      <c r="J9" s="19">
        <f t="shared" si="2"/>
        <v>0</v>
      </c>
      <c r="K9" s="20"/>
    </row>
    <row r="10" spans="1:11" ht="30" x14ac:dyDescent="0.25">
      <c r="A10" s="11" t="s">
        <v>27</v>
      </c>
      <c r="B10" s="12">
        <v>60</v>
      </c>
      <c r="C10" s="13">
        <v>42</v>
      </c>
      <c r="D10" s="14">
        <v>403</v>
      </c>
      <c r="E10" s="15"/>
      <c r="F10" s="15"/>
      <c r="G10" s="16"/>
      <c r="H10" s="17">
        <f t="shared" si="0"/>
        <v>0</v>
      </c>
      <c r="I10" s="18">
        <f t="shared" si="1"/>
        <v>0</v>
      </c>
      <c r="J10" s="19">
        <f t="shared" si="2"/>
        <v>0</v>
      </c>
      <c r="K10" s="20"/>
    </row>
    <row r="11" spans="1:11" ht="15" customHeight="1" x14ac:dyDescent="0.25">
      <c r="A11" s="11" t="s">
        <v>28</v>
      </c>
      <c r="B11" s="12">
        <v>15</v>
      </c>
      <c r="C11" s="13">
        <v>1</v>
      </c>
      <c r="D11" s="14">
        <v>75</v>
      </c>
      <c r="E11" s="15"/>
      <c r="F11" s="15"/>
      <c r="G11" s="16"/>
      <c r="H11" s="17">
        <f t="shared" si="0"/>
        <v>0</v>
      </c>
      <c r="I11" s="18">
        <f t="shared" si="1"/>
        <v>0</v>
      </c>
      <c r="J11" s="19">
        <f t="shared" si="2"/>
        <v>0</v>
      </c>
      <c r="K11" s="20"/>
    </row>
    <row r="12" spans="1:11" ht="30" x14ac:dyDescent="0.25">
      <c r="A12" s="11" t="s">
        <v>29</v>
      </c>
      <c r="B12" s="12">
        <v>3</v>
      </c>
      <c r="C12" s="37">
        <v>1</v>
      </c>
      <c r="D12" s="14">
        <v>16</v>
      </c>
      <c r="E12" s="15"/>
      <c r="F12" s="15"/>
      <c r="G12" s="16"/>
      <c r="H12" s="17">
        <f t="shared" si="0"/>
        <v>0</v>
      </c>
      <c r="I12" s="18">
        <f t="shared" si="1"/>
        <v>0</v>
      </c>
      <c r="J12" s="19">
        <f t="shared" si="2"/>
        <v>0</v>
      </c>
      <c r="K12" s="20"/>
    </row>
    <row r="13" spans="1:11" ht="30" x14ac:dyDescent="0.25">
      <c r="A13" s="11" t="s">
        <v>30</v>
      </c>
      <c r="B13" s="12">
        <v>28</v>
      </c>
      <c r="C13" s="13">
        <v>11</v>
      </c>
      <c r="D13" s="14">
        <v>136</v>
      </c>
      <c r="E13" s="15"/>
      <c r="F13" s="15"/>
      <c r="G13" s="16"/>
      <c r="H13" s="17">
        <f t="shared" si="0"/>
        <v>0</v>
      </c>
      <c r="I13" s="18">
        <f t="shared" si="1"/>
        <v>0</v>
      </c>
      <c r="J13" s="19">
        <f t="shared" si="2"/>
        <v>0</v>
      </c>
      <c r="K13" s="20"/>
    </row>
    <row r="14" spans="1:11" ht="15" customHeight="1" x14ac:dyDescent="0.25">
      <c r="A14" s="11" t="s">
        <v>31</v>
      </c>
      <c r="B14" s="12">
        <v>205</v>
      </c>
      <c r="C14" s="13">
        <v>81</v>
      </c>
      <c r="D14" s="14">
        <v>881</v>
      </c>
      <c r="E14" s="15"/>
      <c r="F14" s="15"/>
      <c r="G14" s="16"/>
      <c r="H14" s="17">
        <f t="shared" si="0"/>
        <v>0</v>
      </c>
      <c r="I14" s="18">
        <f t="shared" si="1"/>
        <v>0</v>
      </c>
      <c r="J14" s="19">
        <f t="shared" si="2"/>
        <v>0</v>
      </c>
      <c r="K14" s="20"/>
    </row>
    <row r="15" spans="1:11" ht="30" x14ac:dyDescent="0.25">
      <c r="A15" s="11" t="s">
        <v>32</v>
      </c>
      <c r="B15" s="12">
        <v>78</v>
      </c>
      <c r="C15" s="13">
        <v>18</v>
      </c>
      <c r="D15" s="14">
        <v>356</v>
      </c>
      <c r="E15" s="15"/>
      <c r="F15" s="15"/>
      <c r="G15" s="16"/>
      <c r="H15" s="17">
        <f t="shared" si="0"/>
        <v>0</v>
      </c>
      <c r="I15" s="18">
        <f t="shared" si="1"/>
        <v>0</v>
      </c>
      <c r="J15" s="19">
        <f t="shared" si="2"/>
        <v>0</v>
      </c>
      <c r="K15" s="20"/>
    </row>
    <row r="16" spans="1:11" ht="15" customHeight="1" x14ac:dyDescent="0.25">
      <c r="A16" s="11" t="s">
        <v>33</v>
      </c>
      <c r="B16" s="12">
        <v>88</v>
      </c>
      <c r="C16" s="13">
        <v>49</v>
      </c>
      <c r="D16" s="14">
        <v>252</v>
      </c>
      <c r="E16" s="15"/>
      <c r="F16" s="15"/>
      <c r="G16" s="16"/>
      <c r="H16" s="17">
        <f t="shared" si="0"/>
        <v>0</v>
      </c>
      <c r="I16" s="18">
        <f t="shared" si="1"/>
        <v>0</v>
      </c>
      <c r="J16" s="19">
        <f t="shared" si="2"/>
        <v>0</v>
      </c>
      <c r="K16" s="20"/>
    </row>
    <row r="17" spans="1:11" ht="15" customHeight="1" x14ac:dyDescent="0.25">
      <c r="A17" s="11" t="s">
        <v>34</v>
      </c>
      <c r="B17" s="36">
        <v>5</v>
      </c>
      <c r="C17" s="37">
        <v>3</v>
      </c>
      <c r="D17" s="38">
        <v>40</v>
      </c>
      <c r="E17" s="15"/>
      <c r="F17" s="15"/>
      <c r="G17" s="16"/>
      <c r="H17" s="17">
        <f t="shared" si="0"/>
        <v>0</v>
      </c>
      <c r="I17" s="18">
        <f t="shared" si="1"/>
        <v>0</v>
      </c>
      <c r="J17" s="19">
        <f t="shared" si="2"/>
        <v>0</v>
      </c>
      <c r="K17" s="20"/>
    </row>
    <row r="18" spans="1:11" ht="15" customHeight="1" x14ac:dyDescent="0.25">
      <c r="A18" s="11" t="s">
        <v>35</v>
      </c>
      <c r="B18" s="36">
        <v>5</v>
      </c>
      <c r="C18" s="37">
        <v>3</v>
      </c>
      <c r="D18" s="38">
        <v>40</v>
      </c>
      <c r="E18" s="15"/>
      <c r="F18" s="15"/>
      <c r="G18" s="16"/>
      <c r="H18" s="17">
        <f t="shared" si="0"/>
        <v>0</v>
      </c>
      <c r="I18" s="18">
        <f t="shared" si="1"/>
        <v>0</v>
      </c>
      <c r="J18" s="19">
        <f t="shared" si="2"/>
        <v>0</v>
      </c>
      <c r="K18" s="20"/>
    </row>
    <row r="19" spans="1:11" ht="15" customHeight="1" x14ac:dyDescent="0.25">
      <c r="A19" s="11" t="s">
        <v>36</v>
      </c>
      <c r="B19" s="36">
        <v>12</v>
      </c>
      <c r="C19" s="37">
        <v>7</v>
      </c>
      <c r="D19" s="38">
        <v>39</v>
      </c>
      <c r="E19" s="15"/>
      <c r="F19" s="15"/>
      <c r="G19" s="16"/>
      <c r="H19" s="17">
        <f t="shared" si="0"/>
        <v>0</v>
      </c>
      <c r="I19" s="18">
        <f t="shared" si="1"/>
        <v>0</v>
      </c>
      <c r="J19" s="19">
        <f t="shared" si="2"/>
        <v>0</v>
      </c>
      <c r="K19" s="20"/>
    </row>
    <row r="20" spans="1:11" ht="30" x14ac:dyDescent="0.25">
      <c r="A20" s="11" t="s">
        <v>37</v>
      </c>
      <c r="B20" s="36">
        <v>13</v>
      </c>
      <c r="C20" s="37">
        <v>7</v>
      </c>
      <c r="D20" s="38">
        <v>39</v>
      </c>
      <c r="E20" s="15"/>
      <c r="F20" s="15"/>
      <c r="G20" s="16"/>
      <c r="H20" s="17">
        <f t="shared" si="0"/>
        <v>0</v>
      </c>
      <c r="I20" s="18">
        <f t="shared" si="1"/>
        <v>0</v>
      </c>
      <c r="J20" s="19">
        <f t="shared" si="2"/>
        <v>0</v>
      </c>
      <c r="K20" s="20"/>
    </row>
    <row r="21" spans="1:11" ht="30" x14ac:dyDescent="0.25">
      <c r="A21" s="11" t="s">
        <v>38</v>
      </c>
      <c r="B21" s="36">
        <v>12</v>
      </c>
      <c r="C21" s="37">
        <v>6</v>
      </c>
      <c r="D21" s="38">
        <v>39</v>
      </c>
      <c r="E21" s="15"/>
      <c r="F21" s="15"/>
      <c r="G21" s="16"/>
      <c r="H21" s="17">
        <f t="shared" si="0"/>
        <v>0</v>
      </c>
      <c r="I21" s="18">
        <f t="shared" si="1"/>
        <v>0</v>
      </c>
      <c r="J21" s="19">
        <f t="shared" si="2"/>
        <v>0</v>
      </c>
      <c r="K21" s="20"/>
    </row>
    <row r="22" spans="1:11" ht="15" customHeight="1" x14ac:dyDescent="0.25">
      <c r="A22" s="11" t="s">
        <v>39</v>
      </c>
      <c r="B22" s="36">
        <v>11</v>
      </c>
      <c r="C22" s="37">
        <v>10</v>
      </c>
      <c r="D22" s="14">
        <v>43</v>
      </c>
      <c r="E22" s="15"/>
      <c r="F22" s="15"/>
      <c r="G22" s="16"/>
      <c r="H22" s="17">
        <f t="shared" si="0"/>
        <v>0</v>
      </c>
      <c r="I22" s="18">
        <f t="shared" si="1"/>
        <v>0</v>
      </c>
      <c r="J22" s="19">
        <f t="shared" si="2"/>
        <v>0</v>
      </c>
      <c r="K22" s="20"/>
    </row>
    <row r="23" spans="1:11" ht="15" customHeight="1" x14ac:dyDescent="0.25">
      <c r="A23" s="11" t="s">
        <v>40</v>
      </c>
      <c r="B23" s="36">
        <v>5</v>
      </c>
      <c r="C23" s="37">
        <v>2</v>
      </c>
      <c r="D23" s="14">
        <v>17</v>
      </c>
      <c r="E23" s="15"/>
      <c r="F23" s="15"/>
      <c r="G23" s="16"/>
      <c r="H23" s="17">
        <f t="shared" si="0"/>
        <v>0</v>
      </c>
      <c r="I23" s="18">
        <f t="shared" si="1"/>
        <v>0</v>
      </c>
      <c r="J23" s="19">
        <f t="shared" si="2"/>
        <v>0</v>
      </c>
      <c r="K23" s="20"/>
    </row>
    <row r="24" spans="1:11" ht="15" customHeight="1" x14ac:dyDescent="0.25">
      <c r="A24" s="11" t="s">
        <v>41</v>
      </c>
      <c r="B24" s="36">
        <v>1</v>
      </c>
      <c r="C24" s="37">
        <v>6</v>
      </c>
      <c r="D24" s="14">
        <v>24</v>
      </c>
      <c r="E24" s="15"/>
      <c r="F24" s="15"/>
      <c r="G24" s="16"/>
      <c r="H24" s="17">
        <f t="shared" si="0"/>
        <v>0</v>
      </c>
      <c r="I24" s="18">
        <f t="shared" si="1"/>
        <v>0</v>
      </c>
      <c r="J24" s="19">
        <f t="shared" si="2"/>
        <v>0</v>
      </c>
      <c r="K24" s="20"/>
    </row>
    <row r="25" spans="1:11" ht="15" customHeight="1" x14ac:dyDescent="0.25">
      <c r="A25" s="11" t="s">
        <v>42</v>
      </c>
      <c r="B25" s="36">
        <v>4</v>
      </c>
      <c r="C25" s="37">
        <v>2</v>
      </c>
      <c r="D25" s="14">
        <v>19</v>
      </c>
      <c r="E25" s="15"/>
      <c r="F25" s="15"/>
      <c r="G25" s="16"/>
      <c r="H25" s="17">
        <f t="shared" si="0"/>
        <v>0</v>
      </c>
      <c r="I25" s="18">
        <f t="shared" si="1"/>
        <v>0</v>
      </c>
      <c r="J25" s="19">
        <f t="shared" si="2"/>
        <v>0</v>
      </c>
      <c r="K25" s="20"/>
    </row>
    <row r="26" spans="1:11" ht="15" customHeight="1" x14ac:dyDescent="0.25">
      <c r="A26" s="11" t="s">
        <v>43</v>
      </c>
      <c r="B26" s="36">
        <v>2</v>
      </c>
      <c r="C26" s="37">
        <v>1</v>
      </c>
      <c r="D26" s="14">
        <v>6</v>
      </c>
      <c r="E26" s="15"/>
      <c r="F26" s="15"/>
      <c r="G26" s="16"/>
      <c r="H26" s="17">
        <f t="shared" si="0"/>
        <v>0</v>
      </c>
      <c r="I26" s="18">
        <f t="shared" si="1"/>
        <v>0</v>
      </c>
      <c r="J26" s="19">
        <f t="shared" si="2"/>
        <v>0</v>
      </c>
      <c r="K26" s="20"/>
    </row>
    <row r="27" spans="1:11" ht="30" x14ac:dyDescent="0.25">
      <c r="A27" s="11" t="s">
        <v>44</v>
      </c>
      <c r="B27" s="36">
        <v>14</v>
      </c>
      <c r="C27" s="37">
        <v>2</v>
      </c>
      <c r="D27" s="14">
        <v>21</v>
      </c>
      <c r="E27" s="15"/>
      <c r="F27" s="15"/>
      <c r="G27" s="16"/>
      <c r="H27" s="17">
        <f t="shared" si="0"/>
        <v>0</v>
      </c>
      <c r="I27" s="18">
        <f t="shared" si="1"/>
        <v>0</v>
      </c>
      <c r="J27" s="19">
        <f t="shared" si="2"/>
        <v>0</v>
      </c>
      <c r="K27" s="20"/>
    </row>
    <row r="28" spans="1:11" ht="15" customHeight="1" x14ac:dyDescent="0.25">
      <c r="A28" s="11" t="s">
        <v>45</v>
      </c>
      <c r="B28" s="36">
        <v>3</v>
      </c>
      <c r="C28" s="37">
        <v>1</v>
      </c>
      <c r="D28" s="14">
        <v>11</v>
      </c>
      <c r="E28" s="15"/>
      <c r="F28" s="15"/>
      <c r="G28" s="16"/>
      <c r="H28" s="17">
        <f t="shared" si="0"/>
        <v>0</v>
      </c>
      <c r="I28" s="18">
        <f t="shared" si="1"/>
        <v>0</v>
      </c>
      <c r="J28" s="19">
        <f t="shared" si="2"/>
        <v>0</v>
      </c>
      <c r="K28" s="20"/>
    </row>
    <row r="29" spans="1:11" ht="15" customHeight="1" x14ac:dyDescent="0.25">
      <c r="A29" s="11" t="s">
        <v>46</v>
      </c>
      <c r="B29" s="36">
        <v>1</v>
      </c>
      <c r="C29" s="37">
        <v>1</v>
      </c>
      <c r="D29" s="14">
        <v>1</v>
      </c>
      <c r="E29" s="15"/>
      <c r="F29" s="15"/>
      <c r="G29" s="16"/>
      <c r="H29" s="17">
        <f t="shared" si="0"/>
        <v>0</v>
      </c>
      <c r="I29" s="18">
        <f t="shared" si="1"/>
        <v>0</v>
      </c>
      <c r="J29" s="19">
        <f t="shared" si="2"/>
        <v>0</v>
      </c>
      <c r="K29" s="20"/>
    </row>
    <row r="30" spans="1:11" ht="15" customHeight="1" x14ac:dyDescent="0.25">
      <c r="A30" s="11" t="s">
        <v>47</v>
      </c>
      <c r="B30" s="36">
        <v>23</v>
      </c>
      <c r="C30" s="37">
        <v>2</v>
      </c>
      <c r="D30" s="14">
        <v>30</v>
      </c>
      <c r="E30" s="21">
        <v>3000</v>
      </c>
      <c r="F30" s="21">
        <f>0.2*E30</f>
        <v>600</v>
      </c>
      <c r="G30" s="21">
        <f>0.2*E30</f>
        <v>600</v>
      </c>
      <c r="H30" s="17">
        <f>B30*E30*(1-K30)</f>
        <v>69000</v>
      </c>
      <c r="I30" s="18">
        <f>C30*F30*(1-K30)</f>
        <v>1200</v>
      </c>
      <c r="J30" s="19">
        <f>D30*G30*(1-K30)</f>
        <v>18000</v>
      </c>
      <c r="K30" s="22"/>
    </row>
    <row r="31" spans="1:11" ht="15" customHeight="1" x14ac:dyDescent="0.25">
      <c r="A31" s="11" t="s">
        <v>48</v>
      </c>
      <c r="B31" s="36">
        <v>1</v>
      </c>
      <c r="C31" s="37">
        <v>4</v>
      </c>
      <c r="D31" s="14">
        <v>24</v>
      </c>
      <c r="E31" s="15"/>
      <c r="F31" s="15"/>
      <c r="G31" s="16"/>
      <c r="H31" s="17">
        <f t="shared" ref="H31:H43" si="3">B31*E31</f>
        <v>0</v>
      </c>
      <c r="I31" s="18">
        <f t="shared" ref="I31:I43" si="4">C31*F31</f>
        <v>0</v>
      </c>
      <c r="J31" s="19">
        <f t="shared" ref="J31:J43" si="5">D31*G31</f>
        <v>0</v>
      </c>
      <c r="K31" s="20"/>
    </row>
    <row r="32" spans="1:11" ht="15" customHeight="1" x14ac:dyDescent="0.25">
      <c r="A32" s="11" t="s">
        <v>49</v>
      </c>
      <c r="B32" s="36">
        <v>2</v>
      </c>
      <c r="C32" s="37">
        <v>1</v>
      </c>
      <c r="D32" s="14">
        <v>40</v>
      </c>
      <c r="E32" s="15"/>
      <c r="F32" s="15"/>
      <c r="G32" s="16"/>
      <c r="H32" s="17">
        <f t="shared" si="3"/>
        <v>0</v>
      </c>
      <c r="I32" s="18">
        <f t="shared" si="4"/>
        <v>0</v>
      </c>
      <c r="J32" s="19">
        <f t="shared" si="5"/>
        <v>0</v>
      </c>
      <c r="K32" s="20"/>
    </row>
    <row r="33" spans="1:11" ht="15" customHeight="1" x14ac:dyDescent="0.25">
      <c r="A33" s="11" t="s">
        <v>50</v>
      </c>
      <c r="B33" s="36">
        <v>1</v>
      </c>
      <c r="C33" s="37">
        <v>2</v>
      </c>
      <c r="D33" s="38">
        <v>4</v>
      </c>
      <c r="E33" s="15"/>
      <c r="F33" s="15"/>
      <c r="G33" s="16"/>
      <c r="H33" s="17">
        <f t="shared" si="3"/>
        <v>0</v>
      </c>
      <c r="I33" s="18">
        <f t="shared" si="4"/>
        <v>0</v>
      </c>
      <c r="J33" s="19">
        <f t="shared" si="5"/>
        <v>0</v>
      </c>
      <c r="K33" s="20"/>
    </row>
    <row r="34" spans="1:11" ht="15" customHeight="1" x14ac:dyDescent="0.25">
      <c r="A34" s="11" t="s">
        <v>51</v>
      </c>
      <c r="B34" s="36">
        <v>1</v>
      </c>
      <c r="C34" s="37">
        <v>1</v>
      </c>
      <c r="D34" s="38">
        <v>3</v>
      </c>
      <c r="E34" s="15"/>
      <c r="F34" s="15"/>
      <c r="G34" s="16"/>
      <c r="H34" s="17">
        <f t="shared" si="3"/>
        <v>0</v>
      </c>
      <c r="I34" s="18">
        <f t="shared" si="4"/>
        <v>0</v>
      </c>
      <c r="J34" s="19">
        <f t="shared" si="5"/>
        <v>0</v>
      </c>
      <c r="K34" s="20"/>
    </row>
    <row r="35" spans="1:11" ht="15" customHeight="1" x14ac:dyDescent="0.25">
      <c r="A35" s="11" t="s">
        <v>52</v>
      </c>
      <c r="B35" s="36">
        <v>2</v>
      </c>
      <c r="C35" s="37">
        <v>1</v>
      </c>
      <c r="D35" s="38">
        <v>5</v>
      </c>
      <c r="E35" s="15"/>
      <c r="F35" s="15"/>
      <c r="G35" s="16"/>
      <c r="H35" s="17">
        <f t="shared" si="3"/>
        <v>0</v>
      </c>
      <c r="I35" s="18">
        <f t="shared" si="4"/>
        <v>0</v>
      </c>
      <c r="J35" s="19">
        <f t="shared" si="5"/>
        <v>0</v>
      </c>
      <c r="K35" s="20"/>
    </row>
    <row r="36" spans="1:11" ht="15" customHeight="1" x14ac:dyDescent="0.25">
      <c r="A36" s="11" t="s">
        <v>53</v>
      </c>
      <c r="B36" s="36">
        <v>1</v>
      </c>
      <c r="C36" s="37">
        <v>1</v>
      </c>
      <c r="D36" s="38">
        <v>4</v>
      </c>
      <c r="E36" s="15"/>
      <c r="F36" s="15"/>
      <c r="G36" s="16"/>
      <c r="H36" s="17">
        <f t="shared" si="3"/>
        <v>0</v>
      </c>
      <c r="I36" s="18">
        <f t="shared" si="4"/>
        <v>0</v>
      </c>
      <c r="J36" s="19">
        <f t="shared" si="5"/>
        <v>0</v>
      </c>
      <c r="K36" s="20"/>
    </row>
    <row r="37" spans="1:11" ht="15" customHeight="1" x14ac:dyDescent="0.25">
      <c r="A37" s="11" t="s">
        <v>54</v>
      </c>
      <c r="B37" s="36">
        <v>1</v>
      </c>
      <c r="C37" s="37">
        <v>1</v>
      </c>
      <c r="D37" s="38">
        <v>4</v>
      </c>
      <c r="E37" s="15"/>
      <c r="F37" s="15"/>
      <c r="G37" s="16"/>
      <c r="H37" s="17">
        <f t="shared" si="3"/>
        <v>0</v>
      </c>
      <c r="I37" s="18">
        <f t="shared" si="4"/>
        <v>0</v>
      </c>
      <c r="J37" s="19">
        <f t="shared" si="5"/>
        <v>0</v>
      </c>
      <c r="K37" s="20"/>
    </row>
    <row r="38" spans="1:11" ht="15" customHeight="1" x14ac:dyDescent="0.25">
      <c r="A38" s="11" t="s">
        <v>55</v>
      </c>
      <c r="B38" s="36">
        <v>1</v>
      </c>
      <c r="C38" s="37">
        <v>1</v>
      </c>
      <c r="D38" s="38">
        <v>4</v>
      </c>
      <c r="E38" s="15"/>
      <c r="F38" s="15"/>
      <c r="G38" s="16"/>
      <c r="H38" s="17">
        <f t="shared" si="3"/>
        <v>0</v>
      </c>
      <c r="I38" s="18">
        <f t="shared" si="4"/>
        <v>0</v>
      </c>
      <c r="J38" s="19">
        <f t="shared" si="5"/>
        <v>0</v>
      </c>
      <c r="K38" s="20"/>
    </row>
    <row r="39" spans="1:11" ht="15" customHeight="1" x14ac:dyDescent="0.25">
      <c r="A39" s="11" t="s">
        <v>56</v>
      </c>
      <c r="B39" s="36">
        <v>1</v>
      </c>
      <c r="C39" s="37">
        <v>1</v>
      </c>
      <c r="D39" s="14">
        <v>3</v>
      </c>
      <c r="E39" s="15"/>
      <c r="F39" s="15"/>
      <c r="G39" s="16"/>
      <c r="H39" s="17">
        <f t="shared" si="3"/>
        <v>0</v>
      </c>
      <c r="I39" s="18">
        <f t="shared" si="4"/>
        <v>0</v>
      </c>
      <c r="J39" s="19">
        <f t="shared" si="5"/>
        <v>0</v>
      </c>
      <c r="K39" s="20"/>
    </row>
    <row r="40" spans="1:11" ht="15" customHeight="1" x14ac:dyDescent="0.25">
      <c r="A40" s="11" t="s">
        <v>57</v>
      </c>
      <c r="B40" s="36">
        <v>4</v>
      </c>
      <c r="C40" s="37">
        <v>1</v>
      </c>
      <c r="D40" s="14">
        <v>19</v>
      </c>
      <c r="E40" s="15"/>
      <c r="F40" s="15"/>
      <c r="G40" s="16"/>
      <c r="H40" s="17">
        <f t="shared" si="3"/>
        <v>0</v>
      </c>
      <c r="I40" s="18">
        <f t="shared" si="4"/>
        <v>0</v>
      </c>
      <c r="J40" s="19">
        <f t="shared" si="5"/>
        <v>0</v>
      </c>
      <c r="K40" s="20"/>
    </row>
    <row r="41" spans="1:11" ht="15" customHeight="1" x14ac:dyDescent="0.25">
      <c r="A41" s="11" t="s">
        <v>58</v>
      </c>
      <c r="B41" s="36">
        <v>3</v>
      </c>
      <c r="C41" s="37">
        <v>1</v>
      </c>
      <c r="D41" s="14">
        <v>16</v>
      </c>
      <c r="E41" s="15"/>
      <c r="F41" s="15"/>
      <c r="G41" s="16"/>
      <c r="H41" s="17">
        <f t="shared" si="3"/>
        <v>0</v>
      </c>
      <c r="I41" s="18">
        <f t="shared" si="4"/>
        <v>0</v>
      </c>
      <c r="J41" s="19">
        <f t="shared" si="5"/>
        <v>0</v>
      </c>
      <c r="K41" s="20"/>
    </row>
    <row r="42" spans="1:11" ht="15" customHeight="1" x14ac:dyDescent="0.25">
      <c r="A42" s="11" t="s">
        <v>59</v>
      </c>
      <c r="B42" s="36">
        <v>1</v>
      </c>
      <c r="C42" s="37">
        <v>1</v>
      </c>
      <c r="D42" s="14">
        <v>10</v>
      </c>
      <c r="E42" s="15"/>
      <c r="F42" s="15"/>
      <c r="G42" s="16"/>
      <c r="H42" s="17">
        <f t="shared" si="3"/>
        <v>0</v>
      </c>
      <c r="I42" s="18">
        <f t="shared" si="4"/>
        <v>0</v>
      </c>
      <c r="J42" s="19">
        <f t="shared" si="5"/>
        <v>0</v>
      </c>
      <c r="K42" s="20"/>
    </row>
    <row r="43" spans="1:11" ht="15" customHeight="1" x14ac:dyDescent="0.25">
      <c r="A43" s="11" t="s">
        <v>60</v>
      </c>
      <c r="B43" s="36">
        <v>2</v>
      </c>
      <c r="C43" s="37">
        <v>1</v>
      </c>
      <c r="D43" s="14">
        <v>13</v>
      </c>
      <c r="E43" s="15"/>
      <c r="F43" s="15"/>
      <c r="G43" s="16"/>
      <c r="H43" s="17">
        <f t="shared" si="3"/>
        <v>0</v>
      </c>
      <c r="I43" s="18">
        <f t="shared" si="4"/>
        <v>0</v>
      </c>
      <c r="J43" s="19">
        <f t="shared" si="5"/>
        <v>0</v>
      </c>
      <c r="K43" s="20"/>
    </row>
    <row r="44" spans="1:11" ht="30" x14ac:dyDescent="0.25">
      <c r="A44" s="39" t="s">
        <v>61</v>
      </c>
      <c r="B44" s="36">
        <v>66</v>
      </c>
      <c r="C44" s="37" t="s">
        <v>62</v>
      </c>
      <c r="D44" s="38" t="s">
        <v>62</v>
      </c>
      <c r="E44" s="23"/>
      <c r="F44" s="23"/>
      <c r="G44" s="24"/>
      <c r="H44" s="20"/>
      <c r="I44" s="20"/>
      <c r="J44" s="20"/>
      <c r="K44" s="20"/>
    </row>
    <row r="45" spans="1:11" ht="15" customHeight="1" x14ac:dyDescent="0.25">
      <c r="A45" s="11" t="s">
        <v>63</v>
      </c>
      <c r="B45" s="36">
        <v>28</v>
      </c>
      <c r="C45" s="37">
        <v>19</v>
      </c>
      <c r="D45" s="14">
        <v>69</v>
      </c>
      <c r="E45" s="15"/>
      <c r="F45" s="15"/>
      <c r="G45" s="16"/>
      <c r="H45" s="17">
        <f t="shared" ref="H45:H53" si="6">B45*E45</f>
        <v>0</v>
      </c>
      <c r="I45" s="18">
        <f t="shared" ref="I45:I53" si="7">C45*F45</f>
        <v>0</v>
      </c>
      <c r="J45" s="19">
        <f t="shared" ref="J45:J53" si="8">D45*G45</f>
        <v>0</v>
      </c>
      <c r="K45" s="20"/>
    </row>
    <row r="46" spans="1:11" ht="15" customHeight="1" x14ac:dyDescent="0.25">
      <c r="A46" s="11" t="s">
        <v>64</v>
      </c>
      <c r="B46" s="36">
        <v>3</v>
      </c>
      <c r="C46" s="37">
        <v>1</v>
      </c>
      <c r="D46" s="14">
        <v>13</v>
      </c>
      <c r="E46" s="15"/>
      <c r="F46" s="15"/>
      <c r="G46" s="16"/>
      <c r="H46" s="17">
        <f t="shared" si="6"/>
        <v>0</v>
      </c>
      <c r="I46" s="18">
        <f t="shared" si="7"/>
        <v>0</v>
      </c>
      <c r="J46" s="19">
        <f t="shared" si="8"/>
        <v>0</v>
      </c>
      <c r="K46" s="20"/>
    </row>
    <row r="47" spans="1:11" ht="15" customHeight="1" x14ac:dyDescent="0.25">
      <c r="A47" s="11" t="s">
        <v>65</v>
      </c>
      <c r="B47" s="36">
        <v>1</v>
      </c>
      <c r="C47" s="37">
        <v>1</v>
      </c>
      <c r="D47" s="14">
        <v>5</v>
      </c>
      <c r="E47" s="15"/>
      <c r="F47" s="15"/>
      <c r="G47" s="16"/>
      <c r="H47" s="17">
        <f t="shared" si="6"/>
        <v>0</v>
      </c>
      <c r="I47" s="18">
        <f t="shared" si="7"/>
        <v>0</v>
      </c>
      <c r="J47" s="19">
        <f t="shared" si="8"/>
        <v>0</v>
      </c>
      <c r="K47" s="20"/>
    </row>
    <row r="48" spans="1:11" ht="15" customHeight="1" x14ac:dyDescent="0.25">
      <c r="A48" s="11" t="s">
        <v>66</v>
      </c>
      <c r="B48" s="36">
        <v>6</v>
      </c>
      <c r="C48" s="37">
        <v>2</v>
      </c>
      <c r="D48" s="14">
        <v>24</v>
      </c>
      <c r="E48" s="15"/>
      <c r="F48" s="15"/>
      <c r="G48" s="16"/>
      <c r="H48" s="17">
        <f t="shared" si="6"/>
        <v>0</v>
      </c>
      <c r="I48" s="18">
        <f t="shared" si="7"/>
        <v>0</v>
      </c>
      <c r="J48" s="19">
        <f t="shared" si="8"/>
        <v>0</v>
      </c>
      <c r="K48" s="20"/>
    </row>
    <row r="49" spans="1:14" ht="15" customHeight="1" x14ac:dyDescent="0.25">
      <c r="A49" s="11" t="s">
        <v>67</v>
      </c>
      <c r="B49" s="36">
        <v>4</v>
      </c>
      <c r="C49" s="37">
        <v>1</v>
      </c>
      <c r="D49" s="14">
        <v>13</v>
      </c>
      <c r="E49" s="15"/>
      <c r="F49" s="15"/>
      <c r="G49" s="16"/>
      <c r="H49" s="17">
        <f t="shared" si="6"/>
        <v>0</v>
      </c>
      <c r="I49" s="18">
        <f t="shared" si="7"/>
        <v>0</v>
      </c>
      <c r="J49" s="19">
        <f t="shared" si="8"/>
        <v>0</v>
      </c>
      <c r="K49" s="20"/>
    </row>
    <row r="50" spans="1:14" ht="15" customHeight="1" x14ac:dyDescent="0.25">
      <c r="A50" s="11" t="s">
        <v>68</v>
      </c>
      <c r="B50" s="36">
        <v>3</v>
      </c>
      <c r="C50" s="37">
        <v>4</v>
      </c>
      <c r="D50" s="14">
        <v>31</v>
      </c>
      <c r="E50" s="15"/>
      <c r="F50" s="15"/>
      <c r="G50" s="16"/>
      <c r="H50" s="17">
        <f t="shared" si="6"/>
        <v>0</v>
      </c>
      <c r="I50" s="18">
        <f t="shared" si="7"/>
        <v>0</v>
      </c>
      <c r="J50" s="19">
        <f t="shared" si="8"/>
        <v>0</v>
      </c>
      <c r="K50" s="20"/>
    </row>
    <row r="51" spans="1:14" ht="15" customHeight="1" x14ac:dyDescent="0.25">
      <c r="A51" s="11" t="s">
        <v>69</v>
      </c>
      <c r="B51" s="36">
        <v>2</v>
      </c>
      <c r="C51" s="37">
        <v>1</v>
      </c>
      <c r="D51" s="14">
        <v>10</v>
      </c>
      <c r="E51" s="15"/>
      <c r="F51" s="15"/>
      <c r="G51" s="16"/>
      <c r="H51" s="17">
        <f t="shared" si="6"/>
        <v>0</v>
      </c>
      <c r="I51" s="18">
        <f t="shared" si="7"/>
        <v>0</v>
      </c>
      <c r="J51" s="19">
        <f t="shared" si="8"/>
        <v>0</v>
      </c>
      <c r="K51" s="20"/>
    </row>
    <row r="52" spans="1:14" ht="15" customHeight="1" x14ac:dyDescent="0.25">
      <c r="A52" s="25" t="s">
        <v>70</v>
      </c>
      <c r="B52" s="40">
        <v>2</v>
      </c>
      <c r="C52" s="41">
        <v>1</v>
      </c>
      <c r="D52" s="26">
        <v>3</v>
      </c>
      <c r="E52" s="15"/>
      <c r="F52" s="15"/>
      <c r="G52" s="16"/>
      <c r="H52" s="17">
        <f t="shared" si="6"/>
        <v>0</v>
      </c>
      <c r="I52" s="18">
        <f t="shared" si="7"/>
        <v>0</v>
      </c>
      <c r="J52" s="19">
        <f t="shared" si="8"/>
        <v>0</v>
      </c>
      <c r="K52" s="20"/>
    </row>
    <row r="53" spans="1:14" ht="15.75" customHeight="1" thickBot="1" x14ac:dyDescent="0.3">
      <c r="A53" s="25" t="s">
        <v>71</v>
      </c>
      <c r="B53" s="40">
        <v>1</v>
      </c>
      <c r="C53" s="41">
        <v>1</v>
      </c>
      <c r="D53" s="26">
        <v>4</v>
      </c>
      <c r="E53" s="23"/>
      <c r="F53" s="23"/>
      <c r="G53" s="24"/>
      <c r="H53" s="17">
        <f t="shared" si="6"/>
        <v>0</v>
      </c>
      <c r="I53" s="18">
        <f t="shared" si="7"/>
        <v>0</v>
      </c>
      <c r="J53" s="19">
        <f t="shared" si="8"/>
        <v>0</v>
      </c>
      <c r="K53" s="27">
        <v>0.2</v>
      </c>
    </row>
    <row r="54" spans="1:14" ht="15.75" thickBot="1" x14ac:dyDescent="0.3">
      <c r="A54" s="28" t="s">
        <v>72</v>
      </c>
      <c r="B54" s="29">
        <f>SUM(B7:B53)</f>
        <v>811</v>
      </c>
      <c r="C54" s="30">
        <f>SUM(C7:C53)</f>
        <v>381</v>
      </c>
      <c r="D54" s="31">
        <f>SUM(D7:D53)</f>
        <v>3432</v>
      </c>
      <c r="E54" s="32"/>
      <c r="F54" s="32"/>
      <c r="G54" s="33"/>
      <c r="H54" s="34">
        <f>SUM(H7:H53)</f>
        <v>69000</v>
      </c>
      <c r="I54" s="34">
        <f t="shared" ref="I54:J54" si="9">SUM(I7:I53)</f>
        <v>1200</v>
      </c>
      <c r="J54" s="34">
        <f t="shared" si="9"/>
        <v>18000</v>
      </c>
      <c r="K54" s="35"/>
      <c r="M54" s="57" t="s">
        <v>13</v>
      </c>
      <c r="N54" s="58"/>
    </row>
    <row r="55" spans="1:14" ht="30.75" thickBot="1" x14ac:dyDescent="0.3">
      <c r="M55" s="7" t="s">
        <v>24</v>
      </c>
      <c r="N55" s="7" t="s">
        <v>25</v>
      </c>
    </row>
    <row r="56" spans="1:14" ht="15.75" thickBot="1" x14ac:dyDescent="0.3">
      <c r="A56" s="63" t="s">
        <v>77</v>
      </c>
      <c r="E56" s="60" t="e">
        <f>(AVERAGE(E7:E29)+AVERAGE(E31:E43)+AVERAGE(E45:E52))/3</f>
        <v>#DIV/0!</v>
      </c>
      <c r="F56" s="61" t="e">
        <f>(AVERAGE(F7:F29)+AVERAGE(F31:F43)+AVERAGE(F45:F52))/3</f>
        <v>#DIV/0!</v>
      </c>
      <c r="G56" s="62" t="e">
        <f>(AVERAGE(G7:G29)+AVERAGE(G31:G43)+AVERAGE(G45:G52))/3</f>
        <v>#DIV/0!</v>
      </c>
      <c r="M56" s="64" t="e">
        <f>IF(F56&gt;(0.15*E56),"ONGELDIG",(IF(F56&lt;0.01,"ONGELDIG","Geldig")))</f>
        <v>#DIV/0!</v>
      </c>
      <c r="N56" s="64" t="e">
        <f>IF(G56&gt;(0.15*E56),"ONGELDIG",(IF(G56&lt;0.01,"ONGELDIG","Geldig")))</f>
        <v>#DIV/0!</v>
      </c>
    </row>
    <row r="58" spans="1:14" ht="15.75" thickBot="1" x14ac:dyDescent="0.3"/>
    <row r="59" spans="1:14" ht="15.75" thickBot="1" x14ac:dyDescent="0.3">
      <c r="A59" s="1" t="s">
        <v>1</v>
      </c>
      <c r="B59" s="55">
        <f>H54+I54+J54</f>
        <v>88200</v>
      </c>
      <c r="C59" s="56"/>
    </row>
    <row r="63" spans="1:14" x14ac:dyDescent="0.25">
      <c r="C63" s="59"/>
    </row>
  </sheetData>
  <sheetProtection algorithmName="SHA-512" hashValue="ZHCK3cFVBDQwHIqrA4n373QsSP4qmnfYWlhT/FdJ+aoVotk9KHnHSf6/DAC5WQFJR3rAzE4qsX6MSfKucKP4RA==" saltValue="mp8ZZXTR99S7E98DEnpssQ==" spinCount="100000" sheet="1" objects="1" scenarios="1"/>
  <mergeCells count="5">
    <mergeCell ref="M54:N54"/>
    <mergeCell ref="B5:D5"/>
    <mergeCell ref="E5:G5"/>
    <mergeCell ref="H5:J5"/>
    <mergeCell ref="B59:C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Tekenblad</vt:lpstr>
      <vt:lpstr>Invulformulier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</dc:creator>
  <cp:lastModifiedBy>Joris</cp:lastModifiedBy>
  <dcterms:created xsi:type="dcterms:W3CDTF">2020-08-06T07:33:23Z</dcterms:created>
  <dcterms:modified xsi:type="dcterms:W3CDTF">2020-10-20T10:26:58Z</dcterms:modified>
</cp:coreProperties>
</file>