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30" yWindow="1815" windowWidth="15600" windowHeight="3195" tabRatio="921" activeTab="2"/>
  </bookViews>
  <sheets>
    <sheet name="Overzichtsblad" sheetId="37" r:id="rId1"/>
    <sheet name="Categorie Elektrisch" sheetId="15" r:id="rId2"/>
    <sheet name="Categorie Benzine" sheetId="35" r:id="rId3"/>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35" l="1"/>
  <c r="F17" i="35" s="1"/>
  <c r="F18" i="35" s="1"/>
  <c r="E8" i="35"/>
  <c r="E17" i="35" s="1"/>
  <c r="E18" i="35" s="1"/>
  <c r="D8" i="35"/>
  <c r="D17" i="35" s="1"/>
  <c r="D18" i="35" s="1"/>
  <c r="C8" i="35"/>
  <c r="C17" i="35" s="1"/>
  <c r="C18" i="35" s="1"/>
  <c r="B8" i="35"/>
  <c r="B17" i="35" s="1"/>
  <c r="B18" i="35" s="1"/>
  <c r="B15" i="35" l="1"/>
  <c r="C15" i="35"/>
  <c r="D15" i="35"/>
  <c r="E15" i="35"/>
  <c r="F15" i="35"/>
  <c r="D27" i="15"/>
  <c r="E8" i="15"/>
  <c r="D8" i="15"/>
  <c r="D15" i="15" s="1"/>
  <c r="C8" i="15"/>
  <c r="B8" i="15"/>
  <c r="B15" i="15" s="1"/>
  <c r="C27" i="15"/>
  <c r="E17" i="15"/>
  <c r="E18" i="15" s="1"/>
  <c r="E15" i="15" l="1"/>
  <c r="D17" i="15"/>
  <c r="D18" i="15" s="1"/>
  <c r="C17" i="15"/>
  <c r="C18" i="15" s="1"/>
  <c r="C15" i="15"/>
  <c r="B17" i="15"/>
  <c r="B18" i="15" s="1"/>
  <c r="B38" i="15" l="1"/>
  <c r="B39" i="15" s="1"/>
  <c r="B27" i="15"/>
  <c r="B28" i="15" s="1"/>
  <c r="B22" i="15"/>
  <c r="B23" i="15" s="1"/>
  <c r="B37" i="35"/>
  <c r="B38" i="35" s="1"/>
  <c r="B27" i="35"/>
  <c r="B28" i="35" s="1"/>
  <c r="B22" i="35"/>
  <c r="B23" i="35" s="1"/>
  <c r="B42" i="35" l="1"/>
  <c r="B43" i="35" s="1"/>
  <c r="B43" i="15"/>
  <c r="D27" i="35"/>
  <c r="D28" i="35" s="1"/>
  <c r="C27" i="35"/>
  <c r="C28" i="35" s="1"/>
  <c r="B44" i="15" l="1"/>
  <c r="B5" i="37"/>
  <c r="F37" i="35" l="1"/>
  <c r="F38" i="35" s="1"/>
  <c r="E37" i="35"/>
  <c r="E38" i="35" s="1"/>
  <c r="D37" i="35"/>
  <c r="D38" i="35" s="1"/>
  <c r="C37" i="35"/>
  <c r="C38" i="35" s="1"/>
  <c r="E38" i="15"/>
  <c r="E39" i="15" s="1"/>
  <c r="D38" i="15"/>
  <c r="D39" i="15" s="1"/>
  <c r="C38" i="15"/>
  <c r="C39" i="15" s="1"/>
  <c r="F27" i="35" l="1"/>
  <c r="F28" i="35" s="1"/>
  <c r="F22" i="35"/>
  <c r="F23" i="35" s="1"/>
  <c r="C22" i="35"/>
  <c r="C23" i="35" s="1"/>
  <c r="D22" i="35"/>
  <c r="D23" i="35" s="1"/>
  <c r="E27" i="35"/>
  <c r="E28" i="35" s="1"/>
  <c r="E22" i="35"/>
  <c r="E23" i="35" s="1"/>
  <c r="E27" i="15"/>
  <c r="E28" i="15" s="1"/>
  <c r="E22" i="15"/>
  <c r="E23" i="15" s="1"/>
  <c r="D28" i="15"/>
  <c r="D22" i="15"/>
  <c r="D23" i="15" s="1"/>
  <c r="C22" i="15"/>
  <c r="C23" i="15" s="1"/>
  <c r="C43" i="15" l="1"/>
  <c r="C28" i="15"/>
  <c r="F42" i="35"/>
  <c r="F43" i="35" s="1"/>
  <c r="E42" i="35"/>
  <c r="E43" i="35" s="1"/>
  <c r="C42" i="35"/>
  <c r="C43" i="35" s="1"/>
  <c r="D42" i="35"/>
  <c r="D43" i="35" s="1"/>
  <c r="D43" i="15"/>
  <c r="D44" i="15" s="1"/>
  <c r="C44" i="15" l="1"/>
  <c r="B44" i="35"/>
  <c r="C4" i="37" s="1"/>
  <c r="D4" i="37" s="1"/>
  <c r="E43" i="15"/>
  <c r="E44" i="15" s="1"/>
  <c r="B45" i="15" l="1"/>
  <c r="C3" i="37"/>
  <c r="A4" i="37"/>
  <c r="A3" i="37"/>
  <c r="D3" i="37" l="1"/>
  <c r="D5" i="37" s="1"/>
</calcChain>
</file>

<file path=xl/sharedStrings.xml><?xml version="1.0" encoding="utf-8"?>
<sst xmlns="http://schemas.openxmlformats.org/spreadsheetml/2006/main" count="110" uniqueCount="70">
  <si>
    <t>Verwacht aantal voertuigen</t>
  </si>
  <si>
    <t xml:space="preserve">Gemiddeld leasetarief per categorie </t>
  </si>
  <si>
    <t>Gewogen leasetarief per jaar per categorie</t>
  </si>
  <si>
    <t>Totaal gewogen leasetarief over beide categorieën</t>
  </si>
  <si>
    <t>Segmenten:</t>
  </si>
  <si>
    <t>OPEL AMPERA- E
60-kWh lithium-ion batterij Business executive 150 / (204) kW(pk)</t>
  </si>
  <si>
    <t>TESLA MODEL 3 
55KWH EV 175KW EV STANDARD RANGE PLUS RWD AUT</t>
  </si>
  <si>
    <t>BPM</t>
  </si>
  <si>
    <t>Brandstof</t>
  </si>
  <si>
    <t>Elektrisch</t>
  </si>
  <si>
    <t>Looptijd (in maanden)</t>
  </si>
  <si>
    <t>Kilometrage per jaar</t>
  </si>
  <si>
    <t>Meer/minderprijs per kilometer over looptijd leaseovereenkomst</t>
  </si>
  <si>
    <t>Restwaarde aan einde looptijd leaseovereenkomst</t>
  </si>
  <si>
    <t xml:space="preserve">Restwaarde </t>
  </si>
  <si>
    <t>Afschrijving per jaar</t>
  </si>
  <si>
    <t>Afschrijving in Euro's</t>
  </si>
  <si>
    <t>Rente</t>
  </si>
  <si>
    <r>
      <t xml:space="preserve">* </t>
    </r>
    <r>
      <rPr>
        <sz val="9"/>
        <color theme="0"/>
        <rFont val="Corbel"/>
        <family val="2"/>
      </rPr>
      <t>Basisrente tarief (%)</t>
    </r>
  </si>
  <si>
    <t>Opslag% boven het basisrentetarief</t>
  </si>
  <si>
    <t>Totale rentepercentage</t>
  </si>
  <si>
    <t>Totale rentebedrag per jaar</t>
  </si>
  <si>
    <t xml:space="preserve">Vervangend vervoer en hulpverlening per jaar </t>
  </si>
  <si>
    <t>Vaste prijs vervangend vervoer per jaar</t>
  </si>
  <si>
    <t>Vaste prijs hulpverlening per jaar</t>
  </si>
  <si>
    <t>Totale kosten vervangend vervoer en hulpverlening per jaar</t>
  </si>
  <si>
    <t>Overige kosten</t>
  </si>
  <si>
    <t>Reservering ROB</t>
  </si>
  <si>
    <t>Beheerkosten</t>
  </si>
  <si>
    <t>Administratiekosten</t>
  </si>
  <si>
    <t>Brandstofpas</t>
  </si>
  <si>
    <t>APK</t>
  </si>
  <si>
    <t>Verzekering </t>
  </si>
  <si>
    <t>Totaal overige kosten</t>
  </si>
  <si>
    <t>Belastingen (wordt niet meegenomen in de prijsvergelijking)</t>
  </si>
  <si>
    <t>Gemiddeld leasetarief categorie 1</t>
  </si>
  <si>
    <t>Mercedes Benz Citan Economy, Gesloten bestelwagen, Lang-270, 108 CDI  Economy (59KW), 6 hand-gesch. (grijs kenteken)</t>
  </si>
  <si>
    <r>
      <t xml:space="preserve">VolkswagenPassat </t>
    </r>
    <r>
      <rPr>
        <b/>
        <sz val="9"/>
        <color rgb="FFFF0000"/>
        <rFont val="Corbel"/>
        <family val="2"/>
      </rPr>
      <t xml:space="preserve">Limousine </t>
    </r>
    <r>
      <rPr>
        <b/>
        <sz val="9"/>
        <color theme="0"/>
        <rFont val="Corbel"/>
        <family val="2"/>
      </rPr>
      <t>Comfort Business 1.5 TSI 110 kW/150 pk 7-DSG</t>
    </r>
  </si>
  <si>
    <t>Audi A4 Limousine Launch edition Business 45 TFSI quattro 4 cil. 180 kW / 245 pk S tronic 7</t>
  </si>
  <si>
    <r>
      <t xml:space="preserve">Audi A6 Avant </t>
    </r>
    <r>
      <rPr>
        <b/>
        <sz val="9"/>
        <color rgb="FFFF0000"/>
        <rFont val="Corbel"/>
        <family val="2"/>
      </rPr>
      <t xml:space="preserve">Pro  Line </t>
    </r>
    <r>
      <rPr>
        <b/>
        <sz val="9"/>
        <color theme="0"/>
        <rFont val="Corbel"/>
        <family val="2"/>
      </rPr>
      <t>45 TFSI 4 cil. 180 kW /245 pk S tronic</t>
    </r>
  </si>
  <si>
    <t>Benzine</t>
  </si>
  <si>
    <t>Reservering ROB per jaar</t>
  </si>
  <si>
    <t>Beheerkosten per jaar</t>
  </si>
  <si>
    <t>Administratiekosten per jaar</t>
  </si>
  <si>
    <t>Brandstofpas per jaar</t>
  </si>
  <si>
    <t>APK per jaar</t>
  </si>
  <si>
    <t>Verzekering per jaar </t>
  </si>
  <si>
    <t>Overige kosten per jaar</t>
  </si>
  <si>
    <t>Gemiddeld leasetarief categorie 2</t>
  </si>
  <si>
    <t>ŠKODA Scala 1.0 TSI Greentech 85kW / 116pk DSG-7 Automaat Business Edition</t>
  </si>
  <si>
    <r>
      <t>Renault Kangoo Z.E.</t>
    </r>
    <r>
      <rPr>
        <b/>
        <sz val="9"/>
        <color rgb="FFFF0000"/>
        <rFont val="Corbel"/>
        <family val="2"/>
      </rPr>
      <t xml:space="preserve"> met batterijkoop</t>
    </r>
    <r>
      <rPr>
        <b/>
        <sz val="9"/>
        <color theme="0"/>
        <rFont val="Corbel"/>
        <family val="2"/>
      </rPr>
      <t xml:space="preserve">
44kW/60pk, 33kWh (grjis kenteken)</t>
    </r>
  </si>
  <si>
    <r>
      <t>Volkswagen</t>
    </r>
    <r>
      <rPr>
        <b/>
        <sz val="9"/>
        <color rgb="FFFF0000"/>
        <rFont val="Corbel"/>
        <family val="2"/>
      </rPr>
      <t xml:space="preserve"> e-Golf E-DITION 2020 </t>
    </r>
    <r>
      <rPr>
        <b/>
        <sz val="9"/>
        <color theme="0"/>
        <rFont val="Corbel"/>
        <family val="2"/>
      </rPr>
      <t xml:space="preserve">
100 KW/136 PK ELEKTROMOTOR  Automaat
</t>
    </r>
  </si>
  <si>
    <t xml:space="preserve">Afleveringskosten en leges </t>
  </si>
  <si>
    <t>Restwaarde  aan einde looptijd leaseovereenkomst</t>
  </si>
  <si>
    <t>Afleverkosten en leges</t>
  </si>
  <si>
    <t>Netto investering als berekeningsgrondslag</t>
  </si>
  <si>
    <r>
      <t xml:space="preserve">Netto catalogusprijs </t>
    </r>
    <r>
      <rPr>
        <sz val="9"/>
        <color rgb="FFFF0000"/>
        <rFont val="Corbel"/>
        <family val="2"/>
      </rPr>
      <t>inclusief eventuele opties</t>
    </r>
    <r>
      <rPr>
        <sz val="9"/>
        <color theme="0"/>
        <rFont val="Corbel"/>
        <family val="2"/>
      </rPr>
      <t xml:space="preserve">  (exclusief BPM en btw) </t>
    </r>
  </si>
  <si>
    <t>Standaard kortingspercentage op netto catalogusprijs</t>
  </si>
  <si>
    <r>
      <t xml:space="preserve">Restwaarde als % van </t>
    </r>
    <r>
      <rPr>
        <sz val="9"/>
        <color rgb="FFFF0000"/>
        <rFont val="Corbel"/>
        <family val="2"/>
      </rPr>
      <t>de netto investering</t>
    </r>
  </si>
  <si>
    <r>
      <t xml:space="preserve">Vervangend vevoer en hulpverlening in % van </t>
    </r>
    <r>
      <rPr>
        <sz val="9"/>
        <color rgb="FFFF0000"/>
        <rFont val="Corbel"/>
        <family val="2"/>
      </rPr>
      <t>de netto investering</t>
    </r>
  </si>
  <si>
    <r>
      <t xml:space="preserve">Overige kosten in % van </t>
    </r>
    <r>
      <rPr>
        <sz val="9"/>
        <color rgb="FFFF0000"/>
        <rFont val="Corbel"/>
        <family val="2"/>
      </rPr>
      <t>de netto investering</t>
    </r>
  </si>
  <si>
    <r>
      <t>Afschrijving</t>
    </r>
    <r>
      <rPr>
        <sz val="9"/>
        <color rgb="FFFF0000"/>
        <rFont val="Corbel"/>
        <family val="2"/>
      </rPr>
      <t xml:space="preserve"> per  jaar</t>
    </r>
    <r>
      <rPr>
        <sz val="9"/>
        <color theme="0"/>
        <rFont val="Corbel"/>
        <family val="2"/>
      </rPr>
      <t xml:space="preserve"> in % van</t>
    </r>
    <r>
      <rPr>
        <sz val="9"/>
        <color rgb="FFFF0000"/>
        <rFont val="Corbel"/>
        <family val="2"/>
      </rPr>
      <t xml:space="preserve"> de netto investering</t>
    </r>
  </si>
  <si>
    <r>
      <t xml:space="preserve">Leasetarief per jaar (excl. brandstof en belasting </t>
    </r>
    <r>
      <rPr>
        <sz val="9"/>
        <color rgb="FFFF0000"/>
        <rFont val="Corbel"/>
        <family val="2"/>
      </rPr>
      <t>MRB en BTW</t>
    </r>
    <r>
      <rPr>
        <sz val="9"/>
        <color theme="0"/>
        <rFont val="Corbel"/>
        <family val="2"/>
      </rPr>
      <t>)</t>
    </r>
  </si>
  <si>
    <r>
      <t xml:space="preserve">Leasetarief per jaar (excl. brandstof en belasting </t>
    </r>
    <r>
      <rPr>
        <sz val="9"/>
        <color rgb="FFFF0000"/>
        <rFont val="Corbel"/>
        <family val="2"/>
      </rPr>
      <t>MRB en BTW</t>
    </r>
    <r>
      <rPr>
        <sz val="9"/>
        <color theme="0"/>
        <rFont val="Corbel"/>
        <family val="2"/>
      </rPr>
      <t xml:space="preserve">) als % van </t>
    </r>
    <r>
      <rPr>
        <sz val="9"/>
        <color rgb="FFFF0000"/>
        <rFont val="Corbel"/>
        <family val="2"/>
      </rPr>
      <t>netto investering</t>
    </r>
  </si>
  <si>
    <r>
      <t xml:space="preserve">Inschrijver dient de gele cellen in te vullen.
* In de calculatie van de nadere offertes dient Opdrachtnemer voor het Basisrente tarief het IRS tarief behorende bij de looptijd van de leaseovereenkomst te hanteren. In onderstaande prijstabel hanteren wij een fictief basisrentetarief van 0,00% Dit mag u NIET wijzigen. Het basisrentetarief is voor alle Inschrijvers gelijk. </t>
    </r>
    <r>
      <rPr>
        <sz val="10"/>
        <color rgb="FFFF0000"/>
        <rFont val="Corbel"/>
        <family val="2"/>
      </rPr>
      <t>Bij Nadere offertes dient Inschrijver met dezelfde tarieven/percentages te calculeren ic.nooit nadeliger voor Opdrachtgever te calculeren.</t>
    </r>
  </si>
  <si>
    <r>
      <t xml:space="preserve">Houderschapsbelasting </t>
    </r>
    <r>
      <rPr>
        <sz val="9"/>
        <color rgb="FFFF0000"/>
        <rFont val="Corbel"/>
        <family val="2"/>
      </rPr>
      <t>MRB</t>
    </r>
  </si>
  <si>
    <r>
      <t xml:space="preserve">Categorie 2: Voertuigen benzine </t>
    </r>
    <r>
      <rPr>
        <b/>
        <sz val="18"/>
        <color rgb="FFFF0000"/>
        <rFont val="Corbel"/>
        <family val="2"/>
      </rPr>
      <t>- NVI 2 HANTEREN BIJ INSCHRIJVING - MODEL B</t>
    </r>
  </si>
  <si>
    <r>
      <t xml:space="preserve">Categorie 1: Voertuigen elektrisch </t>
    </r>
    <r>
      <rPr>
        <b/>
        <sz val="18"/>
        <color rgb="FFFF0000"/>
        <rFont val="Corbel"/>
        <family val="2"/>
      </rPr>
      <t>- NVI 2 HANTEREN BIJ INSCHRIJVING - MODEL B</t>
    </r>
  </si>
  <si>
    <r>
      <t>Overzichtsblad</t>
    </r>
    <r>
      <rPr>
        <b/>
        <sz val="14"/>
        <color rgb="FFFF0000"/>
        <rFont val="Arial"/>
        <family val="2"/>
      </rPr>
      <t xml:space="preserve"> - NVI 2 HANTEREN BIJ INSCHRIJVING - MODEL B</t>
    </r>
  </si>
  <si>
    <r>
      <t xml:space="preserve">Netto catalogusprijs </t>
    </r>
    <r>
      <rPr>
        <sz val="9"/>
        <color rgb="FFFF0000"/>
        <rFont val="Corbel"/>
        <family val="2"/>
      </rPr>
      <t xml:space="preserve">inclusief eventuele opties </t>
    </r>
    <r>
      <rPr>
        <sz val="9"/>
        <color theme="0"/>
        <rFont val="Corbel"/>
        <family val="2"/>
      </rPr>
      <t xml:space="preserve"> (exclusief BPM en btw)</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</si>
</sst>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_-* #,##0.00_-;_-* #,##0.00\-;_-* \-??_-;_-@_-"/>
    <numFmt numFmtId="166" formatCode="_-&quot;€ &quot;* #,##0.00_-;_-&quot;€ &quot;* #,##0.00\-;_-&quot;€ &quot;* \-??_-;_-@_-"/>
  </numFmts>
  <fonts count="23" x14ac:knownFonts="1">
    <font>
      <sz val="10"/>
      <name val="Arial"/>
    </font>
    <font>
      <sz val="11"/>
      <color theme="1"/>
      <name val="Calibri"/>
      <family val="2"/>
      <scheme val="minor"/>
    </font>
    <font>
      <sz val="10"/>
      <name val="Arial"/>
      <family val="2"/>
    </font>
    <font>
      <sz val="8"/>
      <name val="Arial"/>
      <family val="2"/>
    </font>
    <font>
      <b/>
      <sz val="14"/>
      <name val="Arial"/>
      <family val="2"/>
    </font>
    <font>
      <b/>
      <sz val="10"/>
      <color theme="0"/>
      <name val="Arial"/>
      <family val="2"/>
    </font>
    <font>
      <b/>
      <sz val="14"/>
      <color theme="0"/>
      <name val="Arial"/>
      <family val="2"/>
    </font>
    <font>
      <b/>
      <sz val="10"/>
      <color rgb="FFFF0000"/>
      <name val="Arial"/>
      <family val="2"/>
    </font>
    <font>
      <sz val="10"/>
      <name val="Arial"/>
      <family val="2"/>
    </font>
    <font>
      <sz val="11"/>
      <color rgb="FF9C5700"/>
      <name val="Calibri"/>
      <family val="2"/>
      <scheme val="minor"/>
    </font>
    <font>
      <b/>
      <sz val="14"/>
      <color rgb="FFFF0000"/>
      <name val="Arial"/>
      <family val="2"/>
    </font>
    <font>
      <sz val="10"/>
      <name val="Arial"/>
      <family val="2"/>
    </font>
    <font>
      <b/>
      <sz val="9"/>
      <color theme="0"/>
      <name val="Corbel"/>
      <family val="2"/>
    </font>
    <font>
      <sz val="9"/>
      <name val="Corbel"/>
      <family val="2"/>
    </font>
    <font>
      <b/>
      <sz val="9"/>
      <color rgb="FFFF0000"/>
      <name val="Corbel"/>
      <family val="2"/>
    </font>
    <font>
      <sz val="9"/>
      <color rgb="FFFF0000"/>
      <name val="Corbel"/>
      <family val="2"/>
    </font>
    <font>
      <sz val="9"/>
      <color theme="0"/>
      <name val="Corbel"/>
      <family val="2"/>
    </font>
    <font>
      <b/>
      <sz val="9"/>
      <name val="Corbel"/>
      <family val="2"/>
    </font>
    <font>
      <sz val="9"/>
      <color rgb="FF00B050"/>
      <name val="Corbel"/>
      <family val="2"/>
    </font>
    <font>
      <b/>
      <sz val="18"/>
      <color theme="0"/>
      <name val="Corbel"/>
      <family val="2"/>
    </font>
    <font>
      <sz val="10"/>
      <name val="Corbel"/>
      <family val="2"/>
    </font>
    <font>
      <b/>
      <sz val="18"/>
      <color rgb="FFFF0000"/>
      <name val="Corbel"/>
      <family val="2"/>
    </font>
    <font>
      <sz val="10"/>
      <color rgb="FFFF0000"/>
      <name val="Corbe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rgb="FFFFFF00"/>
        <bgColor indexed="64"/>
      </patternFill>
    </fill>
    <fill>
      <patternFill patternType="solid">
        <fgColor theme="6" tint="0.79998168889431442"/>
        <bgColor indexed="64"/>
      </patternFill>
    </fill>
    <fill>
      <patternFill patternType="solid">
        <fgColor rgb="FF00206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164" fontId="2" fillId="0" borderId="0" applyFont="0" applyFill="0" applyBorder="0" applyAlignment="0" applyProtection="0"/>
    <xf numFmtId="9" fontId="8"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9"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165" fontId="2" fillId="0" borderId="0"/>
    <xf numFmtId="166" fontId="2" fillId="0" borderId="0"/>
    <xf numFmtId="9" fontId="2" fillId="0" borderId="0"/>
    <xf numFmtId="44" fontId="11" fillId="0" borderId="0" applyFont="0" applyFill="0" applyBorder="0" applyAlignment="0" applyProtection="0"/>
  </cellStyleXfs>
  <cellXfs count="71">
    <xf numFmtId="0" fontId="0" fillId="0" borderId="0" xfId="0"/>
    <xf numFmtId="0" fontId="0" fillId="2" borderId="0" xfId="0" applyFill="1"/>
    <xf numFmtId="0" fontId="0" fillId="2" borderId="0" xfId="0" applyFill="1" applyAlignment="1">
      <alignment vertical="top" wrapText="1"/>
    </xf>
    <xf numFmtId="0" fontId="7" fillId="2" borderId="0" xfId="0" applyFont="1" applyFill="1"/>
    <xf numFmtId="0" fontId="4" fillId="2" borderId="0" xfId="0" applyFont="1" applyFill="1" applyAlignment="1">
      <alignment vertical="center"/>
    </xf>
    <xf numFmtId="44" fontId="0" fillId="2" borderId="0" xfId="0" applyNumberFormat="1" applyFill="1"/>
    <xf numFmtId="0" fontId="2" fillId="0" borderId="1" xfId="0" applyFont="1" applyFill="1" applyBorder="1" applyAlignment="1">
      <alignment horizontal="left" vertical="center"/>
    </xf>
    <xf numFmtId="44" fontId="0" fillId="0" borderId="1" xfId="0" applyNumberFormat="1" applyFill="1" applyBorder="1" applyAlignment="1">
      <alignment horizontal="center" vertical="center"/>
    </xf>
    <xf numFmtId="0" fontId="2" fillId="0" borderId="1" xfId="0" applyFont="1" applyFill="1" applyBorder="1" applyAlignment="1">
      <alignment horizontal="center" vertical="center"/>
    </xf>
    <xf numFmtId="0" fontId="13" fillId="2" borderId="0" xfId="0" applyFont="1" applyFill="1"/>
    <xf numFmtId="0" fontId="14" fillId="2" borderId="0" xfId="0" applyFont="1" applyFill="1" applyAlignment="1">
      <alignment horizontal="left" vertical="center"/>
    </xf>
    <xf numFmtId="0" fontId="15" fillId="2" borderId="0" xfId="0" applyFont="1" applyFill="1" applyAlignment="1">
      <alignment vertical="center" wrapText="1"/>
    </xf>
    <xf numFmtId="164" fontId="13" fillId="2" borderId="1" xfId="0" applyNumberFormat="1" applyFont="1" applyFill="1" applyBorder="1" applyAlignment="1" applyProtection="1">
      <alignment horizontal="right" vertical="center"/>
    </xf>
    <xf numFmtId="0" fontId="13" fillId="2" borderId="0" xfId="0" applyFont="1" applyFill="1" applyAlignment="1">
      <alignment vertical="center"/>
    </xf>
    <xf numFmtId="0" fontId="15" fillId="2" borderId="0" xfId="0" applyFont="1" applyFill="1" applyAlignment="1">
      <alignment vertical="center"/>
    </xf>
    <xf numFmtId="0" fontId="17" fillId="0" borderId="1" xfId="0" applyFont="1" applyFill="1" applyBorder="1" applyAlignment="1" applyProtection="1">
      <alignment horizontal="right" vertical="center" wrapText="1"/>
    </xf>
    <xf numFmtId="41" fontId="17" fillId="0" borderId="1" xfId="0" applyNumberFormat="1" applyFont="1" applyFill="1" applyBorder="1" applyAlignment="1" applyProtection="1">
      <alignment horizontal="right" vertical="center"/>
    </xf>
    <xf numFmtId="0" fontId="18" fillId="2" borderId="0" xfId="0" applyFont="1" applyFill="1" applyAlignment="1">
      <alignment vertical="center"/>
    </xf>
    <xf numFmtId="9" fontId="13" fillId="2" borderId="0" xfId="2" applyFont="1" applyFill="1" applyAlignment="1">
      <alignment vertical="center"/>
    </xf>
    <xf numFmtId="10" fontId="13" fillId="0" borderId="1" xfId="1" applyNumberFormat="1" applyFont="1" applyFill="1" applyBorder="1" applyAlignment="1" applyProtection="1">
      <alignment vertical="center"/>
    </xf>
    <xf numFmtId="0" fontId="13" fillId="2" borderId="0" xfId="0" applyFont="1" applyFill="1" applyAlignment="1" applyProtection="1">
      <alignment vertical="center"/>
      <protection locked="0"/>
    </xf>
    <xf numFmtId="10" fontId="13" fillId="5" borderId="1" xfId="1" applyNumberFormat="1" applyFont="1" applyFill="1" applyBorder="1" applyAlignment="1" applyProtection="1">
      <alignment vertical="center"/>
      <protection locked="0"/>
    </xf>
    <xf numFmtId="44" fontId="13" fillId="2" borderId="0" xfId="0" applyNumberFormat="1" applyFont="1" applyFill="1" applyAlignment="1">
      <alignment vertical="center"/>
    </xf>
    <xf numFmtId="164" fontId="13" fillId="0" borderId="1" xfId="1" applyFont="1" applyFill="1" applyBorder="1" applyAlignment="1" applyProtection="1">
      <alignment vertical="center"/>
    </xf>
    <xf numFmtId="164" fontId="13" fillId="5" borderId="1" xfId="1" applyFont="1" applyFill="1" applyBorder="1" applyAlignment="1" applyProtection="1">
      <alignment vertical="center"/>
      <protection locked="0"/>
    </xf>
    <xf numFmtId="0" fontId="13" fillId="2" borderId="0" xfId="0" applyFont="1" applyFill="1" applyAlignment="1">
      <alignment horizontal="left" vertical="center"/>
    </xf>
    <xf numFmtId="164" fontId="13" fillId="2" borderId="1" xfId="1" applyFont="1" applyFill="1" applyBorder="1" applyAlignment="1" applyProtection="1">
      <alignment vertical="center"/>
      <protection locked="0"/>
    </xf>
    <xf numFmtId="164" fontId="17" fillId="6" borderId="1" xfId="0" applyNumberFormat="1" applyFont="1" applyFill="1" applyBorder="1" applyAlignment="1" applyProtection="1">
      <alignment vertical="center"/>
    </xf>
    <xf numFmtId="0" fontId="17" fillId="2" borderId="0" xfId="0" applyFont="1" applyFill="1" applyAlignment="1" applyProtection="1">
      <alignment horizontal="left" vertical="center"/>
    </xf>
    <xf numFmtId="164" fontId="13" fillId="2" borderId="0" xfId="0" applyNumberFormat="1" applyFont="1" applyFill="1" applyBorder="1" applyAlignment="1" applyProtection="1">
      <alignment vertical="center"/>
    </xf>
    <xf numFmtId="0" fontId="17" fillId="2" borderId="0" xfId="0" applyFont="1" applyFill="1" applyAlignment="1" applyProtection="1">
      <alignment vertical="center"/>
    </xf>
    <xf numFmtId="0" fontId="13" fillId="2" borderId="0" xfId="0" applyFont="1" applyFill="1" applyBorder="1" applyAlignment="1" applyProtection="1">
      <alignment vertical="center"/>
    </xf>
    <xf numFmtId="0" fontId="13" fillId="2" borderId="0" xfId="0" applyFont="1" applyFill="1" applyAlignment="1">
      <alignment horizontal="center" vertical="center"/>
    </xf>
    <xf numFmtId="0" fontId="12" fillId="7" borderId="1" xfId="0" applyFont="1" applyFill="1" applyBorder="1" applyAlignment="1" applyProtection="1">
      <alignment horizontal="left" vertical="top" wrapText="1"/>
    </xf>
    <xf numFmtId="0" fontId="12" fillId="7" borderId="1" xfId="0" applyFont="1" applyFill="1" applyBorder="1" applyAlignment="1" applyProtection="1">
      <alignment horizontal="right" vertical="center"/>
    </xf>
    <xf numFmtId="0" fontId="16" fillId="7" borderId="1" xfId="0" applyFont="1" applyFill="1" applyBorder="1" applyAlignment="1" applyProtection="1">
      <alignment horizontal="right" vertical="center"/>
    </xf>
    <xf numFmtId="0" fontId="16" fillId="7" borderId="1" xfId="0" applyFont="1" applyFill="1" applyBorder="1" applyAlignment="1">
      <alignment horizontal="right" vertical="center"/>
    </xf>
    <xf numFmtId="44" fontId="17" fillId="0" borderId="1" xfId="12" applyNumberFormat="1" applyFont="1" applyFill="1" applyBorder="1" applyAlignment="1" applyProtection="1">
      <alignment horizontal="right" vertical="center"/>
    </xf>
    <xf numFmtId="0" fontId="16" fillId="7" borderId="1" xfId="0" applyFont="1" applyFill="1" applyBorder="1" applyAlignment="1">
      <alignment horizontal="right" vertical="center" wrapText="1"/>
    </xf>
    <xf numFmtId="0" fontId="12" fillId="7" borderId="1" xfId="0" applyFont="1" applyFill="1" applyBorder="1" applyAlignment="1">
      <alignment horizontal="right" vertical="center" wrapText="1"/>
    </xf>
    <xf numFmtId="0" fontId="17" fillId="0" borderId="1" xfId="0" applyFont="1" applyFill="1" applyBorder="1" applyAlignment="1" applyProtection="1">
      <alignment horizontal="right" vertical="center"/>
    </xf>
    <xf numFmtId="0" fontId="5" fillId="7" borderId="1" xfId="0" applyFont="1" applyFill="1" applyBorder="1" applyAlignment="1">
      <alignment horizontal="center" vertical="center" wrapText="1"/>
    </xf>
    <xf numFmtId="0" fontId="5" fillId="7" borderId="1" xfId="0" applyFont="1" applyFill="1" applyBorder="1" applyAlignment="1">
      <alignment horizontal="left" vertical="center" wrapText="1"/>
    </xf>
    <xf numFmtId="0" fontId="5" fillId="7" borderId="1" xfId="0" applyFont="1" applyFill="1" applyBorder="1" applyAlignment="1">
      <alignment horizontal="left" vertical="center" wrapText="1" shrinkToFit="1"/>
    </xf>
    <xf numFmtId="0" fontId="5" fillId="7" borderId="2" xfId="0" applyFont="1" applyFill="1" applyBorder="1" applyAlignment="1">
      <alignment horizontal="left" vertical="center" wrapText="1"/>
    </xf>
    <xf numFmtId="0" fontId="5" fillId="7" borderId="5" xfId="0" applyFont="1" applyFill="1" applyBorder="1" applyAlignment="1">
      <alignment horizontal="left" vertical="center" wrapText="1"/>
    </xf>
    <xf numFmtId="44" fontId="5" fillId="7" borderId="1" xfId="0" applyNumberFormat="1" applyFont="1" applyFill="1" applyBorder="1" applyAlignment="1">
      <alignment vertical="center"/>
    </xf>
    <xf numFmtId="0" fontId="5" fillId="7" borderId="5" xfId="0" applyFont="1" applyFill="1" applyBorder="1" applyAlignment="1">
      <alignment horizontal="center" vertical="center" wrapText="1"/>
    </xf>
    <xf numFmtId="0" fontId="12" fillId="7" borderId="1" xfId="0" applyFont="1" applyFill="1" applyBorder="1" applyAlignment="1" applyProtection="1">
      <alignment horizontal="right" vertical="top"/>
    </xf>
    <xf numFmtId="164" fontId="15" fillId="2" borderId="1" xfId="0" applyNumberFormat="1" applyFont="1" applyFill="1" applyBorder="1" applyAlignment="1" applyProtection="1">
      <alignment horizontal="right" vertical="center"/>
    </xf>
    <xf numFmtId="0" fontId="14" fillId="7" borderId="1" xfId="0" applyFont="1" applyFill="1" applyBorder="1" applyAlignment="1" applyProtection="1">
      <alignment horizontal="left" vertical="top" wrapText="1"/>
    </xf>
    <xf numFmtId="0" fontId="15" fillId="7" borderId="1" xfId="0" applyFont="1" applyFill="1" applyBorder="1" applyAlignment="1">
      <alignment horizontal="right" vertical="center"/>
    </xf>
    <xf numFmtId="164" fontId="15" fillId="2" borderId="1" xfId="1" applyFont="1" applyFill="1" applyBorder="1" applyAlignment="1" applyProtection="1">
      <alignment vertical="center"/>
      <protection locked="0"/>
    </xf>
    <xf numFmtId="10" fontId="15" fillId="0" borderId="1" xfId="1" applyNumberFormat="1" applyFont="1" applyFill="1" applyBorder="1" applyAlignment="1" applyProtection="1">
      <alignment vertical="center"/>
    </xf>
    <xf numFmtId="164" fontId="15" fillId="0" borderId="1" xfId="1" applyFont="1" applyFill="1" applyBorder="1" applyAlignment="1" applyProtection="1">
      <alignment vertical="center"/>
    </xf>
    <xf numFmtId="10" fontId="15" fillId="2" borderId="1" xfId="1" applyNumberFormat="1" applyFont="1" applyFill="1" applyBorder="1" applyAlignment="1" applyProtection="1">
      <alignment vertical="center"/>
      <protection locked="0"/>
    </xf>
    <xf numFmtId="0" fontId="15" fillId="7" borderId="1" xfId="0" applyFont="1" applyFill="1" applyBorder="1" applyAlignment="1" applyProtection="1">
      <alignment horizontal="right" vertical="center"/>
    </xf>
    <xf numFmtId="44" fontId="15" fillId="5" borderId="1" xfId="0" applyNumberFormat="1" applyFont="1" applyFill="1" applyBorder="1" applyAlignment="1" applyProtection="1">
      <alignment horizontal="right" vertical="center" wrapText="1"/>
    </xf>
    <xf numFmtId="10" fontId="15" fillId="5" borderId="1" xfId="0" applyNumberFormat="1" applyFont="1" applyFill="1" applyBorder="1" applyAlignment="1" applyProtection="1">
      <alignment horizontal="right" vertical="center" wrapText="1"/>
    </xf>
    <xf numFmtId="44" fontId="15" fillId="2" borderId="1" xfId="0" applyNumberFormat="1" applyFont="1" applyFill="1" applyBorder="1" applyAlignment="1" applyProtection="1">
      <alignment horizontal="right" vertical="center" wrapText="1"/>
    </xf>
    <xf numFmtId="0" fontId="6" fillId="7" borderId="1" xfId="0" applyFont="1" applyFill="1" applyBorder="1" applyAlignment="1">
      <alignment horizontal="center" vertical="center"/>
    </xf>
    <xf numFmtId="0" fontId="17" fillId="3" borderId="1" xfId="0" applyFont="1" applyFill="1" applyBorder="1" applyAlignment="1" applyProtection="1">
      <alignment horizontal="center" vertical="center"/>
    </xf>
    <xf numFmtId="164" fontId="12" fillId="7" borderId="3" xfId="0" applyNumberFormat="1" applyFont="1" applyFill="1" applyBorder="1" applyAlignment="1" applyProtection="1">
      <alignment horizontal="center" vertical="center"/>
    </xf>
    <xf numFmtId="164" fontId="12" fillId="7" borderId="4" xfId="0" applyNumberFormat="1" applyFont="1" applyFill="1" applyBorder="1" applyAlignment="1" applyProtection="1">
      <alignment horizontal="center" vertical="center"/>
    </xf>
    <xf numFmtId="0" fontId="19" fillId="7" borderId="1"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20" fillId="0" borderId="1" xfId="0" applyFont="1" applyFill="1" applyBorder="1" applyAlignment="1" applyProtection="1">
      <alignment horizontal="left" vertical="center" wrapText="1"/>
    </xf>
    <xf numFmtId="0" fontId="19" fillId="7" borderId="3" xfId="0" applyFont="1" applyFill="1" applyBorder="1" applyAlignment="1" applyProtection="1">
      <alignment horizontal="center" vertical="center"/>
    </xf>
    <xf numFmtId="0" fontId="19" fillId="7" borderId="4" xfId="0" applyFont="1" applyFill="1" applyBorder="1" applyAlignment="1" applyProtection="1">
      <alignment horizontal="center" vertical="center"/>
    </xf>
  </cellXfs>
  <cellStyles count="13">
    <cellStyle name="Euro" xfId="1"/>
    <cellStyle name="Komma 2" xfId="7"/>
    <cellStyle name="Komma 3" xfId="9"/>
    <cellStyle name="Neutraal 2" xfId="6"/>
    <cellStyle name="Procent" xfId="2" builtinId="5"/>
    <cellStyle name="Procent 2" xfId="5"/>
    <cellStyle name="Procent 3" xfId="8"/>
    <cellStyle name="Procent 4" xfId="11"/>
    <cellStyle name="Standaard" xfId="0" builtinId="0"/>
    <cellStyle name="Standaard 2" xfId="4"/>
    <cellStyle name="Standaard 3" xfId="3"/>
    <cellStyle name="Valuta" xfId="12" builtinId="4"/>
    <cellStyle name="Valuta 2" xfId="10"/>
  </cellStyles>
  <dxfs count="0"/>
  <tableStyles count="0" defaultTableStyle="TableStyleMedium9" defaultPivotStyle="PivotStyleLight16"/>
  <colors>
    <mruColors>
      <color rgb="FF439539"/>
      <color rgb="FF007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115" zoomScaleNormal="115" workbookViewId="0">
      <selection activeCell="B16" sqref="B16"/>
    </sheetView>
  </sheetViews>
  <sheetFormatPr defaultColWidth="0" defaultRowHeight="12.75" zeroHeight="1" x14ac:dyDescent="0.2"/>
  <cols>
    <col min="1" max="1" width="70.140625" style="1" customWidth="1"/>
    <col min="2" max="2" width="17.42578125" style="1" bestFit="1" customWidth="1"/>
    <col min="3" max="3" width="23.140625" style="1" customWidth="1"/>
    <col min="4" max="4" width="29.28515625" style="1" customWidth="1"/>
    <col min="5" max="5" width="4.42578125" style="1" customWidth="1"/>
    <col min="6" max="6" width="12.42578125" style="1" hidden="1" customWidth="1"/>
    <col min="7" max="7" width="0" style="1" hidden="1" customWidth="1"/>
    <col min="8" max="8" width="12.42578125" style="1" hidden="1" customWidth="1"/>
    <col min="9" max="9" width="0" style="1" hidden="1" customWidth="1"/>
    <col min="10" max="16384" width="9.140625" style="1" hidden="1"/>
  </cols>
  <sheetData>
    <row r="1" spans="1:6" ht="40.5" customHeight="1" x14ac:dyDescent="0.2">
      <c r="A1" s="60" t="s">
        <v>68</v>
      </c>
      <c r="B1" s="60"/>
      <c r="C1" s="60"/>
      <c r="D1" s="60"/>
      <c r="E1" s="4"/>
      <c r="F1" s="4"/>
    </row>
    <row r="2" spans="1:6" ht="42.75" customHeight="1" x14ac:dyDescent="0.2">
      <c r="A2" s="41"/>
      <c r="B2" s="41" t="s">
        <v>0</v>
      </c>
      <c r="C2" s="42" t="s">
        <v>1</v>
      </c>
      <c r="D2" s="43" t="s">
        <v>2</v>
      </c>
      <c r="E2" s="2"/>
      <c r="F2" s="2"/>
    </row>
    <row r="3" spans="1:6" ht="20.100000000000001" customHeight="1" x14ac:dyDescent="0.2">
      <c r="A3" s="6" t="str">
        <f>'Categorie Elektrisch'!A1</f>
        <v>Categorie 1: Voertuigen elektrisch - NVI 2 HANTEREN BIJ INSCHRIJVING - MODEL B</v>
      </c>
      <c r="B3" s="8">
        <v>6</v>
      </c>
      <c r="C3" s="7">
        <f>'Categorie Elektrisch'!B45</f>
        <v>6979.3649999999998</v>
      </c>
      <c r="D3" s="7">
        <f>B3*C3</f>
        <v>41876.19</v>
      </c>
      <c r="F3" s="5"/>
    </row>
    <row r="4" spans="1:6" ht="20.100000000000001" customHeight="1" x14ac:dyDescent="0.2">
      <c r="A4" s="6" t="str">
        <f>'Categorie Benzine'!A1</f>
        <v>Categorie 2: Voertuigen benzine - NVI 2 HANTEREN BIJ INSCHRIJVING - MODEL B</v>
      </c>
      <c r="B4" s="8">
        <v>20</v>
      </c>
      <c r="C4" s="7">
        <f>'Categorie Benzine'!B44</f>
        <v>7215.55</v>
      </c>
      <c r="D4" s="7">
        <f>B4*C4</f>
        <v>144311</v>
      </c>
      <c r="F4" s="5"/>
    </row>
    <row r="5" spans="1:6" ht="30" customHeight="1" x14ac:dyDescent="0.2">
      <c r="A5" s="44" t="s">
        <v>3</v>
      </c>
      <c r="B5" s="47">
        <f>SUM(B3:B4)</f>
        <v>26</v>
      </c>
      <c r="C5" s="45"/>
      <c r="D5" s="46">
        <f>SUM(D3:D4)</f>
        <v>186187.19</v>
      </c>
      <c r="E5" s="3"/>
    </row>
    <row r="6" spans="1:6" x14ac:dyDescent="0.2">
      <c r="E6" s="3"/>
    </row>
    <row r="7" spans="1:6" hidden="1" x14ac:dyDescent="0.2">
      <c r="E7" s="3"/>
    </row>
    <row r="8" spans="1:6" hidden="1" x14ac:dyDescent="0.2"/>
    <row r="9" spans="1:6" hidden="1" x14ac:dyDescent="0.2"/>
    <row r="10" spans="1:6" hidden="1" x14ac:dyDescent="0.2"/>
    <row r="11" spans="1:6" hidden="1" x14ac:dyDescent="0.2"/>
    <row r="12" spans="1:6" hidden="1" x14ac:dyDescent="0.2"/>
    <row r="13" spans="1:6" hidden="1" x14ac:dyDescent="0.2"/>
    <row r="14" spans="1:6" hidden="1" x14ac:dyDescent="0.2"/>
    <row r="15" spans="1:6" x14ac:dyDescent="0.2"/>
    <row r="16" spans="1:6" x14ac:dyDescent="0.2"/>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5"/>
  <sheetViews>
    <sheetView zoomScaleNormal="100" zoomScaleSheetLayoutView="100" workbookViewId="0">
      <selection activeCell="E12" sqref="E12"/>
    </sheetView>
  </sheetViews>
  <sheetFormatPr defaultColWidth="0" defaultRowHeight="12" zeroHeight="1" x14ac:dyDescent="0.2"/>
  <cols>
    <col min="1" max="1" width="63.5703125" style="9" customWidth="1"/>
    <col min="2" max="5" width="30.7109375" style="9" customWidth="1"/>
    <col min="6" max="6" width="9.140625" style="9" customWidth="1"/>
    <col min="7" max="7" width="88" style="9" hidden="1" customWidth="1"/>
    <col min="8" max="8" width="13.5703125" style="9" hidden="1" customWidth="1"/>
    <col min="9" max="12" width="11.85546875" style="9" hidden="1" customWidth="1"/>
    <col min="13" max="16384" width="9.140625" style="9" hidden="1"/>
  </cols>
  <sheetData>
    <row r="1" spans="1:9" ht="40.5" customHeight="1" x14ac:dyDescent="0.2">
      <c r="A1" s="64" t="s">
        <v>67</v>
      </c>
      <c r="B1" s="64"/>
      <c r="C1" s="64"/>
      <c r="D1" s="64"/>
      <c r="E1" s="64"/>
    </row>
    <row r="2" spans="1:9" ht="63.75" customHeight="1" x14ac:dyDescent="0.2">
      <c r="A2" s="68" t="s">
        <v>64</v>
      </c>
      <c r="B2" s="68"/>
      <c r="C2" s="68"/>
      <c r="D2" s="68"/>
      <c r="E2" s="68"/>
      <c r="H2" s="10"/>
    </row>
    <row r="3" spans="1:9" ht="71.25" customHeight="1" x14ac:dyDescent="0.2">
      <c r="A3" s="48" t="s">
        <v>4</v>
      </c>
      <c r="B3" s="33" t="s">
        <v>50</v>
      </c>
      <c r="C3" s="33" t="s">
        <v>51</v>
      </c>
      <c r="D3" s="33" t="s">
        <v>5</v>
      </c>
      <c r="E3" s="33" t="s">
        <v>6</v>
      </c>
      <c r="G3" s="11"/>
    </row>
    <row r="4" spans="1:9" s="13" customFormat="1" ht="19.5" customHeight="1" x14ac:dyDescent="0.2">
      <c r="A4" s="35" t="s">
        <v>56</v>
      </c>
      <c r="B4" s="49">
        <v>28365</v>
      </c>
      <c r="C4" s="49">
        <v>27257</v>
      </c>
      <c r="D4" s="49">
        <v>29751</v>
      </c>
      <c r="E4" s="49">
        <v>40479.339999999997</v>
      </c>
      <c r="G4" s="14"/>
    </row>
    <row r="5" spans="1:9" s="13" customFormat="1" ht="15" customHeight="1" x14ac:dyDescent="0.2">
      <c r="A5" s="56" t="s">
        <v>7</v>
      </c>
      <c r="B5" s="57">
        <v>0</v>
      </c>
      <c r="C5" s="57">
        <v>0</v>
      </c>
      <c r="D5" s="57">
        <v>0</v>
      </c>
      <c r="E5" s="57">
        <v>0</v>
      </c>
    </row>
    <row r="6" spans="1:9" s="13" customFormat="1" ht="15" customHeight="1" x14ac:dyDescent="0.2">
      <c r="A6" s="56" t="s">
        <v>54</v>
      </c>
      <c r="B6" s="57">
        <v>0</v>
      </c>
      <c r="C6" s="57">
        <v>0</v>
      </c>
      <c r="D6" s="57">
        <v>0</v>
      </c>
      <c r="E6" s="57">
        <v>0</v>
      </c>
    </row>
    <row r="7" spans="1:9" s="13" customFormat="1" ht="15" customHeight="1" x14ac:dyDescent="0.2">
      <c r="A7" s="56" t="s">
        <v>57</v>
      </c>
      <c r="B7" s="58">
        <v>0</v>
      </c>
      <c r="C7" s="58">
        <v>0</v>
      </c>
      <c r="D7" s="58">
        <v>0</v>
      </c>
      <c r="E7" s="58">
        <v>0</v>
      </c>
    </row>
    <row r="8" spans="1:9" s="13" customFormat="1" ht="15" customHeight="1" x14ac:dyDescent="0.2">
      <c r="A8" s="56" t="s">
        <v>55</v>
      </c>
      <c r="B8" s="59">
        <f>(B6+B5+B4)-(B7*B4)</f>
        <v>28365</v>
      </c>
      <c r="C8" s="59">
        <f>(C6+C5+C4)-(C7*C4)</f>
        <v>27257</v>
      </c>
      <c r="D8" s="59">
        <f>(D6+D5+D4)-(D7*D4)</f>
        <v>29751</v>
      </c>
      <c r="E8" s="59">
        <f>(E6+E5+E4)-(E7*E4)</f>
        <v>40479.339999999997</v>
      </c>
    </row>
    <row r="9" spans="1:9" s="13" customFormat="1" ht="20.100000000000001" customHeight="1" x14ac:dyDescent="0.2">
      <c r="A9" s="35" t="s">
        <v>8</v>
      </c>
      <c r="B9" s="15" t="s">
        <v>9</v>
      </c>
      <c r="C9" s="15" t="s">
        <v>9</v>
      </c>
      <c r="D9" s="15" t="s">
        <v>9</v>
      </c>
      <c r="E9" s="15" t="s">
        <v>9</v>
      </c>
      <c r="G9" s="14"/>
    </row>
    <row r="10" spans="1:9" s="13" customFormat="1" ht="20.100000000000001" customHeight="1" x14ac:dyDescent="0.2">
      <c r="A10" s="35" t="s">
        <v>10</v>
      </c>
      <c r="B10" s="16">
        <v>48</v>
      </c>
      <c r="C10" s="16">
        <v>48</v>
      </c>
      <c r="D10" s="16">
        <v>48</v>
      </c>
      <c r="E10" s="16">
        <v>48</v>
      </c>
    </row>
    <row r="11" spans="1:9" s="13" customFormat="1" ht="18.75" customHeight="1" x14ac:dyDescent="0.2">
      <c r="A11" s="35" t="s">
        <v>11</v>
      </c>
      <c r="B11" s="16">
        <v>30000</v>
      </c>
      <c r="C11" s="16">
        <v>30000</v>
      </c>
      <c r="D11" s="16">
        <v>30000</v>
      </c>
      <c r="E11" s="16">
        <v>30000</v>
      </c>
    </row>
    <row r="12" spans="1:9" s="13" customFormat="1" ht="18.75" customHeight="1" x14ac:dyDescent="0.2">
      <c r="A12" s="35" t="s">
        <v>12</v>
      </c>
      <c r="B12" s="37">
        <v>0.06</v>
      </c>
      <c r="C12" s="37">
        <v>0.06</v>
      </c>
      <c r="D12" s="37">
        <v>7.0000000000000007E-2</v>
      </c>
      <c r="E12" s="37">
        <v>0.08</v>
      </c>
    </row>
    <row r="13" spans="1:9" s="13" customFormat="1" ht="20.25" customHeight="1" x14ac:dyDescent="0.2">
      <c r="A13" s="65" t="s">
        <v>53</v>
      </c>
      <c r="B13" s="66"/>
      <c r="C13" s="66"/>
      <c r="D13" s="66"/>
      <c r="E13" s="67"/>
    </row>
    <row r="14" spans="1:9" s="13" customFormat="1" ht="19.5" customHeight="1" x14ac:dyDescent="0.2">
      <c r="A14" s="36" t="s">
        <v>14</v>
      </c>
      <c r="B14" s="24">
        <v>0</v>
      </c>
      <c r="C14" s="24">
        <v>0</v>
      </c>
      <c r="D14" s="24">
        <v>0</v>
      </c>
      <c r="E14" s="24">
        <v>0</v>
      </c>
      <c r="H14" s="17"/>
    </row>
    <row r="15" spans="1:9" s="13" customFormat="1" ht="19.5" customHeight="1" x14ac:dyDescent="0.2">
      <c r="A15" s="35" t="s">
        <v>58</v>
      </c>
      <c r="B15" s="53">
        <f>B14/B8</f>
        <v>0</v>
      </c>
      <c r="C15" s="53">
        <f>C14/C8</f>
        <v>0</v>
      </c>
      <c r="D15" s="53">
        <f>D14/D8</f>
        <v>0</v>
      </c>
      <c r="E15" s="53">
        <f>E14/E8</f>
        <v>0</v>
      </c>
      <c r="G15" s="14"/>
      <c r="I15" s="18"/>
    </row>
    <row r="16" spans="1:9" s="13" customFormat="1" ht="20.100000000000001" customHeight="1" x14ac:dyDescent="0.2">
      <c r="A16" s="61" t="s">
        <v>15</v>
      </c>
      <c r="B16" s="61"/>
      <c r="C16" s="61"/>
      <c r="D16" s="61"/>
      <c r="E16" s="61"/>
    </row>
    <row r="17" spans="1:9" s="13" customFormat="1" ht="20.100000000000001" customHeight="1" x14ac:dyDescent="0.2">
      <c r="A17" s="51" t="s">
        <v>16</v>
      </c>
      <c r="B17" s="52">
        <f>(B8-B14)/4</f>
        <v>7091.25</v>
      </c>
      <c r="C17" s="52">
        <f>(C8-C14)/4</f>
        <v>6814.25</v>
      </c>
      <c r="D17" s="52">
        <f>(D8-D14)/4</f>
        <v>7437.75</v>
      </c>
      <c r="E17" s="52">
        <f>(E8-E14)/4</f>
        <v>10119.834999999999</v>
      </c>
    </row>
    <row r="18" spans="1:9" s="13" customFormat="1" ht="20.100000000000001" customHeight="1" x14ac:dyDescent="0.2">
      <c r="A18" s="35" t="s">
        <v>61</v>
      </c>
      <c r="B18" s="53">
        <f>B17/B8</f>
        <v>0.25</v>
      </c>
      <c r="C18" s="53">
        <f>C17/C8</f>
        <v>0.25</v>
      </c>
      <c r="D18" s="53">
        <f>D17/D8</f>
        <v>0.25</v>
      </c>
      <c r="E18" s="53">
        <f>E17/E8</f>
        <v>0.25</v>
      </c>
      <c r="F18" s="20"/>
    </row>
    <row r="19" spans="1:9" s="13" customFormat="1" ht="18.75" customHeight="1" x14ac:dyDescent="0.2">
      <c r="A19" s="61" t="s">
        <v>17</v>
      </c>
      <c r="B19" s="61"/>
      <c r="C19" s="61"/>
      <c r="D19" s="61"/>
      <c r="E19" s="61"/>
    </row>
    <row r="20" spans="1:9" s="13" customFormat="1" ht="20.100000000000001" customHeight="1" x14ac:dyDescent="0.2">
      <c r="A20" s="34" t="s">
        <v>18</v>
      </c>
      <c r="B20" s="19">
        <v>0</v>
      </c>
      <c r="C20" s="19">
        <v>0</v>
      </c>
      <c r="D20" s="19">
        <v>0</v>
      </c>
      <c r="E20" s="19">
        <v>0</v>
      </c>
    </row>
    <row r="21" spans="1:9" s="13" customFormat="1" ht="20.100000000000001" customHeight="1" x14ac:dyDescent="0.2">
      <c r="A21" s="36" t="s">
        <v>19</v>
      </c>
      <c r="B21" s="21">
        <v>0</v>
      </c>
      <c r="C21" s="21">
        <v>0</v>
      </c>
      <c r="D21" s="21">
        <v>0</v>
      </c>
      <c r="E21" s="21">
        <v>0</v>
      </c>
      <c r="I21" s="22"/>
    </row>
    <row r="22" spans="1:9" s="13" customFormat="1" ht="18.75" customHeight="1" x14ac:dyDescent="0.2">
      <c r="A22" s="35" t="s">
        <v>20</v>
      </c>
      <c r="B22" s="19">
        <f t="shared" ref="B22" si="0">SUM(B20:B21)</f>
        <v>0</v>
      </c>
      <c r="C22" s="19">
        <f t="shared" ref="C22:E22" si="1">SUM(C20:C21)</f>
        <v>0</v>
      </c>
      <c r="D22" s="19">
        <f t="shared" si="1"/>
        <v>0</v>
      </c>
      <c r="E22" s="19">
        <f t="shared" si="1"/>
        <v>0</v>
      </c>
      <c r="I22" s="22"/>
    </row>
    <row r="23" spans="1:9" s="13" customFormat="1" ht="20.100000000000001" customHeight="1" x14ac:dyDescent="0.2">
      <c r="A23" s="56" t="s">
        <v>21</v>
      </c>
      <c r="B23" s="54">
        <f>(B14+B8)/2*B22</f>
        <v>0</v>
      </c>
      <c r="C23" s="54">
        <f>(C14+C8)/2*C22</f>
        <v>0</v>
      </c>
      <c r="D23" s="54">
        <f>(D14+D8)/2*D22</f>
        <v>0</v>
      </c>
      <c r="E23" s="54">
        <f>(E14+E8)/2*E22</f>
        <v>0</v>
      </c>
    </row>
    <row r="24" spans="1:9" s="13" customFormat="1" ht="18.75" customHeight="1" x14ac:dyDescent="0.2">
      <c r="A24" s="61" t="s">
        <v>22</v>
      </c>
      <c r="B24" s="61"/>
      <c r="C24" s="61"/>
      <c r="D24" s="61"/>
      <c r="E24" s="61"/>
    </row>
    <row r="25" spans="1:9" s="13" customFormat="1" ht="20.100000000000001" customHeight="1" x14ac:dyDescent="0.2">
      <c r="A25" s="36" t="s">
        <v>23</v>
      </c>
      <c r="B25" s="24">
        <v>0</v>
      </c>
      <c r="C25" s="24">
        <v>0</v>
      </c>
      <c r="D25" s="24">
        <v>0</v>
      </c>
      <c r="E25" s="24">
        <v>0</v>
      </c>
    </row>
    <row r="26" spans="1:9" s="13" customFormat="1" ht="20.100000000000001" customHeight="1" x14ac:dyDescent="0.2">
      <c r="A26" s="36" t="s">
        <v>24</v>
      </c>
      <c r="B26" s="24">
        <v>0</v>
      </c>
      <c r="C26" s="24">
        <v>0</v>
      </c>
      <c r="D26" s="24">
        <v>0</v>
      </c>
      <c r="E26" s="24">
        <v>0</v>
      </c>
    </row>
    <row r="27" spans="1:9" s="13" customFormat="1" ht="20.100000000000001" customHeight="1" x14ac:dyDescent="0.2">
      <c r="A27" s="35" t="s">
        <v>25</v>
      </c>
      <c r="B27" s="23">
        <f t="shared" ref="B27" si="2">SUM(B25:B26)</f>
        <v>0</v>
      </c>
      <c r="C27" s="23">
        <f>SUM(C25:C26)</f>
        <v>0</v>
      </c>
      <c r="D27" s="23">
        <f>SUM(D25:D26)</f>
        <v>0</v>
      </c>
      <c r="E27" s="23">
        <f t="shared" ref="E27" si="3">SUM(E25:E26)</f>
        <v>0</v>
      </c>
    </row>
    <row r="28" spans="1:9" s="13" customFormat="1" ht="18.75" customHeight="1" x14ac:dyDescent="0.2">
      <c r="A28" s="35" t="s">
        <v>59</v>
      </c>
      <c r="B28" s="53">
        <f>B27/B8</f>
        <v>0</v>
      </c>
      <c r="C28" s="53">
        <f>C27/C8</f>
        <v>0</v>
      </c>
      <c r="D28" s="53">
        <f>D27/D8</f>
        <v>0</v>
      </c>
      <c r="E28" s="53">
        <f>E27/E8</f>
        <v>0</v>
      </c>
    </row>
    <row r="29" spans="1:9" s="25" customFormat="1" ht="18.75" customHeight="1" x14ac:dyDescent="0.2">
      <c r="A29" s="61" t="s">
        <v>26</v>
      </c>
      <c r="B29" s="61"/>
      <c r="C29" s="61"/>
      <c r="D29" s="61"/>
      <c r="E29" s="61"/>
    </row>
    <row r="30" spans="1:9" s="13" customFormat="1" ht="20.100000000000001" customHeight="1" x14ac:dyDescent="0.2">
      <c r="A30" s="36" t="s">
        <v>27</v>
      </c>
      <c r="B30" s="24">
        <v>0</v>
      </c>
      <c r="C30" s="24">
        <v>0</v>
      </c>
      <c r="D30" s="24">
        <v>0</v>
      </c>
      <c r="E30" s="24">
        <v>0</v>
      </c>
    </row>
    <row r="31" spans="1:9" s="13" customFormat="1" ht="20.100000000000001" customHeight="1" x14ac:dyDescent="0.2">
      <c r="A31" s="36" t="s">
        <v>28</v>
      </c>
      <c r="B31" s="24">
        <v>0</v>
      </c>
      <c r="C31" s="24">
        <v>0</v>
      </c>
      <c r="D31" s="24">
        <v>0</v>
      </c>
      <c r="E31" s="24">
        <v>0</v>
      </c>
    </row>
    <row r="32" spans="1:9" s="13" customFormat="1" ht="20.100000000000001" customHeight="1" x14ac:dyDescent="0.2">
      <c r="A32" s="36" t="s">
        <v>29</v>
      </c>
      <c r="B32" s="24">
        <v>0</v>
      </c>
      <c r="C32" s="24">
        <v>0</v>
      </c>
      <c r="D32" s="24">
        <v>0</v>
      </c>
      <c r="E32" s="24">
        <v>0</v>
      </c>
    </row>
    <row r="33" spans="1:8" s="13" customFormat="1" ht="20.100000000000001" customHeight="1" x14ac:dyDescent="0.2">
      <c r="A33" s="36" t="s">
        <v>30</v>
      </c>
      <c r="B33" s="24">
        <v>0</v>
      </c>
      <c r="C33" s="24">
        <v>0</v>
      </c>
      <c r="D33" s="24">
        <v>0</v>
      </c>
      <c r="E33" s="24">
        <v>0</v>
      </c>
    </row>
    <row r="34" spans="1:8" s="13" customFormat="1" ht="18.75" customHeight="1" x14ac:dyDescent="0.2">
      <c r="A34" s="36" t="s">
        <v>31</v>
      </c>
      <c r="B34" s="24">
        <v>0</v>
      </c>
      <c r="C34" s="24">
        <v>0</v>
      </c>
      <c r="D34" s="24">
        <v>0</v>
      </c>
      <c r="E34" s="24">
        <v>0</v>
      </c>
    </row>
    <row r="35" spans="1:8" s="13" customFormat="1" ht="18.75" customHeight="1" x14ac:dyDescent="0.2">
      <c r="A35" s="36" t="s">
        <v>32</v>
      </c>
      <c r="B35" s="24">
        <v>0</v>
      </c>
      <c r="C35" s="24">
        <v>0</v>
      </c>
      <c r="D35" s="24">
        <v>0</v>
      </c>
      <c r="E35" s="24">
        <v>0</v>
      </c>
    </row>
    <row r="36" spans="1:8" s="13" customFormat="1" ht="18.75" customHeight="1" x14ac:dyDescent="0.2">
      <c r="A36" s="36" t="s">
        <v>52</v>
      </c>
      <c r="B36" s="24">
        <v>0</v>
      </c>
      <c r="C36" s="24">
        <v>0</v>
      </c>
      <c r="D36" s="24">
        <v>0</v>
      </c>
      <c r="E36" s="24">
        <v>0</v>
      </c>
    </row>
    <row r="37" spans="1:8" s="13" customFormat="1" ht="18.75" customHeight="1" x14ac:dyDescent="0.2">
      <c r="A37" s="36" t="s">
        <v>26</v>
      </c>
      <c r="B37" s="24">
        <v>0</v>
      </c>
      <c r="C37" s="24">
        <v>0</v>
      </c>
      <c r="D37" s="24">
        <v>0</v>
      </c>
      <c r="E37" s="24">
        <v>0</v>
      </c>
    </row>
    <row r="38" spans="1:8" s="13" customFormat="1" ht="18.75" customHeight="1" x14ac:dyDescent="0.2">
      <c r="A38" s="36" t="s">
        <v>33</v>
      </c>
      <c r="B38" s="26">
        <f t="shared" ref="B38" si="4">SUM(B30:B37)</f>
        <v>0</v>
      </c>
      <c r="C38" s="26">
        <f t="shared" ref="C38:E38" si="5">SUM(C30:C37)</f>
        <v>0</v>
      </c>
      <c r="D38" s="26">
        <f t="shared" si="5"/>
        <v>0</v>
      </c>
      <c r="E38" s="26">
        <f t="shared" si="5"/>
        <v>0</v>
      </c>
    </row>
    <row r="39" spans="1:8" s="13" customFormat="1" ht="18.75" customHeight="1" x14ac:dyDescent="0.2">
      <c r="A39" s="36" t="s">
        <v>60</v>
      </c>
      <c r="B39" s="55">
        <f>B38/B8</f>
        <v>0</v>
      </c>
      <c r="C39" s="55">
        <f>C38/C8</f>
        <v>0</v>
      </c>
      <c r="D39" s="55">
        <f>D38/D8</f>
        <v>0</v>
      </c>
      <c r="E39" s="55">
        <f>E38/E8</f>
        <v>0</v>
      </c>
    </row>
    <row r="40" spans="1:8" s="13" customFormat="1" ht="20.100000000000001" customHeight="1" x14ac:dyDescent="0.2">
      <c r="A40" s="61" t="s">
        <v>34</v>
      </c>
      <c r="B40" s="61"/>
      <c r="C40" s="61"/>
      <c r="D40" s="61"/>
      <c r="E40" s="61"/>
    </row>
    <row r="41" spans="1:8" s="13" customFormat="1" ht="19.5" customHeight="1" x14ac:dyDescent="0.2">
      <c r="A41" s="36" t="s">
        <v>65</v>
      </c>
      <c r="B41" s="24">
        <v>0</v>
      </c>
      <c r="C41" s="24">
        <v>0</v>
      </c>
      <c r="D41" s="24">
        <v>0</v>
      </c>
      <c r="E41" s="24">
        <v>0</v>
      </c>
    </row>
    <row r="42" spans="1:8" s="13" customFormat="1" ht="18.75" customHeight="1" x14ac:dyDescent="0.2">
      <c r="A42" s="61"/>
      <c r="B42" s="61"/>
      <c r="C42" s="61"/>
      <c r="D42" s="61"/>
      <c r="E42" s="61"/>
    </row>
    <row r="43" spans="1:8" s="13" customFormat="1" ht="20.100000000000001" customHeight="1" x14ac:dyDescent="0.2">
      <c r="A43" s="38" t="s">
        <v>62</v>
      </c>
      <c r="B43" s="27">
        <f>(B17+B23+B27+B38)*0.5</f>
        <v>3545.625</v>
      </c>
      <c r="C43" s="27">
        <f>C17+C23+C27+C38</f>
        <v>6814.25</v>
      </c>
      <c r="D43" s="27">
        <f t="shared" ref="D43:E43" si="6">D17+D23+D27+D38</f>
        <v>7437.75</v>
      </c>
      <c r="E43" s="27">
        <f t="shared" si="6"/>
        <v>10119.834999999999</v>
      </c>
      <c r="H43" s="22"/>
    </row>
    <row r="44" spans="1:8" s="13" customFormat="1" ht="23.25" customHeight="1" x14ac:dyDescent="0.2">
      <c r="A44" s="38" t="s">
        <v>63</v>
      </c>
      <c r="B44" s="53">
        <f>B43/B8</f>
        <v>0.125</v>
      </c>
      <c r="C44" s="53">
        <f>C43/C8</f>
        <v>0.25</v>
      </c>
      <c r="D44" s="53">
        <f>D43/D8</f>
        <v>0.25</v>
      </c>
      <c r="E44" s="53">
        <f>E43/E8</f>
        <v>0.25</v>
      </c>
    </row>
    <row r="45" spans="1:8" s="13" customFormat="1" ht="41.25" customHeight="1" x14ac:dyDescent="0.2">
      <c r="A45" s="39" t="s">
        <v>35</v>
      </c>
      <c r="B45" s="62">
        <f>AVERAGE(B43:E43)</f>
        <v>6979.3649999999998</v>
      </c>
      <c r="C45" s="63"/>
      <c r="D45" s="63"/>
      <c r="E45" s="63"/>
    </row>
    <row r="46" spans="1:8" s="13" customFormat="1" ht="29.25" customHeight="1" x14ac:dyDescent="0.2">
      <c r="A46" s="28"/>
      <c r="B46" s="29"/>
      <c r="C46" s="29"/>
      <c r="D46" s="29"/>
      <c r="E46" s="29"/>
    </row>
    <row r="47" spans="1:8" hidden="1" x14ac:dyDescent="0.2">
      <c r="A47" s="30"/>
      <c r="B47" s="31"/>
      <c r="C47" s="31"/>
      <c r="D47" s="31"/>
      <c r="E47" s="31"/>
    </row>
    <row r="48" spans="1:8" s="13" customFormat="1" hidden="1" x14ac:dyDescent="0.2">
      <c r="B48" s="32"/>
      <c r="C48" s="32"/>
      <c r="D48" s="32"/>
      <c r="E48" s="32"/>
    </row>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x14ac:dyDescent="0.2"/>
    <row r="79" x14ac:dyDescent="0.2"/>
    <row r="80" x14ac:dyDescent="0.2"/>
    <row r="81" x14ac:dyDescent="0.2"/>
    <row r="82" x14ac:dyDescent="0.2"/>
    <row r="83" x14ac:dyDescent="0.2"/>
    <row r="84" x14ac:dyDescent="0.2"/>
    <row r="85" x14ac:dyDescent="0.2"/>
  </sheetData>
  <mergeCells count="10">
    <mergeCell ref="A1:E1"/>
    <mergeCell ref="A13:E13"/>
    <mergeCell ref="A16:E16"/>
    <mergeCell ref="A2:E2"/>
    <mergeCell ref="A19:E19"/>
    <mergeCell ref="A40:E40"/>
    <mergeCell ref="A29:E29"/>
    <mergeCell ref="A42:E42"/>
    <mergeCell ref="A24:E24"/>
    <mergeCell ref="B45:E45"/>
  </mergeCells>
  <phoneticPr fontId="3" type="noConversion"/>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6"/>
  <sheetViews>
    <sheetView tabSelected="1" zoomScaleNormal="100" zoomScaleSheetLayoutView="100" workbookViewId="0">
      <selection activeCell="A4" sqref="A4"/>
    </sheetView>
  </sheetViews>
  <sheetFormatPr defaultColWidth="0" defaultRowHeight="12" zeroHeight="1" x14ac:dyDescent="0.2"/>
  <cols>
    <col min="1" max="1" width="62.42578125" style="9" customWidth="1"/>
    <col min="2" max="6" width="30.7109375" style="9" customWidth="1"/>
    <col min="7" max="7" width="82.85546875" style="9" hidden="1" customWidth="1"/>
    <col min="8" max="8" width="13.5703125" style="9" hidden="1" customWidth="1"/>
    <col min="9" max="14" width="11.85546875" style="9" hidden="1" customWidth="1"/>
    <col min="15" max="16384" width="9.140625" style="9" hidden="1"/>
  </cols>
  <sheetData>
    <row r="1" spans="1:9" ht="40.5" customHeight="1" x14ac:dyDescent="0.2">
      <c r="A1" s="69" t="s">
        <v>66</v>
      </c>
      <c r="B1" s="70"/>
      <c r="C1" s="70"/>
      <c r="D1" s="70"/>
      <c r="E1" s="70"/>
      <c r="F1" s="70"/>
    </row>
    <row r="2" spans="1:9" ht="63.75" customHeight="1" x14ac:dyDescent="0.2">
      <c r="A2" s="68" t="s">
        <v>64</v>
      </c>
      <c r="B2" s="68"/>
      <c r="C2" s="68"/>
      <c r="D2" s="68"/>
      <c r="E2" s="68"/>
      <c r="F2" s="68"/>
    </row>
    <row r="3" spans="1:9" ht="60" customHeight="1" x14ac:dyDescent="0.2">
      <c r="A3" s="48" t="s">
        <v>4</v>
      </c>
      <c r="B3" s="33" t="s">
        <v>36</v>
      </c>
      <c r="C3" s="50" t="s">
        <v>49</v>
      </c>
      <c r="D3" s="33" t="s">
        <v>37</v>
      </c>
      <c r="E3" s="33" t="s">
        <v>38</v>
      </c>
      <c r="F3" s="33" t="s">
        <v>39</v>
      </c>
      <c r="G3" s="11"/>
    </row>
    <row r="4" spans="1:9" s="13" customFormat="1" ht="19.5" customHeight="1" x14ac:dyDescent="0.2">
      <c r="A4" s="35" t="s">
        <v>69</v>
      </c>
      <c r="B4" s="12">
        <v>14990</v>
      </c>
      <c r="C4" s="49">
        <v>19785</v>
      </c>
      <c r="D4" s="49">
        <v>28969</v>
      </c>
      <c r="E4" s="49">
        <v>39265</v>
      </c>
      <c r="F4" s="49">
        <v>48797</v>
      </c>
      <c r="G4" s="14"/>
    </row>
    <row r="5" spans="1:9" s="13" customFormat="1" ht="15" customHeight="1" x14ac:dyDescent="0.2">
      <c r="A5" s="56" t="s">
        <v>7</v>
      </c>
      <c r="B5" s="57">
        <v>0</v>
      </c>
      <c r="C5" s="57">
        <v>0</v>
      </c>
      <c r="D5" s="57">
        <v>0</v>
      </c>
      <c r="E5" s="57">
        <v>0</v>
      </c>
      <c r="F5" s="57">
        <v>0</v>
      </c>
    </row>
    <row r="6" spans="1:9" s="13" customFormat="1" ht="15" customHeight="1" x14ac:dyDescent="0.2">
      <c r="A6" s="56" t="s">
        <v>54</v>
      </c>
      <c r="B6" s="57">
        <v>0</v>
      </c>
      <c r="C6" s="57">
        <v>0</v>
      </c>
      <c r="D6" s="57">
        <v>0</v>
      </c>
      <c r="E6" s="57">
        <v>0</v>
      </c>
      <c r="F6" s="57">
        <v>0</v>
      </c>
    </row>
    <row r="7" spans="1:9" s="13" customFormat="1" ht="15" customHeight="1" x14ac:dyDescent="0.2">
      <c r="A7" s="56" t="s">
        <v>57</v>
      </c>
      <c r="B7" s="58">
        <v>0</v>
      </c>
      <c r="C7" s="58">
        <v>0</v>
      </c>
      <c r="D7" s="58">
        <v>0</v>
      </c>
      <c r="E7" s="58">
        <v>0</v>
      </c>
      <c r="F7" s="58">
        <v>0</v>
      </c>
    </row>
    <row r="8" spans="1:9" s="13" customFormat="1" ht="15" customHeight="1" x14ac:dyDescent="0.2">
      <c r="A8" s="56" t="s">
        <v>55</v>
      </c>
      <c r="B8" s="59">
        <f>(B6+B5+B4)-(B7*B4)</f>
        <v>14990</v>
      </c>
      <c r="C8" s="59">
        <f>(C6+C5+C4)-(C7*C4)</f>
        <v>19785</v>
      </c>
      <c r="D8" s="59">
        <f>(D6+D5+D4)-(D7*D4)</f>
        <v>28969</v>
      </c>
      <c r="E8" s="59">
        <f>(E6+E5+E4)-(E7*E4)</f>
        <v>39265</v>
      </c>
      <c r="F8" s="59">
        <f>(F6+F5+F4)-(F7*F4)</f>
        <v>48797</v>
      </c>
    </row>
    <row r="9" spans="1:9" s="13" customFormat="1" ht="20.100000000000001" customHeight="1" x14ac:dyDescent="0.2">
      <c r="A9" s="35" t="s">
        <v>8</v>
      </c>
      <c r="B9" s="40" t="s">
        <v>40</v>
      </c>
      <c r="C9" s="40" t="s">
        <v>40</v>
      </c>
      <c r="D9" s="40" t="s">
        <v>40</v>
      </c>
      <c r="E9" s="40" t="s">
        <v>40</v>
      </c>
      <c r="F9" s="40" t="s">
        <v>40</v>
      </c>
      <c r="G9" s="14"/>
    </row>
    <row r="10" spans="1:9" s="13" customFormat="1" ht="20.100000000000001" customHeight="1" x14ac:dyDescent="0.2">
      <c r="A10" s="35" t="s">
        <v>10</v>
      </c>
      <c r="B10" s="16">
        <v>48</v>
      </c>
      <c r="C10" s="16">
        <v>48</v>
      </c>
      <c r="D10" s="16">
        <v>48</v>
      </c>
      <c r="E10" s="16">
        <v>48</v>
      </c>
      <c r="F10" s="16">
        <v>48</v>
      </c>
    </row>
    <row r="11" spans="1:9" s="13" customFormat="1" ht="18.75" customHeight="1" x14ac:dyDescent="0.2">
      <c r="A11" s="35" t="s">
        <v>11</v>
      </c>
      <c r="B11" s="16">
        <v>30000</v>
      </c>
      <c r="C11" s="16">
        <v>30000</v>
      </c>
      <c r="D11" s="16">
        <v>30000</v>
      </c>
      <c r="E11" s="16">
        <v>30000</v>
      </c>
      <c r="F11" s="16">
        <v>30000</v>
      </c>
    </row>
    <row r="12" spans="1:9" s="13" customFormat="1" ht="18.75" customHeight="1" x14ac:dyDescent="0.2">
      <c r="A12" s="35" t="s">
        <v>12</v>
      </c>
      <c r="B12" s="37">
        <v>0.04</v>
      </c>
      <c r="C12" s="37">
        <v>0.05</v>
      </c>
      <c r="D12" s="37">
        <v>0.06</v>
      </c>
      <c r="E12" s="37">
        <v>7.0000000000000007E-2</v>
      </c>
      <c r="F12" s="37">
        <v>0.08</v>
      </c>
    </row>
    <row r="13" spans="1:9" s="13" customFormat="1" ht="20.25" customHeight="1" x14ac:dyDescent="0.2">
      <c r="A13" s="61" t="s">
        <v>13</v>
      </c>
      <c r="B13" s="61"/>
      <c r="C13" s="61"/>
      <c r="D13" s="61"/>
      <c r="E13" s="61"/>
      <c r="F13" s="61"/>
    </row>
    <row r="14" spans="1:9" s="13" customFormat="1" ht="19.5" customHeight="1" x14ac:dyDescent="0.2">
      <c r="A14" s="36" t="s">
        <v>14</v>
      </c>
      <c r="B14" s="24">
        <v>0</v>
      </c>
      <c r="C14" s="24">
        <v>0</v>
      </c>
      <c r="D14" s="24">
        <v>0</v>
      </c>
      <c r="E14" s="24">
        <v>0</v>
      </c>
      <c r="F14" s="24">
        <v>0</v>
      </c>
      <c r="H14" s="17"/>
    </row>
    <row r="15" spans="1:9" s="13" customFormat="1" ht="19.5" customHeight="1" x14ac:dyDescent="0.2">
      <c r="A15" s="35" t="s">
        <v>58</v>
      </c>
      <c r="B15" s="53">
        <f>B14/B8</f>
        <v>0</v>
      </c>
      <c r="C15" s="53">
        <f>C14/C8</f>
        <v>0</v>
      </c>
      <c r="D15" s="53">
        <f>D14/D8</f>
        <v>0</v>
      </c>
      <c r="E15" s="53">
        <f>E14/E8</f>
        <v>0</v>
      </c>
      <c r="F15" s="53">
        <f>F14/F8</f>
        <v>0</v>
      </c>
      <c r="G15" s="14"/>
      <c r="I15" s="18"/>
    </row>
    <row r="16" spans="1:9" s="13" customFormat="1" ht="20.100000000000001" customHeight="1" x14ac:dyDescent="0.2">
      <c r="A16" s="61" t="s">
        <v>15</v>
      </c>
      <c r="B16" s="61"/>
      <c r="C16" s="61"/>
      <c r="D16" s="61"/>
      <c r="E16" s="61"/>
      <c r="F16" s="61"/>
    </row>
    <row r="17" spans="1:9" s="13" customFormat="1" ht="20.100000000000001" customHeight="1" x14ac:dyDescent="0.2">
      <c r="A17" s="51" t="s">
        <v>16</v>
      </c>
      <c r="B17" s="52">
        <f>(B8-B14)/4</f>
        <v>3747.5</v>
      </c>
      <c r="C17" s="52">
        <f>(C8-C14)/4</f>
        <v>4946.25</v>
      </c>
      <c r="D17" s="52">
        <f>(D8-D14)/4</f>
        <v>7242.25</v>
      </c>
      <c r="E17" s="52">
        <f>(E8-E14)/4</f>
        <v>9816.25</v>
      </c>
      <c r="F17" s="52">
        <f>(F8-F14)/4</f>
        <v>12199.25</v>
      </c>
    </row>
    <row r="18" spans="1:9" s="13" customFormat="1" ht="20.100000000000001" customHeight="1" x14ac:dyDescent="0.2">
      <c r="A18" s="35" t="s">
        <v>61</v>
      </c>
      <c r="B18" s="53">
        <f>B17/B8</f>
        <v>0.25</v>
      </c>
      <c r="C18" s="53">
        <f>C17/C8</f>
        <v>0.25</v>
      </c>
      <c r="D18" s="53">
        <f>D17/D8</f>
        <v>0.25</v>
      </c>
      <c r="E18" s="53">
        <f>E17/E8</f>
        <v>0.25</v>
      </c>
      <c r="F18" s="53">
        <f>F17/F8</f>
        <v>0.25</v>
      </c>
    </row>
    <row r="19" spans="1:9" s="13" customFormat="1" ht="18.75" customHeight="1" x14ac:dyDescent="0.2">
      <c r="A19" s="61" t="s">
        <v>17</v>
      </c>
      <c r="B19" s="61"/>
      <c r="C19" s="61"/>
      <c r="D19" s="61"/>
      <c r="E19" s="61"/>
      <c r="F19" s="61"/>
    </row>
    <row r="20" spans="1:9" s="13" customFormat="1" ht="20.100000000000001" customHeight="1" x14ac:dyDescent="0.2">
      <c r="A20" s="34" t="s">
        <v>18</v>
      </c>
      <c r="B20" s="19">
        <v>0</v>
      </c>
      <c r="C20" s="19">
        <v>0</v>
      </c>
      <c r="D20" s="19">
        <v>0</v>
      </c>
      <c r="E20" s="19">
        <v>0</v>
      </c>
      <c r="F20" s="19">
        <v>0</v>
      </c>
    </row>
    <row r="21" spans="1:9" s="13" customFormat="1" ht="20.100000000000001" customHeight="1" x14ac:dyDescent="0.2">
      <c r="A21" s="36" t="s">
        <v>19</v>
      </c>
      <c r="B21" s="21">
        <v>0</v>
      </c>
      <c r="C21" s="21">
        <v>0</v>
      </c>
      <c r="D21" s="21">
        <v>0</v>
      </c>
      <c r="E21" s="21">
        <v>0</v>
      </c>
      <c r="F21" s="21">
        <v>0</v>
      </c>
      <c r="I21" s="22"/>
    </row>
    <row r="22" spans="1:9" s="13" customFormat="1" ht="18.75" customHeight="1" x14ac:dyDescent="0.2">
      <c r="A22" s="35" t="s">
        <v>20</v>
      </c>
      <c r="B22" s="19">
        <f t="shared" ref="B22" si="0">SUM(B20:B21)</f>
        <v>0</v>
      </c>
      <c r="C22" s="19">
        <f t="shared" ref="C22:F22" si="1">SUM(C20:C21)</f>
        <v>0</v>
      </c>
      <c r="D22" s="19">
        <f t="shared" si="1"/>
        <v>0</v>
      </c>
      <c r="E22" s="19">
        <f t="shared" si="1"/>
        <v>0</v>
      </c>
      <c r="F22" s="19">
        <f t="shared" si="1"/>
        <v>0</v>
      </c>
      <c r="I22" s="22"/>
    </row>
    <row r="23" spans="1:9" s="13" customFormat="1" ht="20.100000000000001" customHeight="1" x14ac:dyDescent="0.2">
      <c r="A23" s="56" t="s">
        <v>21</v>
      </c>
      <c r="B23" s="54">
        <f>(B14+B8)/2*B22</f>
        <v>0</v>
      </c>
      <c r="C23" s="54">
        <f>(C14+C8)/2*C22</f>
        <v>0</v>
      </c>
      <c r="D23" s="54">
        <f>(D14+D8)/2*D22</f>
        <v>0</v>
      </c>
      <c r="E23" s="54">
        <f>(E14+E8)/2*E22</f>
        <v>0</v>
      </c>
      <c r="F23" s="54">
        <f>(F14+F8)/2*F22</f>
        <v>0</v>
      </c>
    </row>
    <row r="24" spans="1:9" s="13" customFormat="1" ht="18.75" customHeight="1" x14ac:dyDescent="0.2">
      <c r="A24" s="61" t="s">
        <v>22</v>
      </c>
      <c r="B24" s="61"/>
      <c r="C24" s="61"/>
      <c r="D24" s="61"/>
      <c r="E24" s="61"/>
      <c r="F24" s="61"/>
    </row>
    <row r="25" spans="1:9" s="13" customFormat="1" ht="20.100000000000001" customHeight="1" x14ac:dyDescent="0.2">
      <c r="A25" s="36" t="s">
        <v>23</v>
      </c>
      <c r="B25" s="24">
        <v>0</v>
      </c>
      <c r="C25" s="24">
        <v>0</v>
      </c>
      <c r="D25" s="24">
        <v>0</v>
      </c>
      <c r="E25" s="24">
        <v>0</v>
      </c>
      <c r="F25" s="24">
        <v>0</v>
      </c>
    </row>
    <row r="26" spans="1:9" s="13" customFormat="1" ht="20.100000000000001" customHeight="1" x14ac:dyDescent="0.2">
      <c r="A26" s="36" t="s">
        <v>24</v>
      </c>
      <c r="B26" s="24">
        <v>0</v>
      </c>
      <c r="C26" s="24">
        <v>0</v>
      </c>
      <c r="D26" s="24">
        <v>0</v>
      </c>
      <c r="E26" s="24">
        <v>0</v>
      </c>
      <c r="F26" s="24">
        <v>0</v>
      </c>
    </row>
    <row r="27" spans="1:9" s="13" customFormat="1" ht="20.100000000000001" customHeight="1" x14ac:dyDescent="0.2">
      <c r="A27" s="35" t="s">
        <v>25</v>
      </c>
      <c r="B27" s="23">
        <f>SUM(B25:B26)</f>
        <v>0</v>
      </c>
      <c r="C27" s="23">
        <f>SUM(C25:C26)</f>
        <v>0</v>
      </c>
      <c r="D27" s="23">
        <f>SUM(D25:D26)</f>
        <v>0</v>
      </c>
      <c r="E27" s="23">
        <f t="shared" ref="E27:F27" si="2">SUM(E25:E26)</f>
        <v>0</v>
      </c>
      <c r="F27" s="23">
        <f t="shared" si="2"/>
        <v>0</v>
      </c>
    </row>
    <row r="28" spans="1:9" s="13" customFormat="1" ht="18.75" customHeight="1" x14ac:dyDescent="0.2">
      <c r="A28" s="35" t="s">
        <v>59</v>
      </c>
      <c r="B28" s="53">
        <f>B27/B8</f>
        <v>0</v>
      </c>
      <c r="C28" s="53">
        <f>C27/C8</f>
        <v>0</v>
      </c>
      <c r="D28" s="53">
        <f>D27/D8</f>
        <v>0</v>
      </c>
      <c r="E28" s="53">
        <f>E27/E8</f>
        <v>0</v>
      </c>
      <c r="F28" s="53">
        <f>F27/F8</f>
        <v>0</v>
      </c>
    </row>
    <row r="29" spans="1:9" s="25" customFormat="1" ht="18.75" customHeight="1" x14ac:dyDescent="0.2">
      <c r="A29" s="61" t="s">
        <v>26</v>
      </c>
      <c r="B29" s="61"/>
      <c r="C29" s="61"/>
      <c r="D29" s="61"/>
      <c r="E29" s="61"/>
      <c r="F29" s="61"/>
    </row>
    <row r="30" spans="1:9" s="13" customFormat="1" ht="20.100000000000001" customHeight="1" x14ac:dyDescent="0.2">
      <c r="A30" s="36" t="s">
        <v>41</v>
      </c>
      <c r="B30" s="24">
        <v>0</v>
      </c>
      <c r="C30" s="24">
        <v>0</v>
      </c>
      <c r="D30" s="24">
        <v>0</v>
      </c>
      <c r="E30" s="24">
        <v>0</v>
      </c>
      <c r="F30" s="24">
        <v>0</v>
      </c>
    </row>
    <row r="31" spans="1:9" s="13" customFormat="1" ht="20.100000000000001" customHeight="1" x14ac:dyDescent="0.2">
      <c r="A31" s="36" t="s">
        <v>42</v>
      </c>
      <c r="B31" s="24">
        <v>0</v>
      </c>
      <c r="C31" s="24">
        <v>0</v>
      </c>
      <c r="D31" s="24">
        <v>0</v>
      </c>
      <c r="E31" s="24">
        <v>0</v>
      </c>
      <c r="F31" s="24">
        <v>0</v>
      </c>
    </row>
    <row r="32" spans="1:9" s="13" customFormat="1" ht="20.100000000000001" customHeight="1" x14ac:dyDescent="0.2">
      <c r="A32" s="36" t="s">
        <v>43</v>
      </c>
      <c r="B32" s="24">
        <v>0</v>
      </c>
      <c r="C32" s="24">
        <v>0</v>
      </c>
      <c r="D32" s="24">
        <v>0</v>
      </c>
      <c r="E32" s="24">
        <v>0</v>
      </c>
      <c r="F32" s="24">
        <v>0</v>
      </c>
    </row>
    <row r="33" spans="1:8" s="13" customFormat="1" ht="20.100000000000001" customHeight="1" x14ac:dyDescent="0.2">
      <c r="A33" s="36" t="s">
        <v>44</v>
      </c>
      <c r="B33" s="24">
        <v>0</v>
      </c>
      <c r="C33" s="24">
        <v>0</v>
      </c>
      <c r="D33" s="24">
        <v>0</v>
      </c>
      <c r="E33" s="24">
        <v>0</v>
      </c>
      <c r="F33" s="24">
        <v>0</v>
      </c>
    </row>
    <row r="34" spans="1:8" s="13" customFormat="1" ht="18.75" customHeight="1" x14ac:dyDescent="0.2">
      <c r="A34" s="36" t="s">
        <v>45</v>
      </c>
      <c r="B34" s="24">
        <v>0</v>
      </c>
      <c r="C34" s="24">
        <v>0</v>
      </c>
      <c r="D34" s="24">
        <v>0</v>
      </c>
      <c r="E34" s="24">
        <v>0</v>
      </c>
      <c r="F34" s="24">
        <v>0</v>
      </c>
    </row>
    <row r="35" spans="1:8" s="13" customFormat="1" ht="18.75" customHeight="1" x14ac:dyDescent="0.2">
      <c r="A35" s="36" t="s">
        <v>46</v>
      </c>
      <c r="B35" s="24">
        <v>0</v>
      </c>
      <c r="C35" s="24">
        <v>0</v>
      </c>
      <c r="D35" s="24">
        <v>0</v>
      </c>
      <c r="E35" s="24">
        <v>0</v>
      </c>
      <c r="F35" s="24">
        <v>0</v>
      </c>
    </row>
    <row r="36" spans="1:8" s="13" customFormat="1" ht="18.75" customHeight="1" x14ac:dyDescent="0.2">
      <c r="A36" s="36" t="s">
        <v>47</v>
      </c>
      <c r="B36" s="24">
        <v>0</v>
      </c>
      <c r="C36" s="24">
        <v>0</v>
      </c>
      <c r="D36" s="24">
        <v>0</v>
      </c>
      <c r="E36" s="24">
        <v>0</v>
      </c>
      <c r="F36" s="24">
        <v>0</v>
      </c>
    </row>
    <row r="37" spans="1:8" s="13" customFormat="1" ht="18.75" customHeight="1" x14ac:dyDescent="0.2">
      <c r="A37" s="36" t="s">
        <v>33</v>
      </c>
      <c r="B37" s="26">
        <f>SUM(B30:B36)</f>
        <v>0</v>
      </c>
      <c r="C37" s="26">
        <f>SUM(C30:C36)</f>
        <v>0</v>
      </c>
      <c r="D37" s="26">
        <f>SUM(D30:D36)</f>
        <v>0</v>
      </c>
      <c r="E37" s="26">
        <f>SUM(E30:E36)</f>
        <v>0</v>
      </c>
      <c r="F37" s="26">
        <f>SUM(F30:F36)</f>
        <v>0</v>
      </c>
    </row>
    <row r="38" spans="1:8" s="13" customFormat="1" ht="18.75" customHeight="1" x14ac:dyDescent="0.2">
      <c r="A38" s="36" t="s">
        <v>60</v>
      </c>
      <c r="B38" s="55">
        <f>B37/B8</f>
        <v>0</v>
      </c>
      <c r="C38" s="55">
        <f>C37/C8</f>
        <v>0</v>
      </c>
      <c r="D38" s="55">
        <f>D37/D8</f>
        <v>0</v>
      </c>
      <c r="E38" s="55">
        <f>E37/E8</f>
        <v>0</v>
      </c>
      <c r="F38" s="55">
        <f>F37/F8</f>
        <v>0</v>
      </c>
    </row>
    <row r="39" spans="1:8" s="13" customFormat="1" ht="20.100000000000001" customHeight="1" x14ac:dyDescent="0.2">
      <c r="A39" s="61" t="s">
        <v>34</v>
      </c>
      <c r="B39" s="61"/>
      <c r="C39" s="61"/>
      <c r="D39" s="61"/>
      <c r="E39" s="61"/>
      <c r="F39" s="61"/>
    </row>
    <row r="40" spans="1:8" s="13" customFormat="1" ht="19.5" customHeight="1" x14ac:dyDescent="0.2">
      <c r="A40" s="36" t="s">
        <v>65</v>
      </c>
      <c r="B40" s="24">
        <v>0</v>
      </c>
      <c r="C40" s="24">
        <v>0</v>
      </c>
      <c r="D40" s="24">
        <v>0</v>
      </c>
      <c r="E40" s="24">
        <v>0</v>
      </c>
      <c r="F40" s="24">
        <v>0</v>
      </c>
    </row>
    <row r="41" spans="1:8" s="13" customFormat="1" ht="18.75" customHeight="1" x14ac:dyDescent="0.2">
      <c r="A41" s="61"/>
      <c r="B41" s="61"/>
      <c r="C41" s="61"/>
      <c r="D41" s="61"/>
      <c r="E41" s="61"/>
      <c r="F41" s="61"/>
    </row>
    <row r="42" spans="1:8" s="13" customFormat="1" ht="20.100000000000001" customHeight="1" x14ac:dyDescent="0.2">
      <c r="A42" s="38" t="s">
        <v>62</v>
      </c>
      <c r="B42" s="27">
        <f>(B17+B23+B27+B37)*0.5</f>
        <v>1873.75</v>
      </c>
      <c r="C42" s="27">
        <f>C17+C23+C27+C37</f>
        <v>4946.25</v>
      </c>
      <c r="D42" s="27">
        <f>D17+D23+D27+D37</f>
        <v>7242.25</v>
      </c>
      <c r="E42" s="27">
        <f>E17+E23+E27+E37</f>
        <v>9816.25</v>
      </c>
      <c r="F42" s="27">
        <f>F17+F23+F27+F37</f>
        <v>12199.25</v>
      </c>
      <c r="H42" s="22"/>
    </row>
    <row r="43" spans="1:8" s="13" customFormat="1" ht="24" x14ac:dyDescent="0.2">
      <c r="A43" s="38" t="s">
        <v>63</v>
      </c>
      <c r="B43" s="53">
        <f>B42/B8</f>
        <v>0.125</v>
      </c>
      <c r="C43" s="53">
        <f>C42/C8</f>
        <v>0.25</v>
      </c>
      <c r="D43" s="53">
        <f>D42/D8</f>
        <v>0.25</v>
      </c>
      <c r="E43" s="53">
        <f>E42/E8</f>
        <v>0.25</v>
      </c>
      <c r="F43" s="53">
        <f>F42/F8</f>
        <v>0.25</v>
      </c>
    </row>
    <row r="44" spans="1:8" s="13" customFormat="1" ht="41.25" customHeight="1" x14ac:dyDescent="0.2">
      <c r="A44" s="39" t="s">
        <v>48</v>
      </c>
      <c r="B44" s="62">
        <f>AVERAGE(B42:F42)</f>
        <v>7215.55</v>
      </c>
      <c r="C44" s="63"/>
      <c r="D44" s="63"/>
      <c r="E44" s="63"/>
      <c r="F44" s="63"/>
    </row>
    <row r="45" spans="1:8" s="13" customFormat="1" ht="21.75" customHeight="1" x14ac:dyDescent="0.2">
      <c r="A45" s="28"/>
      <c r="B45" s="29"/>
      <c r="C45" s="29"/>
      <c r="D45" s="29"/>
      <c r="E45" s="29"/>
      <c r="F45" s="29"/>
    </row>
    <row r="46" spans="1:8" hidden="1" x14ac:dyDescent="0.2">
      <c r="A46" s="30"/>
      <c r="B46" s="31"/>
      <c r="C46" s="31"/>
      <c r="D46" s="31"/>
      <c r="E46" s="31"/>
      <c r="F46" s="31"/>
    </row>
    <row r="47" spans="1:8" s="13" customFormat="1" hidden="1" x14ac:dyDescent="0.2">
      <c r="B47" s="32"/>
      <c r="C47" s="32"/>
      <c r="D47" s="32"/>
      <c r="E47" s="32"/>
      <c r="F47" s="32"/>
    </row>
    <row r="48" spans="1: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sheetData>
  <mergeCells count="10">
    <mergeCell ref="A13:F13"/>
    <mergeCell ref="A16:F16"/>
    <mergeCell ref="A19:F19"/>
    <mergeCell ref="A1:F1"/>
    <mergeCell ref="A2:F2"/>
    <mergeCell ref="B44:F44"/>
    <mergeCell ref="A41:F41"/>
    <mergeCell ref="A24:F24"/>
    <mergeCell ref="A29:F29"/>
    <mergeCell ref="A39:F39"/>
  </mergeCells>
  <pageMargins left="0.74803149606299213" right="0.74803149606299213" top="0.98425196850393704" bottom="0.98425196850393704" header="0.51181102362204722" footer="0.51181102362204722"/>
  <pageSetup paperSize="9" scale="3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7F6699B5575A46874B4F53403F4904" ma:contentTypeVersion="6" ma:contentTypeDescription="Een nieuw document maken." ma:contentTypeScope="" ma:versionID="22b00c9561d88709cbe7036ddc39ea20">
  <xsd:schema xmlns:xsd="http://www.w3.org/2001/XMLSchema" xmlns:xs="http://www.w3.org/2001/XMLSchema" xmlns:p="http://schemas.microsoft.com/office/2006/metadata/properties" xmlns:ns2="211ad00a-57de-47a8-a9ca-945610407720" xmlns:ns3="7d68f490-36dc-4c4a-9074-962546f75cfc" targetNamespace="http://schemas.microsoft.com/office/2006/metadata/properties" ma:root="true" ma:fieldsID="dfc23452d36ed5d2236b7210ef9b2805" ns2:_="" ns3:_="">
    <xsd:import namespace="211ad00a-57de-47a8-a9ca-945610407720"/>
    <xsd:import namespace="7d68f490-36dc-4c4a-9074-962546f75c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ad00a-57de-47a8-a9ca-9456104077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68f490-36dc-4c4a-9074-962546f75cf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72C0A3-E9D7-403A-BF5E-7BDFF9850140}">
  <ds:schemaRefs>
    <ds:schemaRef ds:uri="http://purl.org/dc/terms/"/>
    <ds:schemaRef ds:uri="211ad00a-57de-47a8-a9ca-945610407720"/>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7d68f490-36dc-4c4a-9074-962546f75cfc"/>
    <ds:schemaRef ds:uri="http://schemas.microsoft.com/office/2006/metadata/properties"/>
  </ds:schemaRefs>
</ds:datastoreItem>
</file>

<file path=customXml/itemProps2.xml><?xml version="1.0" encoding="utf-8"?>
<ds:datastoreItem xmlns:ds="http://schemas.openxmlformats.org/officeDocument/2006/customXml" ds:itemID="{EC0098B1-126C-4E85-84F8-F68063FB2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ad00a-57de-47a8-a9ca-945610407720"/>
    <ds:schemaRef ds:uri="7d68f490-36dc-4c4a-9074-962546f75c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6CA07-D643-497E-BD2B-F3DC09B7A1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Overzichtsblad</vt:lpstr>
      <vt:lpstr>Categorie Elektrisch</vt:lpstr>
      <vt:lpstr>Categorie Benzine</vt:lpstr>
    </vt:vector>
  </TitlesOfParts>
  <Company>Provincie Flevoland</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van der Linden</dc:creator>
  <cp:lastModifiedBy>Maaike Blaas</cp:lastModifiedBy>
  <cp:revision/>
  <dcterms:created xsi:type="dcterms:W3CDTF">2007-07-16T13:16:43Z</dcterms:created>
  <dcterms:modified xsi:type="dcterms:W3CDTF">2020-05-15T12:09:14Z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0x010100477F6699B5575A46874B4F53403F4904</vt:lpwstr>
  </property>
</Properties>
</file>