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Albeda/Schoonmaak Beroepencampus/Aanbestedingsdocumenten/5. NvI/"/>
    </mc:Choice>
  </mc:AlternateContent>
  <xr:revisionPtr revIDLastSave="6" documentId="8_{ABBA9AA4-C74D-4F8C-A8D0-832E92653276}" xr6:coauthVersionLast="45" xr6:coauthVersionMax="45" xr10:uidLastSave="{C0835032-4A6A-4721-95DF-D7EA95779985}"/>
  <bookViews>
    <workbookView xWindow="-28920" yWindow="-120" windowWidth="29040" windowHeight="15840" xr2:uid="{00000000-000D-0000-FFFF-FFFF00000000}"/>
  </bookViews>
  <sheets>
    <sheet name="Ruimtestaat" sheetId="2" r:id="rId1"/>
    <sheet name="Werkprogramma" sheetId="4" r:id="rId2"/>
    <sheet name="Personeelsovername" sheetId="6" r:id="rId3"/>
  </sheets>
  <definedNames>
    <definedName name="_xlnm._FilterDatabase" localSheetId="0" hidden="1">Ruimtestaat!$T$1:$T$157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44" i="2" l="1"/>
  <c r="H143" i="2" l="1"/>
  <c r="U14" i="2" l="1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R144" i="2"/>
  <c r="U17" i="2"/>
  <c r="U127" i="2"/>
  <c r="U126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97" i="2"/>
  <c r="U96" i="2"/>
  <c r="U94" i="2"/>
  <c r="U93" i="2"/>
  <c r="U89" i="2"/>
  <c r="U88" i="2"/>
  <c r="U87" i="2"/>
  <c r="U83" i="2"/>
  <c r="U82" i="2"/>
  <c r="U81" i="2"/>
  <c r="U80" i="2"/>
  <c r="U77" i="2"/>
  <c r="O13" i="2"/>
  <c r="Q13" i="2" s="1"/>
  <c r="O14" i="2"/>
  <c r="Q14" i="2" s="1"/>
  <c r="Q15" i="2"/>
  <c r="Q16" i="2"/>
  <c r="O17" i="2"/>
  <c r="Q17" i="2" s="1"/>
  <c r="O18" i="2"/>
  <c r="Q18" i="2" s="1"/>
  <c r="O19" i="2"/>
  <c r="Q19" i="2" s="1"/>
  <c r="O20" i="2"/>
  <c r="Q20" i="2" s="1"/>
  <c r="O21" i="2"/>
  <c r="Q21" i="2" s="1"/>
  <c r="O22" i="2"/>
  <c r="Q22" i="2" s="1"/>
  <c r="O23" i="2"/>
  <c r="Q23" i="2" s="1"/>
  <c r="O24" i="2"/>
  <c r="Q24" i="2" s="1"/>
  <c r="O25" i="2"/>
  <c r="Q25" i="2" s="1"/>
  <c r="O26" i="2"/>
  <c r="Q26" i="2" s="1"/>
  <c r="O27" i="2"/>
  <c r="Q27" i="2" s="1"/>
  <c r="O28" i="2"/>
  <c r="Q28" i="2" s="1"/>
  <c r="O29" i="2"/>
  <c r="Q29" i="2" s="1"/>
  <c r="O30" i="2"/>
  <c r="Q30" i="2" s="1"/>
  <c r="O31" i="2"/>
  <c r="Q31" i="2" s="1"/>
  <c r="O32" i="2"/>
  <c r="Q32" i="2" s="1"/>
  <c r="O33" i="2"/>
  <c r="Q33" i="2" s="1"/>
  <c r="Q34" i="2"/>
  <c r="O35" i="2"/>
  <c r="Q35" i="2" s="1"/>
  <c r="Q36" i="2"/>
  <c r="Q37" i="2"/>
  <c r="O38" i="2"/>
  <c r="Q38" i="2" s="1"/>
  <c r="Q39" i="2"/>
  <c r="Q40" i="2"/>
  <c r="O41" i="2"/>
  <c r="Q41" i="2" s="1"/>
  <c r="O42" i="2"/>
  <c r="Q42" i="2" s="1"/>
  <c r="O43" i="2"/>
  <c r="Q43" i="2" s="1"/>
  <c r="O44" i="2"/>
  <c r="Q44" i="2" s="1"/>
  <c r="Q45" i="2"/>
  <c r="Q46" i="2"/>
  <c r="O47" i="2"/>
  <c r="Q47" i="2" s="1"/>
  <c r="O48" i="2"/>
  <c r="Q48" i="2" s="1"/>
  <c r="O49" i="2"/>
  <c r="Q49" i="2" s="1"/>
  <c r="O50" i="2"/>
  <c r="Q50" i="2" s="1"/>
  <c r="O51" i="2"/>
  <c r="Q51" i="2" s="1"/>
  <c r="O52" i="2"/>
  <c r="Q52" i="2" s="1"/>
  <c r="O53" i="2"/>
  <c r="Q53" i="2" s="1"/>
  <c r="O54" i="2"/>
  <c r="Q54" i="2" s="1"/>
  <c r="O55" i="2"/>
  <c r="Q55" i="2" s="1"/>
  <c r="O56" i="2"/>
  <c r="Q56" i="2" s="1"/>
  <c r="O57" i="2"/>
  <c r="Q57" i="2" s="1"/>
  <c r="O58" i="2"/>
  <c r="Q58" i="2" s="1"/>
  <c r="Q59" i="2"/>
  <c r="O60" i="2"/>
  <c r="Q60" i="2" s="1"/>
  <c r="O61" i="2"/>
  <c r="Q61" i="2" s="1"/>
  <c r="O62" i="2"/>
  <c r="Q62" i="2" s="1"/>
  <c r="O63" i="2"/>
  <c r="Q63" i="2" s="1"/>
  <c r="O64" i="2"/>
  <c r="Q64" i="2" s="1"/>
  <c r="O65" i="2"/>
  <c r="Q65" i="2" s="1"/>
  <c r="O66" i="2"/>
  <c r="Q66" i="2" s="1"/>
  <c r="O67" i="2"/>
  <c r="Q67" i="2" s="1"/>
  <c r="O68" i="2"/>
  <c r="Q68" i="2" s="1"/>
  <c r="O69" i="2"/>
  <c r="Q69" i="2" s="1"/>
  <c r="O70" i="2"/>
  <c r="Q70" i="2" s="1"/>
  <c r="O71" i="2"/>
  <c r="Q71" i="2" s="1"/>
  <c r="O72" i="2"/>
  <c r="Q72" i="2" s="1"/>
  <c r="O73" i="2"/>
  <c r="Q73" i="2" s="1"/>
  <c r="O74" i="2"/>
  <c r="Q74" i="2" s="1"/>
  <c r="O75" i="2"/>
  <c r="Q75" i="2" s="1"/>
  <c r="O76" i="2"/>
  <c r="Q76" i="2" s="1"/>
  <c r="O77" i="2"/>
  <c r="Q77" i="2" s="1"/>
  <c r="Q78" i="2"/>
  <c r="Q79" i="2"/>
  <c r="O80" i="2"/>
  <c r="Q80" i="2" s="1"/>
  <c r="O81" i="2"/>
  <c r="Q81" i="2" s="1"/>
  <c r="O82" i="2"/>
  <c r="Q82" i="2" s="1"/>
  <c r="O83" i="2"/>
  <c r="Q83" i="2" s="1"/>
  <c r="O84" i="2"/>
  <c r="Q84" i="2" s="1"/>
  <c r="Q85" i="2"/>
  <c r="Q86" i="2"/>
  <c r="O87" i="2"/>
  <c r="Q87" i="2" s="1"/>
  <c r="O88" i="2"/>
  <c r="Q88" i="2" s="1"/>
  <c r="O89" i="2"/>
  <c r="Q89" i="2" s="1"/>
  <c r="O90" i="2"/>
  <c r="Q90" i="2" s="1"/>
  <c r="Q91" i="2"/>
  <c r="Q92" i="2"/>
  <c r="O93" i="2"/>
  <c r="Q93" i="2" s="1"/>
  <c r="O94" i="2"/>
  <c r="Q94" i="2" s="1"/>
  <c r="Q95" i="2"/>
  <c r="O96" i="2"/>
  <c r="Q96" i="2" s="1"/>
  <c r="O97" i="2"/>
  <c r="Q97" i="2" s="1"/>
  <c r="O98" i="2"/>
  <c r="Q98" i="2" s="1"/>
  <c r="O99" i="2"/>
  <c r="Q99" i="2" s="1"/>
  <c r="O100" i="2"/>
  <c r="Q100" i="2" s="1"/>
  <c r="Q101" i="2"/>
  <c r="Q102" i="2"/>
  <c r="Q103" i="2"/>
  <c r="O104" i="2"/>
  <c r="Q104" i="2" s="1"/>
  <c r="O105" i="2"/>
  <c r="Q105" i="2" s="1"/>
  <c r="O106" i="2"/>
  <c r="Q106" i="2" s="1"/>
  <c r="O107" i="2"/>
  <c r="Q107" i="2" s="1"/>
  <c r="O108" i="2"/>
  <c r="Q108" i="2" s="1"/>
  <c r="O109" i="2"/>
  <c r="Q109" i="2" s="1"/>
  <c r="O110" i="2"/>
  <c r="Q110" i="2" s="1"/>
  <c r="O111" i="2"/>
  <c r="Q111" i="2" s="1"/>
  <c r="O112" i="2"/>
  <c r="Q112" i="2" s="1"/>
  <c r="O113" i="2"/>
  <c r="Q113" i="2" s="1"/>
  <c r="O114" i="2"/>
  <c r="Q114" i="2" s="1"/>
  <c r="O115" i="2"/>
  <c r="Q115" i="2" s="1"/>
  <c r="O116" i="2"/>
  <c r="Q116" i="2" s="1"/>
  <c r="O117" i="2"/>
  <c r="Q117" i="2" s="1"/>
  <c r="O118" i="2"/>
  <c r="Q118" i="2" s="1"/>
  <c r="O119" i="2"/>
  <c r="Q119" i="2" s="1"/>
  <c r="O120" i="2"/>
  <c r="Q120" i="2" s="1"/>
  <c r="O121" i="2"/>
  <c r="Q121" i="2" s="1"/>
  <c r="O122" i="2"/>
  <c r="Q122" i="2" s="1"/>
  <c r="O123" i="2"/>
  <c r="Q123" i="2" s="1"/>
  <c r="O124" i="2"/>
  <c r="Q124" i="2" s="1"/>
  <c r="O125" i="2"/>
  <c r="Q125" i="2" s="1"/>
  <c r="O126" i="2"/>
  <c r="Q126" i="2" s="1"/>
  <c r="O127" i="2"/>
  <c r="Q127" i="2" s="1"/>
  <c r="Q128" i="2"/>
  <c r="Q129" i="2"/>
  <c r="Q130" i="2"/>
  <c r="O131" i="2"/>
  <c r="Q131" i="2" s="1"/>
  <c r="O132" i="2"/>
  <c r="Q132" i="2" s="1"/>
  <c r="Q133" i="2"/>
  <c r="Q134" i="2"/>
  <c r="O135" i="2"/>
  <c r="Q135" i="2" s="1"/>
  <c r="O136" i="2"/>
  <c r="Q136" i="2" s="1"/>
  <c r="O137" i="2"/>
  <c r="Q137" i="2" s="1"/>
  <c r="Q138" i="2"/>
  <c r="Q139" i="2"/>
  <c r="O140" i="2"/>
  <c r="Q140" i="2" s="1"/>
  <c r="O141" i="2"/>
  <c r="Q141" i="2" s="1"/>
  <c r="O142" i="2"/>
  <c r="Q142" i="2" s="1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U41" i="2"/>
  <c r="U42" i="2"/>
  <c r="U43" i="2"/>
  <c r="U44" i="2"/>
  <c r="U47" i="2"/>
  <c r="U48" i="2"/>
  <c r="U50" i="2"/>
  <c r="U52" i="2"/>
  <c r="U53" i="2"/>
  <c r="U54" i="2"/>
  <c r="U55" i="2"/>
  <c r="U56" i="2"/>
  <c r="U57" i="2"/>
  <c r="U58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131" i="2"/>
  <c r="U135" i="2"/>
  <c r="U136" i="2"/>
  <c r="U140" i="2"/>
  <c r="U141" i="2"/>
  <c r="B61" i="4"/>
  <c r="B63" i="4" s="1"/>
  <c r="B62" i="4"/>
  <c r="U142" i="2"/>
  <c r="Q144" i="2" l="1"/>
  <c r="M144" i="2" s="1"/>
</calcChain>
</file>

<file path=xl/sharedStrings.xml><?xml version="1.0" encoding="utf-8"?>
<sst xmlns="http://schemas.openxmlformats.org/spreadsheetml/2006/main" count="848" uniqueCount="221">
  <si>
    <t>Ruimtestaat</t>
  </si>
  <si>
    <t>Onderwijsinstelling:</t>
  </si>
  <si>
    <t>RGO Middelharnis</t>
  </si>
  <si>
    <t>Adres:</t>
  </si>
  <si>
    <t>Koningin Julianaweg 54</t>
  </si>
  <si>
    <t>Plaats:</t>
  </si>
  <si>
    <t>3241 XC Middelharnis</t>
  </si>
  <si>
    <t>Aantal locaties:</t>
  </si>
  <si>
    <t>Werkprogramma</t>
  </si>
  <si>
    <t>Vloeronderhoud</t>
  </si>
  <si>
    <t>Nr.</t>
  </si>
  <si>
    <t>Locatie</t>
  </si>
  <si>
    <t>Verdieping</t>
  </si>
  <si>
    <t>R. nr.</t>
  </si>
  <si>
    <t>Ruimtesoort</t>
  </si>
  <si>
    <t>VSR cat.</t>
  </si>
  <si>
    <t>Opp.</t>
  </si>
  <si>
    <t>Vloersoort</t>
  </si>
  <si>
    <t>Opmerking</t>
  </si>
  <si>
    <t xml:space="preserve">Werkprogramma (selecteer)   </t>
  </si>
  <si>
    <t>Freq.</t>
  </si>
  <si>
    <t>Type onderhoud (selecteer)</t>
  </si>
  <si>
    <t>Frequentie</t>
  </si>
  <si>
    <t>KJW</t>
  </si>
  <si>
    <t>BG</t>
  </si>
  <si>
    <t>Entree</t>
  </si>
  <si>
    <t xml:space="preserve"> doorloop mat</t>
  </si>
  <si>
    <t>entree 5 * per week</t>
  </si>
  <si>
    <t>Garderobe</t>
  </si>
  <si>
    <t>Lino</t>
  </si>
  <si>
    <t>garderobe 5 * per week</t>
  </si>
  <si>
    <t>Strippen, conserveren en reinigen incl. in- en uitruimen per vierkante meter</t>
  </si>
  <si>
    <t>Damestoilet</t>
  </si>
  <si>
    <t>Tegels</t>
  </si>
  <si>
    <t>toiletten 5 * per week</t>
  </si>
  <si>
    <t>Herentoilet</t>
  </si>
  <si>
    <t>Concierge balie en loge</t>
  </si>
  <si>
    <t>kantoren / leerkrachtruimte 3 * per week</t>
  </si>
  <si>
    <t>strippen en conserveren incl. in- en uitruimen per vierkante meter</t>
  </si>
  <si>
    <t>Aula</t>
  </si>
  <si>
    <t>aula 5 * per week</t>
  </si>
  <si>
    <t>Trappenhuis</t>
  </si>
  <si>
    <t>trappen 5 * per week</t>
  </si>
  <si>
    <t>Lift</t>
  </si>
  <si>
    <t>gangen, hallen en liften 5 * per week</t>
  </si>
  <si>
    <t>Mediatheek</t>
  </si>
  <si>
    <t>leslokalen 5 * per week</t>
  </si>
  <si>
    <t>Theorielokaal</t>
  </si>
  <si>
    <t>Praktijklokaal</t>
  </si>
  <si>
    <t>met nat gedeelte</t>
  </si>
  <si>
    <t>Beton</t>
  </si>
  <si>
    <t>MIVA</t>
  </si>
  <si>
    <t>Trap</t>
  </si>
  <si>
    <t>?</t>
  </si>
  <si>
    <t>Kantoor</t>
  </si>
  <si>
    <t>Verkeersruimte totaal</t>
  </si>
  <si>
    <t>Vide</t>
  </si>
  <si>
    <t>Personeelstoilet</t>
  </si>
  <si>
    <t>Leerlingtoilet</t>
  </si>
  <si>
    <t>BINAS</t>
  </si>
  <si>
    <t>Veiligheidsvloer</t>
  </si>
  <si>
    <t>Kabinet</t>
  </si>
  <si>
    <t>Toiletgroep</t>
  </si>
  <si>
    <t>Personeelskamer</t>
  </si>
  <si>
    <t>PVC</t>
  </si>
  <si>
    <t>kantine voor personeel</t>
  </si>
  <si>
    <t>117a</t>
  </si>
  <si>
    <t>117b</t>
  </si>
  <si>
    <t>201-203</t>
  </si>
  <si>
    <t>Gymzaal</t>
  </si>
  <si>
    <t>Sportvloer</t>
  </si>
  <si>
    <t>sportruimten/gymzalen 5 * per week</t>
  </si>
  <si>
    <t>Kleedruimte docenten</t>
  </si>
  <si>
    <t>kleedruimten 5 * per week</t>
  </si>
  <si>
    <t>Kleedruimte heren</t>
  </si>
  <si>
    <t>Inclusief toilet</t>
  </si>
  <si>
    <t>Kleedruimte dames</t>
  </si>
  <si>
    <t>TOTAAL</t>
  </si>
  <si>
    <t>Totaal werkprogramma</t>
  </si>
  <si>
    <t>Totaal vloer</t>
  </si>
  <si>
    <t>Algemene opmerkingen</t>
  </si>
  <si>
    <t>Ruimesoort</t>
  </si>
  <si>
    <t>entree 3 * per week</t>
  </si>
  <si>
    <t>entree 1 * per week</t>
  </si>
  <si>
    <t>gangen, hallen en liften 3 * per week</t>
  </si>
  <si>
    <t>gangen, hallen en liften 1 * per week</t>
  </si>
  <si>
    <t>trappen 3 * per week</t>
  </si>
  <si>
    <t>trappen 1 * per week</t>
  </si>
  <si>
    <t>leslokalen 3 * per week</t>
  </si>
  <si>
    <t>leslokalen 1 * per week</t>
  </si>
  <si>
    <t>kantoren / leerkrachtruimte 5 * per week</t>
  </si>
  <si>
    <t>kantoren / leerkrachtruimte 1 * per week</t>
  </si>
  <si>
    <t>douches 5 * per week</t>
  </si>
  <si>
    <t>sportruimten/gymzalen 3 * per week</t>
  </si>
  <si>
    <t>sportruimten/gymzalen 1 * per week</t>
  </si>
  <si>
    <t>kleedruimten 3 * per week</t>
  </si>
  <si>
    <t>kleedruimten 1 * per week</t>
  </si>
  <si>
    <t>aula 3 * per week</t>
  </si>
  <si>
    <t>aula 1 * per week</t>
  </si>
  <si>
    <t>keuken / pantry 5 * per week</t>
  </si>
  <si>
    <t>keuken / pantry 3 * per week</t>
  </si>
  <si>
    <t>keuken / pantry 1 * per week</t>
  </si>
  <si>
    <t>berging / archief</t>
  </si>
  <si>
    <t>garderobe 3 * per week</t>
  </si>
  <si>
    <t>garderobe 1 * per week</t>
  </si>
  <si>
    <t>programma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</si>
  <si>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</si>
  <si>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</si>
  <si>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</si>
  <si>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</si>
  <si>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</si>
  <si>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</si>
  <si>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</si>
  <si>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</si>
  <si>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</si>
  <si>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5a</t>
  </si>
  <si>
    <t>5b</t>
  </si>
  <si>
    <t>5c</t>
  </si>
  <si>
    <t>7a</t>
  </si>
  <si>
    <t>7b</t>
  </si>
  <si>
    <t>7c</t>
  </si>
  <si>
    <t>10a</t>
  </si>
  <si>
    <t>10b</t>
  </si>
  <si>
    <t>10c</t>
  </si>
  <si>
    <t>11a</t>
  </si>
  <si>
    <t>11b</t>
  </si>
  <si>
    <t>11c</t>
  </si>
  <si>
    <t>12a</t>
  </si>
  <si>
    <t>12b</t>
  </si>
  <si>
    <t>12c</t>
  </si>
  <si>
    <t>13a</t>
  </si>
  <si>
    <t>13b</t>
  </si>
  <si>
    <t>13c</t>
  </si>
  <si>
    <t>15a</t>
  </si>
  <si>
    <t>15b</t>
  </si>
  <si>
    <t>15c</t>
  </si>
  <si>
    <t>activiteit</t>
  </si>
  <si>
    <t>ledigen van papierbakken en prullenbakken en vervangen van afvalzakken</t>
  </si>
  <si>
    <t>afnemen van bovenbladen van tafels en bureau's en lage kasten</t>
  </si>
  <si>
    <t>afnemen van vingertasten van (kast-)deuren</t>
  </si>
  <si>
    <t>bijtippend stofzuigen van tapijtvloeren</t>
  </si>
  <si>
    <t>geheel stofzuigen van tapijtvloeren en inloopmatten</t>
  </si>
  <si>
    <t>stofwissen en vlekken verwijderen van harde vloeren</t>
  </si>
  <si>
    <t>stofwissen en moppen van harde vloeren</t>
  </si>
  <si>
    <t>schrobben van harde vloeren incl. in- en uitruimen</t>
  </si>
  <si>
    <t>afnemen van de bovenzijde van radiatoren</t>
  </si>
  <si>
    <t>afnemen van vensterbanken</t>
  </si>
  <si>
    <t>afnemen van randen, richels, contacten enzovoorts</t>
  </si>
  <si>
    <t>wassen van glasdeuren</t>
  </si>
  <si>
    <t>Nat reinigen van spoelbakken en wastafels</t>
  </si>
  <si>
    <t>nat reinigen van aanrecht, schappen, kastdeurtjes en gootsteen</t>
  </si>
  <si>
    <t>afnemen van telefoontoestellen</t>
  </si>
  <si>
    <t>afnemen van zitbanken</t>
  </si>
  <si>
    <t>afnemen van liftwanden en deuren</t>
  </si>
  <si>
    <t>afnemen van kapstokken</t>
  </si>
  <si>
    <t>nat in- en uitwendig reinigen van papierbakken en prullenbakken</t>
  </si>
  <si>
    <t>afnemen van verticale vlakken van bureau's en kasten</t>
  </si>
  <si>
    <t>afnemen van de bovenzijde van hoge kasten</t>
  </si>
  <si>
    <t>afnemen van deuren met omlijsting en sponning</t>
  </si>
  <si>
    <t>afnemen van stoelframes</t>
  </si>
  <si>
    <t>stofzuigen van stoelbekleding</t>
  </si>
  <si>
    <t>geheel reinigen van meubels</t>
  </si>
  <si>
    <t>geheel reinigen van radiatoren</t>
  </si>
  <si>
    <t>ragen van plafonds, buizen en verlichtingsornamenten, ventilatieroosters</t>
  </si>
  <si>
    <t>nat reinigen van toiletpot, urinoir, doucheruimte, wastafel, bad enzovoorts</t>
  </si>
  <si>
    <t>vlekken verwijderen van wanden, spiegels en planchetten</t>
  </si>
  <si>
    <t>moppen van vloeren</t>
  </si>
  <si>
    <t>aanvullen van sanitaire benodigdheden</t>
  </si>
  <si>
    <t>afnemen van papierhouders, zeephouders, handdoekautomaten enzovoorts</t>
  </si>
  <si>
    <t>afnemen van separatieschotten</t>
  </si>
  <si>
    <t>opwrijven van chroom</t>
  </si>
  <si>
    <t>zemen van spiegels en planchetten</t>
  </si>
  <si>
    <t>nat reinigen van stortbakken en valbuizen</t>
  </si>
  <si>
    <t>nat reinigen van tegelwanden</t>
  </si>
  <si>
    <t>schrobben van vloeren</t>
  </si>
  <si>
    <t>afnemen van de bovenzijde van de afzuigkap</t>
  </si>
  <si>
    <t>200 iedere schooldag</t>
  </si>
  <si>
    <t>160: vier keer per schoolweek</t>
  </si>
  <si>
    <t>80: tweemaal per schoolweek</t>
  </si>
  <si>
    <t>40: eenmaal per schoolweek</t>
  </si>
  <si>
    <t>12: twaalf maal per jaar/maandelijks</t>
  </si>
  <si>
    <t>4: vier maal per jaar</t>
  </si>
  <si>
    <t>3: drie maal per jaar</t>
  </si>
  <si>
    <t>1: eenmaal per jaar</t>
  </si>
  <si>
    <t>Prestatie in vierkante meter per uur</t>
  </si>
  <si>
    <t>Vloeronderhoud linoleum vloeren</t>
  </si>
  <si>
    <t>sprayend reinigen incl. in- en uitruimen per vierkante meter</t>
  </si>
  <si>
    <t>uurtarief schoonmaak loongroep 1 peil 2020</t>
  </si>
  <si>
    <t>tarief glasbewassing per vierkante meter enkelzijdig binnen / buiten en separatieglas</t>
  </si>
  <si>
    <t>Personeelsovername</t>
  </si>
  <si>
    <t>Naam locatie</t>
  </si>
  <si>
    <t>M/V</t>
  </si>
  <si>
    <t>Geb.jaar</t>
  </si>
  <si>
    <t>Datum in dienst</t>
  </si>
  <si>
    <t xml:space="preserve">Branche datum </t>
  </si>
  <si>
    <t xml:space="preserve">Uurloon </t>
  </si>
  <si>
    <t>VET-toeslag</t>
  </si>
  <si>
    <t>Totaal uurloon</t>
  </si>
  <si>
    <t>Contractsoort</t>
  </si>
  <si>
    <t>Contracturen per week</t>
  </si>
  <si>
    <t>weken per jaar</t>
  </si>
  <si>
    <t>Branchopleiding(en) *)</t>
  </si>
  <si>
    <t>Opmerkingen</t>
  </si>
  <si>
    <t>(naam schoollocatie)</t>
  </si>
  <si>
    <t>d-m-j</t>
  </si>
  <si>
    <t>d-m-j-</t>
  </si>
  <si>
    <t>Rgo KJW</t>
  </si>
  <si>
    <t>v</t>
  </si>
  <si>
    <t>avg</t>
  </si>
  <si>
    <t>01.11.2006</t>
  </si>
  <si>
    <t>vast</t>
  </si>
  <si>
    <t>11.12.2006</t>
  </si>
  <si>
    <t>21.02.2017</t>
  </si>
  <si>
    <t>*) Van toepassing bij medewerkers welke per of na 1-1-2012 indienst zijn getreden bij leverancier</t>
  </si>
  <si>
    <t>30</t>
  </si>
  <si>
    <t>inschrijver</t>
  </si>
  <si>
    <t>Kosten per jaar</t>
  </si>
  <si>
    <t>Prestatie (meter / uur)</t>
  </si>
  <si>
    <t>Tarief per uur ex BTW</t>
  </si>
  <si>
    <t>Tarief pe rmeter</t>
  </si>
  <si>
    <t>naloopronde sanitair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</si>
</sst>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€ &quot;* #,##0.00&quot; &quot;;&quot; € &quot;* &quot;-&quot;#,##0.00&quot; &quot;;&quot; € &quot;* &quot;-&quot;??&quot; &quot;"/>
    <numFmt numFmtId="165" formatCode="d/mm/yy"/>
    <numFmt numFmtId="166" formatCode="&quot;€ &quot;#,##0.00"/>
  </numFmts>
  <fonts count="8">
    <font>
      <sz val="11"/>
      <color indexed="8"/>
      <name val="Calibri"/>
    </font>
    <font>
      <sz val="9"/>
      <color indexed="8"/>
      <name val="Open Sans Light"/>
      <family val="2"/>
    </font>
    <font>
      <b/>
      <sz val="9"/>
      <color indexed="8"/>
      <name val="Open Sans Light"/>
      <family val="2"/>
    </font>
    <font>
      <b/>
      <sz val="11"/>
      <color indexed="8"/>
      <name val="Calibri"/>
      <family val="2"/>
    </font>
    <font>
      <b/>
      <u/>
      <sz val="18"/>
      <color indexed="12"/>
      <name val="Calibri"/>
      <family val="2"/>
    </font>
    <font>
      <b/>
      <u/>
      <sz val="18"/>
      <color indexed="18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ck">
        <color indexed="12"/>
      </left>
      <right style="thin">
        <color indexed="13"/>
      </right>
      <top style="thick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ck">
        <color indexed="12"/>
      </top>
      <bottom style="thin">
        <color indexed="13"/>
      </bottom>
      <diagonal/>
    </border>
    <border>
      <left style="thin">
        <color indexed="13"/>
      </left>
      <right style="thick">
        <color indexed="12"/>
      </right>
      <top style="thick">
        <color indexed="12"/>
      </top>
      <bottom style="thin">
        <color indexed="13"/>
      </bottom>
      <diagonal/>
    </border>
    <border>
      <left style="thick">
        <color indexed="1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ck">
        <color indexed="1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12"/>
      </bottom>
      <diagonal/>
    </border>
    <border>
      <left style="thick">
        <color indexed="12"/>
      </left>
      <right style="medium">
        <color indexed="12"/>
      </right>
      <top style="thin">
        <color indexed="13"/>
      </top>
      <bottom style="thin">
        <color indexed="13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ck">
        <color indexed="12"/>
      </right>
      <top style="thin">
        <color indexed="13"/>
      </top>
      <bottom style="thin">
        <color indexed="13"/>
      </bottom>
      <diagonal/>
    </border>
    <border>
      <left style="medium">
        <color indexed="12"/>
      </left>
      <right style="medium">
        <color indexed="17"/>
      </right>
      <top style="medium">
        <color indexed="12"/>
      </top>
      <bottom style="medium">
        <color indexed="12"/>
      </bottom>
      <diagonal/>
    </border>
    <border>
      <left style="medium">
        <color indexed="17"/>
      </left>
      <right style="medium">
        <color indexed="17"/>
      </right>
      <top style="medium">
        <color indexed="12"/>
      </top>
      <bottom style="medium">
        <color indexed="12"/>
      </bottom>
      <diagonal/>
    </border>
    <border>
      <left style="medium">
        <color indexed="17"/>
      </left>
      <right style="medium">
        <color indexed="12"/>
      </right>
      <top style="medium">
        <color indexed="12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2"/>
      </top>
      <bottom style="medium">
        <color indexed="17"/>
      </bottom>
      <diagonal/>
    </border>
    <border>
      <left style="medium">
        <color indexed="12"/>
      </left>
      <right style="medium">
        <color indexed="17"/>
      </right>
      <top style="medium">
        <color indexed="12"/>
      </top>
      <bottom style="medium">
        <color indexed="17"/>
      </bottom>
      <diagonal/>
    </border>
    <border>
      <left style="medium">
        <color indexed="17"/>
      </left>
      <right style="medium">
        <color indexed="12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2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2"/>
      </bottom>
      <diagonal/>
    </border>
    <border>
      <left style="medium">
        <color indexed="12"/>
      </left>
      <right style="medium">
        <color indexed="17"/>
      </right>
      <top style="medium">
        <color indexed="17"/>
      </top>
      <bottom style="medium">
        <color indexed="12"/>
      </bottom>
      <diagonal/>
    </border>
    <border>
      <left style="medium">
        <color indexed="17"/>
      </left>
      <right style="medium">
        <color indexed="12"/>
      </right>
      <top style="medium">
        <color indexed="17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ck">
        <color indexed="12"/>
      </left>
      <right style="thin">
        <color indexed="13"/>
      </right>
      <top style="thin">
        <color indexed="13"/>
      </top>
      <bottom style="thick">
        <color indexed="12"/>
      </bottom>
      <diagonal/>
    </border>
    <border>
      <left style="thin">
        <color indexed="13"/>
      </left>
      <right style="thin">
        <color indexed="13"/>
      </right>
      <top style="medium">
        <color indexed="12"/>
      </top>
      <bottom style="thick">
        <color indexed="12"/>
      </bottom>
      <diagonal/>
    </border>
    <border>
      <left style="thin">
        <color indexed="13"/>
      </left>
      <right style="thick">
        <color indexed="12"/>
      </right>
      <top style="thin">
        <color indexed="13"/>
      </top>
      <bottom style="thick">
        <color indexed="12"/>
      </bottom>
      <diagonal/>
    </border>
    <border>
      <left style="thick">
        <color indexed="12"/>
      </left>
      <right style="medium">
        <color indexed="8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medium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ck">
        <color indexed="12"/>
      </top>
      <bottom style="medium">
        <color indexed="12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/>
      <right style="thin">
        <color indexed="13"/>
      </right>
      <top style="medium">
        <color indexed="12"/>
      </top>
      <bottom style="medium">
        <color indexed="12"/>
      </bottom>
      <diagonal/>
    </border>
    <border>
      <left style="thin">
        <color indexed="13"/>
      </left>
      <right style="thin">
        <color indexed="13"/>
      </right>
      <top style="medium">
        <color indexed="12"/>
      </top>
      <bottom style="medium">
        <color indexed="12"/>
      </bottom>
      <diagonal/>
    </border>
    <border>
      <left style="thin">
        <color indexed="13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3"/>
      </right>
      <top style="medium">
        <color indexed="12"/>
      </top>
      <bottom style="medium">
        <color indexed="17"/>
      </bottom>
      <diagonal/>
    </border>
    <border>
      <left style="thin">
        <color indexed="13"/>
      </left>
      <right style="thin">
        <color indexed="13"/>
      </right>
      <top style="medium">
        <color indexed="12"/>
      </top>
      <bottom style="medium">
        <color indexed="17"/>
      </bottom>
      <diagonal/>
    </border>
    <border>
      <left style="thin">
        <color indexed="13"/>
      </left>
      <right style="medium">
        <color indexed="12"/>
      </right>
      <top style="medium">
        <color indexed="12"/>
      </top>
      <bottom style="medium">
        <color indexed="17"/>
      </bottom>
      <diagonal/>
    </border>
    <border>
      <left style="medium">
        <color indexed="12"/>
      </left>
      <right style="thin">
        <color indexed="13"/>
      </right>
      <top style="medium">
        <color indexed="17"/>
      </top>
      <bottom style="medium">
        <color indexed="17"/>
      </bottom>
      <diagonal/>
    </border>
    <border>
      <left style="thin">
        <color indexed="13"/>
      </left>
      <right style="thin">
        <color indexed="13"/>
      </right>
      <top style="medium">
        <color indexed="17"/>
      </top>
      <bottom style="medium">
        <color indexed="17"/>
      </bottom>
      <diagonal/>
    </border>
    <border>
      <left style="thin">
        <color indexed="13"/>
      </left>
      <right style="medium">
        <color indexed="12"/>
      </right>
      <top style="medium">
        <color indexed="17"/>
      </top>
      <bottom style="medium">
        <color indexed="17"/>
      </bottom>
      <diagonal/>
    </border>
    <border>
      <left style="medium">
        <color indexed="12"/>
      </left>
      <right style="thin">
        <color indexed="13"/>
      </right>
      <top style="medium">
        <color indexed="17"/>
      </top>
      <bottom style="medium">
        <color indexed="12"/>
      </bottom>
      <diagonal/>
    </border>
    <border>
      <left style="thin">
        <color indexed="13"/>
      </left>
      <right style="thin">
        <color indexed="13"/>
      </right>
      <top style="medium">
        <color indexed="17"/>
      </top>
      <bottom style="medium">
        <color indexed="12"/>
      </bottom>
      <diagonal/>
    </border>
    <border>
      <left style="thin">
        <color indexed="13"/>
      </left>
      <right style="medium">
        <color indexed="12"/>
      </right>
      <top style="medium">
        <color indexed="17"/>
      </top>
      <bottom style="medium">
        <color indexed="12"/>
      </bottom>
      <diagonal/>
    </border>
    <border>
      <left style="medium">
        <color indexed="1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8"/>
      </bottom>
      <diagonal/>
    </border>
    <border>
      <left style="thin">
        <color indexed="13"/>
      </left>
      <right style="thin">
        <color indexed="13"/>
      </right>
      <top style="medium">
        <color indexed="12"/>
      </top>
      <bottom style="medium">
        <color indexed="18"/>
      </bottom>
      <diagonal/>
    </border>
    <border>
      <left style="medium">
        <color indexed="18"/>
      </left>
      <right style="thin">
        <color indexed="13"/>
      </right>
      <top style="medium">
        <color indexed="18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medium">
        <color indexed="18"/>
      </top>
      <bottom style="thin">
        <color indexed="12"/>
      </bottom>
      <diagonal/>
    </border>
    <border>
      <left style="thin">
        <color indexed="13"/>
      </left>
      <right style="medium">
        <color indexed="18"/>
      </right>
      <top style="medium">
        <color indexed="18"/>
      </top>
      <bottom style="thin">
        <color indexed="12"/>
      </bottom>
      <diagonal/>
    </border>
    <border>
      <left style="medium">
        <color indexed="1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medium">
        <color indexed="12"/>
      </top>
      <bottom style="thin">
        <color indexed="13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/>
      <bottom style="medium">
        <color indexed="12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 style="thin">
        <color indexed="13"/>
      </left>
      <right/>
      <top/>
      <bottom/>
      <diagonal/>
    </border>
    <border>
      <left style="thin">
        <color indexed="64"/>
      </left>
      <right style="thin">
        <color indexed="13"/>
      </right>
      <top/>
      <bottom style="thin">
        <color indexed="13"/>
      </bottom>
      <diagonal/>
    </border>
    <border>
      <left style="thin">
        <color indexed="6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13"/>
      </right>
      <top style="thin">
        <color indexed="13"/>
      </top>
      <bottom/>
      <diagonal/>
    </border>
    <border>
      <left style="thin">
        <color indexed="64"/>
      </left>
      <right style="thin">
        <color indexed="13"/>
      </right>
      <top/>
      <bottom/>
      <diagonal/>
    </border>
    <border>
      <left/>
      <right/>
      <top style="thin">
        <color indexed="12"/>
      </top>
      <bottom/>
      <diagonal/>
    </border>
  </borders>
  <cellStyleXfs count="1">
    <xf numFmtId="0" fontId="0" fillId="0" borderId="0" applyNumberFormat="0" applyFill="0" applyBorder="0" applyProtection="0"/>
  </cellStyleXfs>
  <cellXfs count="237">
    <xf numFmtId="0" fontId="0" fillId="0" borderId="0" xfId="0" applyFont="1" applyAlignment="1"/>
    <xf numFmtId="0" fontId="0" fillId="0" borderId="0" xfId="0" applyNumberFormat="1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2" fontId="1" fillId="0" borderId="2" xfId="0" applyNumberFormat="1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5" xfId="0" applyFont="1" applyBorder="1" applyAlignment="1"/>
    <xf numFmtId="0" fontId="0" fillId="2" borderId="5" xfId="0" applyFont="1" applyFill="1" applyBorder="1" applyAlignment="1"/>
    <xf numFmtId="0" fontId="0" fillId="2" borderId="5" xfId="0" applyFont="1" applyFill="1" applyBorder="1" applyAlignment="1">
      <alignment wrapText="1"/>
    </xf>
    <xf numFmtId="0" fontId="2" fillId="0" borderId="4" xfId="0" applyFont="1" applyBorder="1" applyAlignment="1"/>
    <xf numFmtId="0" fontId="2" fillId="0" borderId="5" xfId="0" applyFont="1" applyBorder="1" applyAlignment="1"/>
    <xf numFmtId="49" fontId="2" fillId="0" borderId="5" xfId="0" applyNumberFormat="1" applyFont="1" applyBorder="1" applyAlignment="1"/>
    <xf numFmtId="0" fontId="1" fillId="0" borderId="5" xfId="0" applyFont="1" applyBorder="1" applyAlignment="1"/>
    <xf numFmtId="14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/>
    <xf numFmtId="0" fontId="2" fillId="0" borderId="6" xfId="0" applyFont="1" applyBorder="1" applyAlignment="1"/>
    <xf numFmtId="0" fontId="1" fillId="0" borderId="6" xfId="0" applyFont="1" applyBorder="1" applyAlignment="1"/>
    <xf numFmtId="1" fontId="1" fillId="0" borderId="5" xfId="0" applyNumberFormat="1" applyFont="1" applyBorder="1" applyAlignment="1"/>
    <xf numFmtId="0" fontId="1" fillId="0" borderId="7" xfId="0" applyFont="1" applyBorder="1" applyAlignment="1"/>
    <xf numFmtId="2" fontId="1" fillId="0" borderId="7" xfId="0" applyNumberFormat="1" applyFont="1" applyBorder="1" applyAlignment="1"/>
    <xf numFmtId="0" fontId="2" fillId="0" borderId="8" xfId="0" applyFont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3" fillId="0" borderId="5" xfId="0" applyNumberFormat="1" applyFont="1" applyBorder="1" applyAlignment="1"/>
    <xf numFmtId="0" fontId="3" fillId="2" borderId="5" xfId="0" applyFont="1" applyFill="1" applyBorder="1" applyAlignment="1">
      <alignment wrapText="1"/>
    </xf>
    <xf numFmtId="0" fontId="1" fillId="0" borderId="8" xfId="0" applyFont="1" applyBorder="1" applyAlignment="1"/>
    <xf numFmtId="0" fontId="1" fillId="0" borderId="11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0" fontId="0" fillId="0" borderId="14" xfId="0" applyFont="1" applyBorder="1" applyAlignment="1"/>
    <xf numFmtId="0" fontId="1" fillId="0" borderId="1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0" xfId="0" applyFont="1" applyBorder="1" applyAlignment="1"/>
    <xf numFmtId="49" fontId="0" fillId="0" borderId="5" xfId="0" applyNumberFormat="1" applyFont="1" applyBorder="1" applyAlignment="1"/>
    <xf numFmtId="0" fontId="1" fillId="0" borderId="15" xfId="0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49" fontId="0" fillId="2" borderId="5" xfId="0" applyNumberFormat="1" applyFont="1" applyFill="1" applyBorder="1" applyAlignment="1"/>
    <xf numFmtId="0" fontId="1" fillId="0" borderId="18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2" fillId="0" borderId="8" xfId="0" applyFont="1" applyBorder="1" applyAlignment="1"/>
    <xf numFmtId="0" fontId="1" fillId="3" borderId="22" xfId="0" applyFont="1" applyFill="1" applyBorder="1" applyAlignment="1"/>
    <xf numFmtId="49" fontId="1" fillId="3" borderId="23" xfId="0" applyNumberFormat="1" applyFont="1" applyFill="1" applyBorder="1" applyAlignment="1"/>
    <xf numFmtId="0" fontId="1" fillId="3" borderId="23" xfId="0" applyFont="1" applyFill="1" applyBorder="1" applyAlignment="1"/>
    <xf numFmtId="0" fontId="1" fillId="3" borderId="24" xfId="0" applyFont="1" applyFill="1" applyBorder="1" applyAlignment="1"/>
    <xf numFmtId="2" fontId="1" fillId="3" borderId="9" xfId="0" applyNumberFormat="1" applyFont="1" applyFill="1" applyBorder="1" applyAlignment="1"/>
    <xf numFmtId="0" fontId="2" fillId="3" borderId="22" xfId="0" applyFont="1" applyFill="1" applyBorder="1" applyAlignment="1"/>
    <xf numFmtId="0" fontId="2" fillId="3" borderId="24" xfId="0" applyFont="1" applyFill="1" applyBorder="1" applyAlignment="1"/>
    <xf numFmtId="0" fontId="2" fillId="0" borderId="10" xfId="0" applyFont="1" applyBorder="1" applyAlignment="1"/>
    <xf numFmtId="49" fontId="0" fillId="0" borderId="25" xfId="0" applyNumberFormat="1" applyFont="1" applyBorder="1" applyAlignment="1"/>
    <xf numFmtId="0" fontId="2" fillId="0" borderId="26" xfId="0" applyFont="1" applyBorder="1" applyAlignment="1"/>
    <xf numFmtId="0" fontId="2" fillId="0" borderId="27" xfId="0" applyFont="1" applyBorder="1" applyAlignment="1"/>
    <xf numFmtId="2" fontId="2" fillId="0" borderId="27" xfId="0" applyNumberFormat="1" applyFont="1" applyBorder="1" applyAlignment="1"/>
    <xf numFmtId="0" fontId="2" fillId="0" borderId="28" xfId="0" applyFont="1" applyBorder="1" applyAlignment="1"/>
    <xf numFmtId="0" fontId="2" fillId="0" borderId="29" xfId="0" applyFont="1" applyBorder="1" applyAlignment="1"/>
    <xf numFmtId="164" fontId="0" fillId="0" borderId="30" xfId="0" applyNumberFormat="1" applyFont="1" applyBorder="1" applyAlignment="1"/>
    <xf numFmtId="0" fontId="1" fillId="0" borderId="33" xfId="0" applyFont="1" applyBorder="1" applyAlignment="1"/>
    <xf numFmtId="0" fontId="1" fillId="0" borderId="33" xfId="0" applyFont="1" applyBorder="1" applyAlignment="1">
      <alignment horizontal="center"/>
    </xf>
    <xf numFmtId="2" fontId="1" fillId="0" borderId="33" xfId="0" applyNumberFormat="1" applyFont="1" applyBorder="1" applyAlignment="1"/>
    <xf numFmtId="2" fontId="1" fillId="0" borderId="4" xfId="0" applyNumberFormat="1" applyFont="1" applyBorder="1" applyAlignment="1"/>
    <xf numFmtId="0" fontId="0" fillId="0" borderId="34" xfId="0" applyFont="1" applyBorder="1" applyAlignment="1"/>
    <xf numFmtId="0" fontId="0" fillId="2" borderId="34" xfId="0" applyFont="1" applyFill="1" applyBorder="1" applyAlignment="1"/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27" xfId="0" applyFont="1" applyBorder="1" applyAlignment="1">
      <alignment horizontal="center"/>
    </xf>
    <xf numFmtId="2" fontId="1" fillId="0" borderId="27" xfId="0" applyNumberFormat="1" applyFont="1" applyBorder="1" applyAlignment="1"/>
    <xf numFmtId="0" fontId="1" fillId="0" borderId="28" xfId="0" applyFont="1" applyBorder="1" applyAlignment="1"/>
    <xf numFmtId="0" fontId="1" fillId="0" borderId="2" xfId="0" applyFont="1" applyBorder="1" applyAlignment="1">
      <alignment horizontal="center"/>
    </xf>
    <xf numFmtId="0" fontId="0" fillId="0" borderId="0" xfId="0" applyNumberFormat="1" applyFont="1" applyAlignment="1"/>
    <xf numFmtId="0" fontId="0" fillId="0" borderId="47" xfId="0" applyFont="1" applyBorder="1" applyAlignment="1"/>
    <xf numFmtId="49" fontId="3" fillId="0" borderId="48" xfId="0" applyNumberFormat="1" applyFont="1" applyBorder="1" applyAlignment="1">
      <alignment horizontal="center"/>
    </xf>
    <xf numFmtId="0" fontId="3" fillId="0" borderId="48" xfId="0" applyFont="1" applyBorder="1" applyAlignment="1">
      <alignment horizontal="right"/>
    </xf>
    <xf numFmtId="49" fontId="3" fillId="2" borderId="48" xfId="0" applyNumberFormat="1" applyFont="1" applyFill="1" applyBorder="1" applyAlignment="1">
      <alignment horizontal="left"/>
    </xf>
    <xf numFmtId="0" fontId="3" fillId="2" borderId="48" xfId="0" applyNumberFormat="1" applyFont="1" applyFill="1" applyBorder="1" applyAlignment="1">
      <alignment horizontal="left"/>
    </xf>
    <xf numFmtId="0" fontId="3" fillId="0" borderId="49" xfId="0" applyFont="1" applyBorder="1" applyAlignment="1">
      <alignment horizontal="right"/>
    </xf>
    <xf numFmtId="0" fontId="0" fillId="2" borderId="49" xfId="0" applyNumberFormat="1" applyFont="1" applyFill="1" applyBorder="1" applyAlignment="1"/>
    <xf numFmtId="49" fontId="3" fillId="0" borderId="50" xfId="0" applyNumberFormat="1" applyFont="1" applyBorder="1" applyAlignment="1">
      <alignment horizontal="center"/>
    </xf>
    <xf numFmtId="0" fontId="3" fillId="0" borderId="51" xfId="0" applyFont="1" applyBorder="1" applyAlignment="1">
      <alignment horizontal="left"/>
    </xf>
    <xf numFmtId="0" fontId="0" fillId="2" borderId="51" xfId="0" applyFont="1" applyFill="1" applyBorder="1" applyAlignment="1"/>
    <xf numFmtId="0" fontId="0" fillId="2" borderId="52" xfId="0" applyFont="1" applyFill="1" applyBorder="1" applyAlignment="1"/>
    <xf numFmtId="0" fontId="0" fillId="0" borderId="53" xfId="0" applyFont="1" applyBorder="1" applyAlignment="1"/>
    <xf numFmtId="49" fontId="0" fillId="0" borderId="54" xfId="0" applyNumberFormat="1" applyFont="1" applyBorder="1" applyAlignment="1"/>
    <xf numFmtId="0" fontId="0" fillId="0" borderId="54" xfId="0" applyFont="1" applyBorder="1" applyAlignment="1"/>
    <xf numFmtId="0" fontId="0" fillId="2" borderId="54" xfId="0" applyNumberFormat="1" applyFont="1" applyFill="1" applyBorder="1" applyAlignment="1"/>
    <xf numFmtId="0" fontId="0" fillId="2" borderId="54" xfId="0" applyFont="1" applyFill="1" applyBorder="1" applyAlignment="1"/>
    <xf numFmtId="0" fontId="0" fillId="0" borderId="55" xfId="0" applyFont="1" applyBorder="1" applyAlignment="1"/>
    <xf numFmtId="0" fontId="0" fillId="2" borderId="54" xfId="0" applyFont="1" applyFill="1" applyBorder="1" applyAlignment="1">
      <alignment horizontal="center" vertical="center"/>
    </xf>
    <xf numFmtId="0" fontId="0" fillId="2" borderId="54" xfId="0" applyNumberFormat="1" applyFont="1" applyFill="1" applyBorder="1" applyAlignment="1">
      <alignment horizontal="center" vertical="center"/>
    </xf>
    <xf numFmtId="0" fontId="0" fillId="0" borderId="56" xfId="0" applyFont="1" applyBorder="1" applyAlignment="1"/>
    <xf numFmtId="0" fontId="0" fillId="2" borderId="56" xfId="0" applyFont="1" applyFill="1" applyBorder="1" applyAlignment="1"/>
    <xf numFmtId="0" fontId="0" fillId="2" borderId="5" xfId="0" applyNumberFormat="1" applyFont="1" applyFill="1" applyBorder="1" applyAlignment="1"/>
    <xf numFmtId="164" fontId="0" fillId="0" borderId="5" xfId="0" applyNumberFormat="1" applyFont="1" applyBorder="1" applyAlignment="1"/>
    <xf numFmtId="164" fontId="0" fillId="2" borderId="5" xfId="0" applyNumberFormat="1" applyFont="1" applyFill="1" applyBorder="1" applyAlignment="1"/>
    <xf numFmtId="0" fontId="0" fillId="0" borderId="0" xfId="0" applyNumberFormat="1" applyFont="1" applyAlignment="1"/>
    <xf numFmtId="49" fontId="4" fillId="2" borderId="5" xfId="0" applyNumberFormat="1" applyFont="1" applyFill="1" applyBorder="1" applyAlignment="1"/>
    <xf numFmtId="165" fontId="0" fillId="2" borderId="5" xfId="0" applyNumberFormat="1" applyFont="1" applyFill="1" applyBorder="1" applyAlignment="1"/>
    <xf numFmtId="4" fontId="0" fillId="2" borderId="5" xfId="0" applyNumberFormat="1" applyFont="1" applyFill="1" applyBorder="1" applyAlignment="1"/>
    <xf numFmtId="166" fontId="0" fillId="2" borderId="5" xfId="0" applyNumberFormat="1" applyFont="1" applyFill="1" applyBorder="1" applyAlignment="1"/>
    <xf numFmtId="2" fontId="0" fillId="2" borderId="5" xfId="0" applyNumberFormat="1" applyFont="1" applyFill="1" applyBorder="1" applyAlignment="1"/>
    <xf numFmtId="1" fontId="0" fillId="2" borderId="5" xfId="0" applyNumberFormat="1" applyFont="1" applyFill="1" applyBorder="1" applyAlignment="1"/>
    <xf numFmtId="0" fontId="5" fillId="2" borderId="5" xfId="0" applyFont="1" applyFill="1" applyBorder="1" applyAlignment="1"/>
    <xf numFmtId="0" fontId="0" fillId="2" borderId="7" xfId="0" applyFont="1" applyFill="1" applyBorder="1" applyAlignment="1"/>
    <xf numFmtId="49" fontId="0" fillId="2" borderId="9" xfId="0" applyNumberFormat="1" applyFont="1" applyFill="1" applyBorder="1" applyAlignment="1"/>
    <xf numFmtId="49" fontId="0" fillId="2" borderId="57" xfId="0" applyNumberFormat="1" applyFont="1" applyFill="1" applyBorder="1" applyAlignment="1"/>
    <xf numFmtId="0" fontId="0" fillId="2" borderId="57" xfId="0" applyFont="1" applyFill="1" applyBorder="1" applyAlignment="1"/>
    <xf numFmtId="4" fontId="0" fillId="2" borderId="57" xfId="0" applyNumberFormat="1" applyFont="1" applyFill="1" applyBorder="1" applyAlignment="1"/>
    <xf numFmtId="166" fontId="0" fillId="2" borderId="57" xfId="0" applyNumberFormat="1" applyFont="1" applyFill="1" applyBorder="1" applyAlignment="1"/>
    <xf numFmtId="2" fontId="0" fillId="2" borderId="57" xfId="0" applyNumberFormat="1" applyFont="1" applyFill="1" applyBorder="1" applyAlignment="1"/>
    <xf numFmtId="1" fontId="0" fillId="2" borderId="57" xfId="0" applyNumberFormat="1" applyFont="1" applyFill="1" applyBorder="1" applyAlignment="1"/>
    <xf numFmtId="165" fontId="0" fillId="2" borderId="7" xfId="0" applyNumberFormat="1" applyFont="1" applyFill="1" applyBorder="1" applyAlignment="1"/>
    <xf numFmtId="4" fontId="0" fillId="2" borderId="7" xfId="0" applyNumberFormat="1" applyFont="1" applyFill="1" applyBorder="1" applyAlignment="1"/>
    <xf numFmtId="166" fontId="0" fillId="2" borderId="7" xfId="0" applyNumberFormat="1" applyFont="1" applyFill="1" applyBorder="1" applyAlignment="1"/>
    <xf numFmtId="2" fontId="0" fillId="2" borderId="7" xfId="0" applyNumberFormat="1" applyFont="1" applyFill="1" applyBorder="1" applyAlignment="1"/>
    <xf numFmtId="1" fontId="0" fillId="2" borderId="7" xfId="0" applyNumberFormat="1" applyFont="1" applyFill="1" applyBorder="1" applyAlignment="1"/>
    <xf numFmtId="49" fontId="0" fillId="2" borderId="58" xfId="0" applyNumberFormat="1" applyFont="1" applyFill="1" applyBorder="1" applyAlignment="1"/>
    <xf numFmtId="49" fontId="0" fillId="2" borderId="59" xfId="0" applyNumberFormat="1" applyFont="1" applyFill="1" applyBorder="1" applyAlignment="1"/>
    <xf numFmtId="4" fontId="0" fillId="2" borderId="59" xfId="0" applyNumberFormat="1" applyFont="1" applyFill="1" applyBorder="1" applyAlignment="1"/>
    <xf numFmtId="166" fontId="0" fillId="2" borderId="59" xfId="0" applyNumberFormat="1" applyFont="1" applyFill="1" applyBorder="1" applyAlignment="1"/>
    <xf numFmtId="2" fontId="0" fillId="2" borderId="59" xfId="0" applyNumberFormat="1" applyFont="1" applyFill="1" applyBorder="1" applyAlignment="1"/>
    <xf numFmtId="1" fontId="0" fillId="2" borderId="59" xfId="0" applyNumberFormat="1" applyFont="1" applyFill="1" applyBorder="1" applyAlignment="1"/>
    <xf numFmtId="0" fontId="0" fillId="2" borderId="59" xfId="0" applyFont="1" applyFill="1" applyBorder="1" applyAlignment="1"/>
    <xf numFmtId="0" fontId="0" fillId="2" borderId="60" xfId="0" applyFont="1" applyFill="1" applyBorder="1" applyAlignment="1"/>
    <xf numFmtId="49" fontId="0" fillId="2" borderId="61" xfId="0" applyNumberFormat="1" applyFont="1" applyFill="1" applyBorder="1" applyAlignment="1"/>
    <xf numFmtId="49" fontId="0" fillId="2" borderId="54" xfId="0" applyNumberFormat="1" applyFont="1" applyFill="1" applyBorder="1" applyAlignment="1"/>
    <xf numFmtId="4" fontId="0" fillId="2" borderId="54" xfId="0" applyNumberFormat="1" applyFont="1" applyFill="1" applyBorder="1" applyAlignment="1"/>
    <xf numFmtId="166" fontId="0" fillId="2" borderId="54" xfId="0" applyNumberFormat="1" applyFont="1" applyFill="1" applyBorder="1" applyAlignment="1"/>
    <xf numFmtId="2" fontId="0" fillId="2" borderId="54" xfId="0" applyNumberFormat="1" applyFont="1" applyFill="1" applyBorder="1" applyAlignment="1"/>
    <xf numFmtId="1" fontId="0" fillId="2" borderId="54" xfId="0" applyNumberFormat="1" applyFont="1" applyFill="1" applyBorder="1" applyAlignment="1"/>
    <xf numFmtId="0" fontId="0" fillId="2" borderId="62" xfId="0" applyFont="1" applyFill="1" applyBorder="1" applyAlignment="1"/>
    <xf numFmtId="0" fontId="0" fillId="2" borderId="61" xfId="0" applyFont="1" applyFill="1" applyBorder="1" applyAlignment="1"/>
    <xf numFmtId="165" fontId="0" fillId="2" borderId="54" xfId="0" applyNumberFormat="1" applyFont="1" applyFill="1" applyBorder="1" applyAlignment="1"/>
    <xf numFmtId="0" fontId="0" fillId="2" borderId="63" xfId="0" applyFont="1" applyFill="1" applyBorder="1" applyAlignment="1"/>
    <xf numFmtId="0" fontId="0" fillId="2" borderId="64" xfId="0" applyFont="1" applyFill="1" applyBorder="1" applyAlignment="1"/>
    <xf numFmtId="165" fontId="0" fillId="2" borderId="64" xfId="0" applyNumberFormat="1" applyFont="1" applyFill="1" applyBorder="1" applyAlignment="1"/>
    <xf numFmtId="4" fontId="0" fillId="2" borderId="64" xfId="0" applyNumberFormat="1" applyFont="1" applyFill="1" applyBorder="1" applyAlignment="1"/>
    <xf numFmtId="166" fontId="0" fillId="2" borderId="64" xfId="0" applyNumberFormat="1" applyFont="1" applyFill="1" applyBorder="1" applyAlignment="1"/>
    <xf numFmtId="2" fontId="0" fillId="2" borderId="64" xfId="0" applyNumberFormat="1" applyFont="1" applyFill="1" applyBorder="1" applyAlignment="1"/>
    <xf numFmtId="1" fontId="0" fillId="2" borderId="64" xfId="0" applyNumberFormat="1" applyFont="1" applyFill="1" applyBorder="1" applyAlignment="1"/>
    <xf numFmtId="0" fontId="0" fillId="2" borderId="65" xfId="0" applyFont="1" applyFill="1" applyBorder="1" applyAlignment="1"/>
    <xf numFmtId="49" fontId="3" fillId="0" borderId="9" xfId="0" applyNumberFormat="1" applyFont="1" applyBorder="1" applyAlignment="1">
      <alignment horizontal="right" textRotation="90"/>
    </xf>
    <xf numFmtId="0" fontId="3" fillId="0" borderId="9" xfId="0" applyFont="1" applyBorder="1" applyAlignment="1">
      <alignment horizontal="right" textRotation="90"/>
    </xf>
    <xf numFmtId="49" fontId="0" fillId="2" borderId="9" xfId="0" applyNumberFormat="1" applyFont="1" applyFill="1" applyBorder="1" applyAlignment="1">
      <alignment horizontal="center" textRotation="90"/>
    </xf>
    <xf numFmtId="0" fontId="0" fillId="0" borderId="47" xfId="0" applyFont="1" applyBorder="1" applyAlignment="1">
      <alignment textRotation="90"/>
    </xf>
    <xf numFmtId="0" fontId="0" fillId="0" borderId="5" xfId="0" applyFont="1" applyBorder="1" applyAlignment="1">
      <alignment textRotation="90"/>
    </xf>
    <xf numFmtId="0" fontId="0" fillId="0" borderId="0" xfId="0" applyNumberFormat="1" applyFont="1" applyAlignment="1">
      <alignment textRotation="90"/>
    </xf>
    <xf numFmtId="0" fontId="2" fillId="0" borderId="66" xfId="0" applyFont="1" applyBorder="1" applyAlignment="1"/>
    <xf numFmtId="49" fontId="2" fillId="0" borderId="66" xfId="0" applyNumberFormat="1" applyFont="1" applyBorder="1" applyAlignment="1"/>
    <xf numFmtId="1" fontId="1" fillId="0" borderId="66" xfId="0" applyNumberFormat="1" applyFont="1" applyBorder="1" applyAlignment="1"/>
    <xf numFmtId="0" fontId="1" fillId="0" borderId="66" xfId="0" applyFont="1" applyBorder="1" applyAlignment="1"/>
    <xf numFmtId="49" fontId="2" fillId="0" borderId="71" xfId="0" applyNumberFormat="1" applyFont="1" applyBorder="1" applyAlignment="1"/>
    <xf numFmtId="0" fontId="1" fillId="0" borderId="72" xfId="0" applyFont="1" applyBorder="1" applyAlignment="1"/>
    <xf numFmtId="0" fontId="1" fillId="0" borderId="73" xfId="0" applyFont="1" applyBorder="1" applyAlignment="1"/>
    <xf numFmtId="49" fontId="0" fillId="0" borderId="67" xfId="0" applyNumberFormat="1" applyFont="1" applyBorder="1" applyAlignment="1"/>
    <xf numFmtId="0" fontId="0" fillId="0" borderId="69" xfId="0" applyFont="1" applyBorder="1" applyAlignment="1"/>
    <xf numFmtId="49" fontId="6" fillId="0" borderId="66" xfId="0" applyNumberFormat="1" applyFont="1" applyBorder="1" applyAlignment="1">
      <alignment wrapText="1"/>
    </xf>
    <xf numFmtId="49" fontId="6" fillId="0" borderId="5" xfId="0" applyNumberFormat="1" applyFont="1" applyBorder="1" applyAlignment="1"/>
    <xf numFmtId="49" fontId="6" fillId="2" borderId="5" xfId="0" applyNumberFormat="1" applyFont="1" applyFill="1" applyBorder="1" applyAlignment="1"/>
    <xf numFmtId="49" fontId="6" fillId="2" borderId="5" xfId="0" applyNumberFormat="1" applyFont="1" applyFill="1" applyBorder="1" applyAlignment="1">
      <alignment wrapText="1"/>
    </xf>
    <xf numFmtId="0" fontId="7" fillId="0" borderId="68" xfId="0" applyNumberFormat="1" applyFont="1" applyBorder="1" applyAlignment="1"/>
    <xf numFmtId="164" fontId="7" fillId="2" borderId="69" xfId="0" applyNumberFormat="1" applyFont="1" applyFill="1" applyBorder="1" applyAlignment="1"/>
    <xf numFmtId="0" fontId="7" fillId="2" borderId="5" xfId="0" applyFont="1" applyFill="1" applyBorder="1" applyAlignment="1"/>
    <xf numFmtId="0" fontId="7" fillId="2" borderId="5" xfId="0" applyFont="1" applyFill="1" applyBorder="1" applyAlignment="1">
      <alignment wrapText="1"/>
    </xf>
    <xf numFmtId="164" fontId="7" fillId="2" borderId="66" xfId="0" applyNumberFormat="1" applyFont="1" applyFill="1" applyBorder="1" applyAlignment="1">
      <alignment wrapText="1"/>
    </xf>
    <xf numFmtId="0" fontId="7" fillId="0" borderId="5" xfId="0" applyFont="1" applyBorder="1" applyAlignment="1"/>
    <xf numFmtId="49" fontId="7" fillId="2" borderId="5" xfId="0" applyNumberFormat="1" applyFont="1" applyFill="1" applyBorder="1" applyAlignment="1"/>
    <xf numFmtId="0" fontId="7" fillId="2" borderId="67" xfId="0" applyFont="1" applyFill="1" applyBorder="1" applyAlignment="1">
      <alignment wrapText="1"/>
    </xf>
    <xf numFmtId="164" fontId="7" fillId="2" borderId="69" xfId="0" applyNumberFormat="1" applyFont="1" applyFill="1" applyBorder="1" applyAlignment="1">
      <alignment wrapText="1"/>
    </xf>
    <xf numFmtId="164" fontId="7" fillId="2" borderId="77" xfId="0" applyNumberFormat="1" applyFont="1" applyFill="1" applyBorder="1" applyAlignment="1">
      <alignment wrapText="1"/>
    </xf>
    <xf numFmtId="0" fontId="7" fillId="0" borderId="69" xfId="0" applyFont="1" applyBorder="1" applyAlignment="1"/>
    <xf numFmtId="164" fontId="7" fillId="2" borderId="71" xfId="0" applyNumberFormat="1" applyFont="1" applyFill="1" applyBorder="1" applyAlignment="1">
      <alignment wrapText="1"/>
    </xf>
    <xf numFmtId="164" fontId="7" fillId="2" borderId="74" xfId="0" applyNumberFormat="1" applyFont="1" applyFill="1" applyBorder="1" applyAlignment="1">
      <alignment wrapText="1"/>
    </xf>
    <xf numFmtId="164" fontId="7" fillId="2" borderId="5" xfId="0" applyNumberFormat="1" applyFont="1" applyFill="1" applyBorder="1" applyAlignment="1">
      <alignment wrapText="1"/>
    </xf>
    <xf numFmtId="164" fontId="7" fillId="5" borderId="79" xfId="0" applyNumberFormat="1" applyFont="1" applyFill="1" applyBorder="1" applyAlignment="1">
      <alignment wrapText="1"/>
    </xf>
    <xf numFmtId="164" fontId="7" fillId="5" borderId="80" xfId="0" applyNumberFormat="1" applyFont="1" applyFill="1" applyBorder="1" applyAlignment="1">
      <alignment wrapText="1"/>
    </xf>
    <xf numFmtId="164" fontId="7" fillId="5" borderId="81" xfId="0" applyNumberFormat="1" applyFont="1" applyFill="1" applyBorder="1" applyAlignment="1">
      <alignment wrapText="1"/>
    </xf>
    <xf numFmtId="164" fontId="7" fillId="5" borderId="82" xfId="0" applyNumberFormat="1" applyFont="1" applyFill="1" applyBorder="1" applyAlignment="1">
      <alignment wrapText="1"/>
    </xf>
    <xf numFmtId="0" fontId="7" fillId="0" borderId="74" xfId="0" applyFont="1" applyBorder="1" applyAlignment="1"/>
    <xf numFmtId="164" fontId="7" fillId="2" borderId="5" xfId="0" applyNumberFormat="1" applyFont="1" applyFill="1" applyBorder="1" applyAlignment="1"/>
    <xf numFmtId="49" fontId="7" fillId="2" borderId="25" xfId="0" applyNumberFormat="1" applyFont="1" applyFill="1" applyBorder="1" applyAlignment="1"/>
    <xf numFmtId="0" fontId="7" fillId="0" borderId="31" xfId="0" applyFont="1" applyBorder="1" applyAlignment="1"/>
    <xf numFmtId="164" fontId="7" fillId="2" borderId="32" xfId="0" applyNumberFormat="1" applyFont="1" applyFill="1" applyBorder="1" applyAlignment="1"/>
    <xf numFmtId="164" fontId="7" fillId="2" borderId="30" xfId="0" applyNumberFormat="1" applyFont="1" applyFill="1" applyBorder="1" applyAlignment="1"/>
    <xf numFmtId="0" fontId="7" fillId="2" borderId="31" xfId="0" applyFont="1" applyFill="1" applyBorder="1" applyAlignment="1">
      <alignment wrapText="1"/>
    </xf>
    <xf numFmtId="0" fontId="7" fillId="4" borderId="70" xfId="0" applyNumberFormat="1" applyFont="1" applyFill="1" applyBorder="1" applyAlignment="1" applyProtection="1">
      <protection locked="0"/>
    </xf>
    <xf numFmtId="164" fontId="7" fillId="4" borderId="70" xfId="0" applyNumberFormat="1" applyFont="1" applyFill="1" applyBorder="1" applyAlignment="1" applyProtection="1">
      <protection locked="0"/>
    </xf>
    <xf numFmtId="164" fontId="7" fillId="4" borderId="70" xfId="0" applyNumberFormat="1" applyFont="1" applyFill="1" applyBorder="1" applyAlignment="1" applyProtection="1">
      <alignment wrapText="1"/>
      <protection locked="0"/>
    </xf>
    <xf numFmtId="164" fontId="7" fillId="4" borderId="76" xfId="0" applyNumberFormat="1" applyFont="1" applyFill="1" applyBorder="1" applyAlignment="1" applyProtection="1">
      <alignment wrapText="1"/>
      <protection locked="0"/>
    </xf>
    <xf numFmtId="49" fontId="0" fillId="0" borderId="83" xfId="0" applyNumberFormat="1" applyFont="1" applyBorder="1" applyAlignment="1"/>
    <xf numFmtId="164" fontId="7" fillId="2" borderId="74" xfId="0" applyNumberFormat="1" applyFont="1" applyFill="1" applyBorder="1" applyAlignment="1" applyProtection="1">
      <alignment wrapText="1"/>
      <protection locked="0"/>
    </xf>
    <xf numFmtId="164" fontId="7" fillId="2" borderId="66" xfId="0" applyNumberFormat="1" applyFont="1" applyFill="1" applyBorder="1" applyAlignment="1" applyProtection="1">
      <alignment wrapText="1"/>
      <protection locked="0"/>
    </xf>
    <xf numFmtId="164" fontId="7" fillId="2" borderId="75" xfId="0" applyNumberFormat="1" applyFont="1" applyFill="1" applyBorder="1" applyAlignment="1" applyProtection="1">
      <alignment wrapText="1"/>
      <protection locked="0"/>
    </xf>
    <xf numFmtId="164" fontId="7" fillId="2" borderId="77" xfId="0" applyNumberFormat="1" applyFont="1" applyFill="1" applyBorder="1" applyAlignment="1" applyProtection="1">
      <alignment wrapText="1"/>
      <protection locked="0"/>
    </xf>
    <xf numFmtId="164" fontId="7" fillId="2" borderId="67" xfId="0" applyNumberFormat="1" applyFont="1" applyFill="1" applyBorder="1" applyAlignment="1" applyProtection="1">
      <alignment wrapText="1"/>
      <protection locked="0"/>
    </xf>
    <xf numFmtId="164" fontId="7" fillId="2" borderId="71" xfId="0" applyNumberFormat="1" applyFont="1" applyFill="1" applyBorder="1" applyAlignment="1" applyProtection="1">
      <alignment wrapText="1"/>
      <protection locked="0"/>
    </xf>
    <xf numFmtId="164" fontId="7" fillId="2" borderId="78" xfId="0" applyNumberFormat="1" applyFont="1" applyFill="1" applyBorder="1" applyAlignment="1" applyProtection="1">
      <alignment wrapText="1"/>
      <protection locked="0"/>
    </xf>
    <xf numFmtId="164" fontId="7" fillId="2" borderId="5" xfId="0" applyNumberFormat="1" applyFont="1" applyFill="1" applyBorder="1" applyAlignment="1" applyProtection="1">
      <alignment wrapText="1"/>
      <protection locked="0"/>
    </xf>
    <xf numFmtId="49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1" fillId="0" borderId="44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49" fontId="1" fillId="0" borderId="5" xfId="0" applyNumberFormat="1" applyFont="1" applyBorder="1" applyAlignment="1"/>
    <xf numFmtId="0" fontId="1" fillId="0" borderId="5" xfId="0" applyFont="1" applyBorder="1" applyAlignment="1"/>
    <xf numFmtId="0" fontId="1" fillId="0" borderId="38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49" fontId="2" fillId="3" borderId="22" xfId="0" applyNumberFormat="1" applyFont="1" applyFill="1" applyBorder="1" applyAlignment="1"/>
    <xf numFmtId="0" fontId="0" fillId="0" borderId="35" xfId="0" applyFont="1" applyBorder="1" applyAlignment="1"/>
    <xf numFmtId="0" fontId="0" fillId="0" borderId="36" xfId="0" applyFont="1" applyBorder="1" applyAlignment="1"/>
    <xf numFmtId="0" fontId="0" fillId="0" borderId="37" xfId="0" applyFont="1" applyBorder="1" applyAlignment="1"/>
    <xf numFmtId="1" fontId="1" fillId="4" borderId="70" xfId="0" applyNumberFormat="1" applyFont="1" applyFill="1" applyBorder="1" applyAlignment="1" applyProtection="1">
      <alignment horizontal="center"/>
      <protection locked="0"/>
    </xf>
    <xf numFmtId="164" fontId="7" fillId="0" borderId="70" xfId="0" applyNumberFormat="1" applyFont="1" applyFill="1" applyBorder="1" applyAlignment="1" applyProtection="1">
      <alignment wrapText="1"/>
      <protection locked="0"/>
    </xf>
  </cellXfs>
  <cellStyles count="1">
    <cellStyle name="Standa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376BA1"/>
      <rgbColor rgb="FFAAAAAA"/>
      <rgbColor rgb="FFFFFFFF"/>
      <rgbColor rgb="FFBFBFBF"/>
      <rgbColor rgb="FFFF0000"/>
      <rgbColor rgb="FFD8D8D8"/>
      <rgbColor rgb="FF31A39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7"/>
  <sheetViews>
    <sheetView showGridLines="0" tabSelected="1" topLeftCell="H121" workbookViewId="0">
      <selection activeCell="U145" sqref="U145"/>
    </sheetView>
  </sheetViews>
  <sheetFormatPr defaultColWidth="8.7109375" defaultRowHeight="15" customHeight="1"/>
  <cols>
    <col min="1" max="1" width="1.7109375" style="1" customWidth="1"/>
    <col min="2" max="2" width="3.7109375" style="1" customWidth="1"/>
    <col min="3" max="3" width="31.7109375" style="1" customWidth="1"/>
    <col min="4" max="4" width="11.42578125" style="1" customWidth="1"/>
    <col min="5" max="5" width="8.7109375" style="1" customWidth="1"/>
    <col min="6" max="6" width="20.140625" style="1" customWidth="1"/>
    <col min="7" max="7" width="9.42578125" style="1" customWidth="1"/>
    <col min="8" max="8" width="8.7109375" style="1" customWidth="1"/>
    <col min="9" max="9" width="12.140625" style="1" customWidth="1"/>
    <col min="10" max="10" width="17.140625" style="1" customWidth="1"/>
    <col min="11" max="11" width="1.7109375" style="1" customWidth="1"/>
    <col min="12" max="12" width="8.7109375" style="1" customWidth="1"/>
    <col min="13" max="13" width="39.28515625" style="1" customWidth="1"/>
    <col min="14" max="14" width="10.42578125" style="1" customWidth="1"/>
    <col min="15" max="15" width="10" style="1" customWidth="1"/>
    <col min="16" max="16" width="8.7109375" style="1" customWidth="1"/>
    <col min="17" max="17" width="19.7109375" style="1" customWidth="1"/>
    <col min="18" max="18" width="67.7109375" style="1" customWidth="1"/>
    <col min="19" max="21" width="13.140625" style="1" customWidth="1"/>
    <col min="22" max="22" width="14.28515625" style="1" customWidth="1"/>
    <col min="23" max="23" width="8.7109375" style="1" customWidth="1"/>
    <col min="24" max="16384" width="8.7109375" style="1"/>
  </cols>
  <sheetData>
    <row r="1" spans="1:22" ht="16.5" customHeight="1">
      <c r="A1" s="2"/>
      <c r="B1" s="3"/>
      <c r="C1" s="3"/>
      <c r="D1" s="3"/>
      <c r="E1" s="3"/>
      <c r="F1" s="3"/>
      <c r="G1" s="3"/>
      <c r="H1" s="4"/>
      <c r="I1" s="3"/>
      <c r="J1" s="3"/>
      <c r="K1" s="5"/>
      <c r="L1" s="6"/>
      <c r="M1" s="7"/>
      <c r="N1" s="7"/>
      <c r="O1" s="7"/>
      <c r="P1" s="7"/>
      <c r="Q1" s="8"/>
      <c r="R1" s="8"/>
      <c r="S1" s="9"/>
      <c r="T1" s="9"/>
      <c r="U1" s="9"/>
      <c r="V1" s="7"/>
    </row>
    <row r="2" spans="1:22" ht="15.75" customHeight="1">
      <c r="A2" s="10"/>
      <c r="B2" s="11"/>
      <c r="C2" s="12" t="s">
        <v>0</v>
      </c>
      <c r="D2" s="13"/>
      <c r="E2" s="13"/>
      <c r="F2" s="14"/>
      <c r="G2" s="13"/>
      <c r="H2" s="15"/>
      <c r="I2" s="13"/>
      <c r="J2" s="13"/>
      <c r="K2" s="16"/>
      <c r="L2" s="10"/>
      <c r="M2" s="7"/>
      <c r="N2" s="7"/>
      <c r="O2" s="7"/>
      <c r="P2" s="7"/>
      <c r="Q2" s="8"/>
      <c r="R2" s="8"/>
      <c r="S2" s="9"/>
      <c r="T2" s="9"/>
      <c r="U2" s="9"/>
      <c r="V2" s="7"/>
    </row>
    <row r="3" spans="1:22" ht="15.75" customHeight="1">
      <c r="A3" s="6"/>
      <c r="B3" s="13"/>
      <c r="C3" s="13"/>
      <c r="D3" s="13"/>
      <c r="E3" s="13"/>
      <c r="F3" s="13"/>
      <c r="G3" s="13"/>
      <c r="H3" s="13"/>
      <c r="I3" s="13"/>
      <c r="J3" s="13"/>
      <c r="K3" s="17"/>
      <c r="L3" s="6"/>
      <c r="M3" s="7"/>
      <c r="N3" s="7"/>
      <c r="O3" s="7"/>
      <c r="P3" s="7"/>
      <c r="Q3" s="8"/>
      <c r="R3" s="8"/>
      <c r="S3" s="9"/>
      <c r="T3" s="9"/>
      <c r="U3" s="9"/>
      <c r="V3" s="7"/>
    </row>
    <row r="4" spans="1:22" ht="15.75" customHeight="1">
      <c r="A4" s="10"/>
      <c r="B4" s="11"/>
      <c r="C4" s="12" t="s">
        <v>1</v>
      </c>
      <c r="D4" s="223" t="s">
        <v>2</v>
      </c>
      <c r="E4" s="224"/>
      <c r="F4" s="224"/>
      <c r="G4" s="13"/>
      <c r="H4" s="13"/>
      <c r="I4" s="13"/>
      <c r="J4" s="13"/>
      <c r="K4" s="16"/>
      <c r="L4" s="10"/>
      <c r="M4" s="7"/>
      <c r="N4" s="7"/>
      <c r="O4" s="7"/>
      <c r="P4" s="7"/>
      <c r="Q4" s="8"/>
      <c r="R4" s="8"/>
      <c r="S4" s="9"/>
      <c r="T4" s="9"/>
      <c r="U4" s="9"/>
      <c r="V4" s="7"/>
    </row>
    <row r="5" spans="1:22" ht="15.75" customHeight="1">
      <c r="A5" s="10"/>
      <c r="B5" s="11"/>
      <c r="C5" s="12" t="s">
        <v>3</v>
      </c>
      <c r="D5" s="223" t="s">
        <v>4</v>
      </c>
      <c r="E5" s="224"/>
      <c r="F5" s="224"/>
      <c r="G5" s="13"/>
      <c r="H5" s="13"/>
      <c r="I5" s="13"/>
      <c r="J5" s="13"/>
      <c r="K5" s="16"/>
      <c r="L5" s="10"/>
      <c r="M5" s="7"/>
      <c r="N5" s="7"/>
      <c r="O5" s="7"/>
      <c r="P5" s="7"/>
      <c r="Q5" s="8"/>
      <c r="R5" s="8"/>
      <c r="S5" s="9"/>
      <c r="T5" s="9"/>
      <c r="U5" s="9"/>
      <c r="V5" s="7"/>
    </row>
    <row r="6" spans="1:22" ht="15.75" customHeight="1">
      <c r="A6" s="10"/>
      <c r="B6" s="11"/>
      <c r="C6" s="12" t="s">
        <v>5</v>
      </c>
      <c r="D6" s="223" t="s">
        <v>6</v>
      </c>
      <c r="E6" s="224"/>
      <c r="F6" s="224"/>
      <c r="G6" s="13"/>
      <c r="H6" s="13"/>
      <c r="I6" s="13"/>
      <c r="J6" s="13"/>
      <c r="K6" s="16"/>
      <c r="L6" s="10"/>
      <c r="M6" s="7"/>
      <c r="N6" s="7"/>
      <c r="O6" s="7"/>
      <c r="P6" s="7"/>
      <c r="Q6" s="8"/>
      <c r="R6" s="8"/>
      <c r="S6" s="9"/>
      <c r="T6" s="9"/>
      <c r="U6" s="9"/>
      <c r="V6" s="7"/>
    </row>
    <row r="7" spans="1:22" ht="15.75" customHeight="1">
      <c r="A7" s="10"/>
      <c r="B7" s="11"/>
      <c r="C7" s="13"/>
      <c r="D7" s="13"/>
      <c r="E7" s="13"/>
      <c r="F7" s="13"/>
      <c r="G7" s="13"/>
      <c r="H7" s="13"/>
      <c r="I7" s="13"/>
      <c r="J7" s="13"/>
      <c r="K7" s="16"/>
      <c r="L7" s="10"/>
      <c r="M7" s="7"/>
      <c r="N7" s="7"/>
      <c r="O7" s="7"/>
      <c r="P7" s="7"/>
      <c r="Q7" s="8"/>
      <c r="R7" s="8"/>
      <c r="S7" s="9"/>
      <c r="T7" s="9"/>
      <c r="U7" s="9"/>
      <c r="V7" s="7"/>
    </row>
    <row r="8" spans="1:22" ht="15.75" customHeight="1">
      <c r="A8" s="10"/>
      <c r="B8" s="11"/>
      <c r="C8" s="12" t="s">
        <v>7</v>
      </c>
      <c r="D8" s="18">
        <v>1</v>
      </c>
      <c r="E8" s="13"/>
      <c r="F8" s="13"/>
      <c r="G8" s="13"/>
      <c r="H8" s="13"/>
      <c r="I8" s="13"/>
      <c r="J8" s="13"/>
      <c r="K8" s="16"/>
      <c r="L8" s="10"/>
      <c r="M8" s="7"/>
      <c r="N8" s="7"/>
      <c r="O8" s="7"/>
      <c r="P8" s="7"/>
      <c r="Q8" s="8"/>
      <c r="R8" s="8"/>
      <c r="S8" s="9"/>
      <c r="T8" s="9"/>
      <c r="U8" s="9"/>
      <c r="V8" s="7"/>
    </row>
    <row r="9" spans="1:22" s="112" customFormat="1" ht="15.75" customHeight="1">
      <c r="A9" s="10"/>
      <c r="B9" s="164"/>
      <c r="C9" s="165"/>
      <c r="D9" s="166"/>
      <c r="E9" s="167"/>
      <c r="F9" s="167"/>
      <c r="G9" s="167"/>
      <c r="H9" s="167"/>
      <c r="I9" s="167"/>
      <c r="J9" s="167"/>
      <c r="K9" s="16"/>
      <c r="L9" s="10"/>
      <c r="M9" s="7"/>
      <c r="N9" s="7"/>
      <c r="O9" s="7"/>
      <c r="P9" s="7"/>
      <c r="Q9" s="8"/>
      <c r="R9" s="8"/>
      <c r="S9" s="9"/>
      <c r="T9" s="9"/>
      <c r="U9" s="9"/>
      <c r="V9" s="7"/>
    </row>
    <row r="10" spans="1:22" s="112" customFormat="1" ht="15.75" customHeight="1">
      <c r="A10" s="10"/>
      <c r="B10" s="164"/>
      <c r="C10" s="168" t="s">
        <v>215</v>
      </c>
      <c r="D10" s="235"/>
      <c r="E10" s="235"/>
      <c r="F10" s="235"/>
      <c r="G10" s="169"/>
      <c r="H10" s="167"/>
      <c r="I10" s="167"/>
      <c r="J10" s="167"/>
      <c r="K10" s="16"/>
      <c r="L10" s="10"/>
      <c r="M10" s="7"/>
      <c r="N10" s="7"/>
      <c r="O10" s="7"/>
      <c r="P10" s="7"/>
      <c r="Q10" s="8"/>
      <c r="R10" s="8"/>
      <c r="S10" s="9"/>
      <c r="T10" s="9"/>
      <c r="U10" s="9"/>
      <c r="V10" s="7"/>
    </row>
    <row r="11" spans="1:22" ht="16.5" customHeight="1">
      <c r="A11" s="6"/>
      <c r="B11" s="19"/>
      <c r="C11" s="19"/>
      <c r="D11" s="170"/>
      <c r="E11" s="170"/>
      <c r="F11" s="170"/>
      <c r="G11" s="19"/>
      <c r="H11" s="20"/>
      <c r="I11" s="19"/>
      <c r="J11" s="19"/>
      <c r="K11" s="17"/>
      <c r="L11" s="6"/>
      <c r="M11" s="215" t="s">
        <v>8</v>
      </c>
      <c r="N11" s="216"/>
      <c r="O11" s="216"/>
      <c r="P11" s="216"/>
      <c r="Q11" s="217"/>
      <c r="R11" s="218" t="s">
        <v>9</v>
      </c>
      <c r="S11" s="219"/>
      <c r="T11" s="219"/>
      <c r="U11" s="219"/>
      <c r="V11" s="219"/>
    </row>
    <row r="12" spans="1:22" ht="31.5" customHeight="1">
      <c r="A12" s="21"/>
      <c r="B12" s="22" t="s">
        <v>10</v>
      </c>
      <c r="C12" s="22" t="s">
        <v>11</v>
      </c>
      <c r="D12" s="22" t="s">
        <v>12</v>
      </c>
      <c r="E12" s="22" t="s">
        <v>13</v>
      </c>
      <c r="F12" s="22" t="s">
        <v>14</v>
      </c>
      <c r="G12" s="22" t="s">
        <v>15</v>
      </c>
      <c r="H12" s="22" t="s">
        <v>16</v>
      </c>
      <c r="I12" s="22" t="s">
        <v>17</v>
      </c>
      <c r="J12" s="22" t="s">
        <v>18</v>
      </c>
      <c r="K12" s="23"/>
      <c r="L12" s="24"/>
      <c r="M12" s="25" t="s">
        <v>19</v>
      </c>
      <c r="N12" s="173" t="s">
        <v>217</v>
      </c>
      <c r="O12" s="174" t="s">
        <v>20</v>
      </c>
      <c r="P12" s="173" t="s">
        <v>218</v>
      </c>
      <c r="Q12" s="175" t="s">
        <v>216</v>
      </c>
      <c r="R12" s="175" t="s">
        <v>21</v>
      </c>
      <c r="S12" s="176" t="s">
        <v>22</v>
      </c>
      <c r="T12" s="176" t="s">
        <v>219</v>
      </c>
      <c r="U12" s="176" t="s">
        <v>216</v>
      </c>
      <c r="V12" s="26"/>
    </row>
    <row r="13" spans="1:22" ht="16.5" customHeight="1">
      <c r="A13" s="27"/>
      <c r="B13" s="28"/>
      <c r="C13" s="29" t="s">
        <v>23</v>
      </c>
      <c r="D13" s="30" t="s">
        <v>24</v>
      </c>
      <c r="E13" s="28"/>
      <c r="F13" s="29" t="s">
        <v>25</v>
      </c>
      <c r="G13" s="31"/>
      <c r="H13" s="32">
        <v>64</v>
      </c>
      <c r="I13" s="33" t="s">
        <v>26</v>
      </c>
      <c r="J13" s="34"/>
      <c r="K13" s="35"/>
      <c r="L13" s="6"/>
      <c r="M13" s="171" t="s">
        <v>27</v>
      </c>
      <c r="N13" s="202"/>
      <c r="O13" s="177">
        <f>HLOOKUP(M13,Werkprogramma!$A$1:$AI$62,3,FALSE)</f>
        <v>200</v>
      </c>
      <c r="P13" s="203"/>
      <c r="Q13" s="178" t="e">
        <f t="shared" ref="Q13:Q44" si="0">((H13*O13)/N13)*P13</f>
        <v>#DIV/0!</v>
      </c>
      <c r="R13" s="179"/>
      <c r="S13" s="180"/>
      <c r="T13" s="181"/>
      <c r="U13" s="182"/>
      <c r="V13" s="7"/>
    </row>
    <row r="14" spans="1:22" ht="16.5" customHeight="1">
      <c r="A14" s="27"/>
      <c r="B14" s="37"/>
      <c r="C14" s="33" t="s">
        <v>23</v>
      </c>
      <c r="D14" s="38" t="s">
        <v>24</v>
      </c>
      <c r="E14" s="37"/>
      <c r="F14" s="33" t="s">
        <v>28</v>
      </c>
      <c r="G14" s="39"/>
      <c r="H14" s="40">
        <v>208</v>
      </c>
      <c r="I14" s="41" t="s">
        <v>29</v>
      </c>
      <c r="J14" s="42"/>
      <c r="K14" s="35"/>
      <c r="L14" s="6"/>
      <c r="M14" s="171" t="s">
        <v>30</v>
      </c>
      <c r="N14" s="202"/>
      <c r="O14" s="177">
        <f>HLOOKUP(M14,Werkprogramma!$A$1:$AI$62,3,FALSE)</f>
        <v>200</v>
      </c>
      <c r="P14" s="203"/>
      <c r="Q14" s="178" t="e">
        <f t="shared" si="0"/>
        <v>#DIV/0!</v>
      </c>
      <c r="R14" s="183" t="s">
        <v>31</v>
      </c>
      <c r="S14" s="184">
        <v>1</v>
      </c>
      <c r="T14" s="204"/>
      <c r="U14" s="185">
        <f t="shared" ref="U14:U44" si="1">H14*S14*T14</f>
        <v>0</v>
      </c>
      <c r="V14" s="172"/>
    </row>
    <row r="15" spans="1:22" ht="16.5" customHeight="1">
      <c r="A15" s="27"/>
      <c r="B15" s="44"/>
      <c r="C15" s="41" t="s">
        <v>23</v>
      </c>
      <c r="D15" s="38" t="s">
        <v>24</v>
      </c>
      <c r="E15" s="44"/>
      <c r="F15" s="41" t="s">
        <v>32</v>
      </c>
      <c r="G15" s="39"/>
      <c r="H15" s="40">
        <v>15</v>
      </c>
      <c r="I15" s="41" t="s">
        <v>33</v>
      </c>
      <c r="J15" s="42"/>
      <c r="K15" s="35"/>
      <c r="L15" s="6"/>
      <c r="M15" s="171" t="s">
        <v>34</v>
      </c>
      <c r="N15" s="202"/>
      <c r="O15" s="177">
        <v>400</v>
      </c>
      <c r="P15" s="203"/>
      <c r="Q15" s="178" t="e">
        <f t="shared" si="0"/>
        <v>#DIV/0!</v>
      </c>
      <c r="R15" s="179"/>
      <c r="S15" s="180"/>
      <c r="T15" s="186"/>
      <c r="U15" s="187"/>
      <c r="V15" s="172"/>
    </row>
    <row r="16" spans="1:22" ht="16.5" customHeight="1">
      <c r="A16" s="27"/>
      <c r="B16" s="44"/>
      <c r="C16" s="41" t="s">
        <v>23</v>
      </c>
      <c r="D16" s="38" t="s">
        <v>24</v>
      </c>
      <c r="E16" s="45"/>
      <c r="F16" s="41" t="s">
        <v>35</v>
      </c>
      <c r="G16" s="39"/>
      <c r="H16" s="40">
        <v>15</v>
      </c>
      <c r="I16" s="41" t="s">
        <v>33</v>
      </c>
      <c r="J16" s="42"/>
      <c r="K16" s="35"/>
      <c r="L16" s="6"/>
      <c r="M16" s="171" t="s">
        <v>34</v>
      </c>
      <c r="N16" s="202"/>
      <c r="O16" s="177">
        <v>400</v>
      </c>
      <c r="P16" s="203"/>
      <c r="Q16" s="178" t="e">
        <f t="shared" si="0"/>
        <v>#DIV/0!</v>
      </c>
      <c r="R16" s="179"/>
      <c r="S16" s="180"/>
      <c r="T16" s="188"/>
      <c r="U16" s="187"/>
      <c r="V16" s="172"/>
    </row>
    <row r="17" spans="1:22" ht="16.5" customHeight="1">
      <c r="A17" s="27"/>
      <c r="B17" s="44"/>
      <c r="C17" s="41" t="s">
        <v>23</v>
      </c>
      <c r="D17" s="38" t="s">
        <v>24</v>
      </c>
      <c r="E17" s="46">
        <v>7</v>
      </c>
      <c r="F17" s="41" t="s">
        <v>36</v>
      </c>
      <c r="G17" s="39"/>
      <c r="H17" s="40">
        <v>32</v>
      </c>
      <c r="I17" s="47" t="s">
        <v>29</v>
      </c>
      <c r="J17" s="42"/>
      <c r="K17" s="35"/>
      <c r="L17" s="6"/>
      <c r="M17" s="171" t="s">
        <v>37</v>
      </c>
      <c r="N17" s="202"/>
      <c r="O17" s="177">
        <f>HLOOKUP(M17,Werkprogramma!$A$1:$AI$62,3,FALSE)</f>
        <v>120</v>
      </c>
      <c r="P17" s="203"/>
      <c r="Q17" s="178" t="e">
        <f t="shared" si="0"/>
        <v>#DIV/0!</v>
      </c>
      <c r="R17" s="183" t="s">
        <v>31</v>
      </c>
      <c r="S17" s="184">
        <v>1</v>
      </c>
      <c r="T17" s="204"/>
      <c r="U17" s="185">
        <f t="shared" si="1"/>
        <v>0</v>
      </c>
      <c r="V17" s="172"/>
    </row>
    <row r="18" spans="1:22" ht="16.5" customHeight="1">
      <c r="A18" s="27"/>
      <c r="B18" s="44"/>
      <c r="C18" s="41" t="s">
        <v>23</v>
      </c>
      <c r="D18" s="38" t="s">
        <v>24</v>
      </c>
      <c r="E18" s="45"/>
      <c r="F18" s="41" t="s">
        <v>25</v>
      </c>
      <c r="G18" s="39"/>
      <c r="H18" s="40">
        <v>8</v>
      </c>
      <c r="I18" s="33" t="s">
        <v>26</v>
      </c>
      <c r="J18" s="42"/>
      <c r="K18" s="35"/>
      <c r="L18" s="6"/>
      <c r="M18" s="171" t="s">
        <v>27</v>
      </c>
      <c r="N18" s="202"/>
      <c r="O18" s="177">
        <f>HLOOKUP(M18,Werkprogramma!$A$1:$AI$62,3,FALSE)</f>
        <v>200</v>
      </c>
      <c r="P18" s="203"/>
      <c r="Q18" s="178" t="e">
        <f t="shared" si="0"/>
        <v>#DIV/0!</v>
      </c>
      <c r="R18" s="183"/>
      <c r="S18" s="184"/>
      <c r="T18" s="236"/>
      <c r="U18" s="185"/>
      <c r="V18" s="172"/>
    </row>
    <row r="19" spans="1:22" ht="16.5" customHeight="1">
      <c r="A19" s="27"/>
      <c r="B19" s="44"/>
      <c r="C19" s="41" t="s">
        <v>23</v>
      </c>
      <c r="D19" s="38" t="s">
        <v>24</v>
      </c>
      <c r="E19" s="45"/>
      <c r="F19" s="41" t="s">
        <v>39</v>
      </c>
      <c r="G19" s="39"/>
      <c r="H19" s="40">
        <v>800</v>
      </c>
      <c r="I19" s="41" t="s">
        <v>29</v>
      </c>
      <c r="J19" s="42"/>
      <c r="K19" s="35"/>
      <c r="L19" s="6"/>
      <c r="M19" s="171" t="s">
        <v>40</v>
      </c>
      <c r="N19" s="202"/>
      <c r="O19" s="177">
        <f>HLOOKUP(M19,Werkprogramma!$A$1:$AI$62,3,FALSE)</f>
        <v>200</v>
      </c>
      <c r="P19" s="203"/>
      <c r="Q19" s="178" t="e">
        <f t="shared" si="0"/>
        <v>#DIV/0!</v>
      </c>
      <c r="R19" s="183" t="s">
        <v>31</v>
      </c>
      <c r="S19" s="184">
        <v>1</v>
      </c>
      <c r="T19" s="204"/>
      <c r="U19" s="185">
        <f t="shared" si="1"/>
        <v>0</v>
      </c>
      <c r="V19" s="172"/>
    </row>
    <row r="20" spans="1:22" ht="16.5" customHeight="1">
      <c r="A20" s="27"/>
      <c r="B20" s="44"/>
      <c r="C20" s="41" t="s">
        <v>23</v>
      </c>
      <c r="D20" s="38" t="s">
        <v>24</v>
      </c>
      <c r="E20" s="45"/>
      <c r="F20" s="41" t="s">
        <v>41</v>
      </c>
      <c r="G20" s="39"/>
      <c r="H20" s="40">
        <v>29</v>
      </c>
      <c r="I20" s="41" t="s">
        <v>29</v>
      </c>
      <c r="J20" s="42"/>
      <c r="K20" s="35"/>
      <c r="L20" s="6"/>
      <c r="M20" s="171" t="s">
        <v>42</v>
      </c>
      <c r="N20" s="202"/>
      <c r="O20" s="177">
        <f>HLOOKUP(M20,Werkprogramma!$A$1:$AI$62,3,FALSE)</f>
        <v>200</v>
      </c>
      <c r="P20" s="203"/>
      <c r="Q20" s="178" t="e">
        <f t="shared" si="0"/>
        <v>#DIV/0!</v>
      </c>
      <c r="R20" s="183" t="s">
        <v>31</v>
      </c>
      <c r="S20" s="184">
        <v>1</v>
      </c>
      <c r="T20" s="204"/>
      <c r="U20" s="185">
        <f t="shared" si="1"/>
        <v>0</v>
      </c>
      <c r="V20" s="172"/>
    </row>
    <row r="21" spans="1:22" ht="16.5" customHeight="1">
      <c r="A21" s="27"/>
      <c r="B21" s="44"/>
      <c r="C21" s="41" t="s">
        <v>23</v>
      </c>
      <c r="D21" s="38" t="s">
        <v>24</v>
      </c>
      <c r="E21" s="45"/>
      <c r="F21" s="41" t="s">
        <v>43</v>
      </c>
      <c r="G21" s="39"/>
      <c r="H21" s="40">
        <v>1.5</v>
      </c>
      <c r="I21" s="41" t="s">
        <v>29</v>
      </c>
      <c r="J21" s="42"/>
      <c r="K21" s="35"/>
      <c r="L21" s="6"/>
      <c r="M21" s="171" t="s">
        <v>44</v>
      </c>
      <c r="N21" s="202"/>
      <c r="O21" s="177">
        <f>HLOOKUP(M21,Werkprogramma!$A$1:$AI$62,3,FALSE)</f>
        <v>200</v>
      </c>
      <c r="P21" s="203"/>
      <c r="Q21" s="178" t="e">
        <f t="shared" si="0"/>
        <v>#DIV/0!</v>
      </c>
      <c r="R21" s="183" t="s">
        <v>31</v>
      </c>
      <c r="S21" s="184">
        <v>1</v>
      </c>
      <c r="T21" s="204"/>
      <c r="U21" s="185">
        <f t="shared" si="1"/>
        <v>0</v>
      </c>
      <c r="V21" s="172"/>
    </row>
    <row r="22" spans="1:22" ht="16.5" customHeight="1">
      <c r="A22" s="27"/>
      <c r="B22" s="44"/>
      <c r="C22" s="41" t="s">
        <v>23</v>
      </c>
      <c r="D22" s="38" t="s">
        <v>24</v>
      </c>
      <c r="E22" s="46">
        <v>12</v>
      </c>
      <c r="F22" s="41" t="s">
        <v>45</v>
      </c>
      <c r="G22" s="39"/>
      <c r="H22" s="40">
        <v>155.5</v>
      </c>
      <c r="I22" s="41" t="s">
        <v>29</v>
      </c>
      <c r="J22" s="42"/>
      <c r="K22" s="35"/>
      <c r="L22" s="6"/>
      <c r="M22" s="171" t="s">
        <v>46</v>
      </c>
      <c r="N22" s="202"/>
      <c r="O22" s="177">
        <f>HLOOKUP(M22,Werkprogramma!$A$1:$AI$62,3,FALSE)</f>
        <v>200</v>
      </c>
      <c r="P22" s="203"/>
      <c r="Q22" s="178" t="e">
        <f t="shared" si="0"/>
        <v>#DIV/0!</v>
      </c>
      <c r="R22" s="183" t="s">
        <v>31</v>
      </c>
      <c r="S22" s="184">
        <v>1</v>
      </c>
      <c r="T22" s="204"/>
      <c r="U22" s="185">
        <f t="shared" si="1"/>
        <v>0</v>
      </c>
      <c r="V22" s="172"/>
    </row>
    <row r="23" spans="1:22" ht="16.5" customHeight="1">
      <c r="A23" s="27"/>
      <c r="B23" s="44"/>
      <c r="C23" s="41" t="s">
        <v>23</v>
      </c>
      <c r="D23" s="38" t="s">
        <v>24</v>
      </c>
      <c r="E23" s="46">
        <v>18</v>
      </c>
      <c r="F23" s="41" t="s">
        <v>47</v>
      </c>
      <c r="G23" s="39"/>
      <c r="H23" s="40">
        <v>72</v>
      </c>
      <c r="I23" s="41" t="s">
        <v>29</v>
      </c>
      <c r="J23" s="42"/>
      <c r="K23" s="35"/>
      <c r="L23" s="6"/>
      <c r="M23" s="171" t="s">
        <v>46</v>
      </c>
      <c r="N23" s="202"/>
      <c r="O23" s="177">
        <f>HLOOKUP(M23,Werkprogramma!$A$1:$AI$62,3,FALSE)</f>
        <v>200</v>
      </c>
      <c r="P23" s="203"/>
      <c r="Q23" s="178" t="e">
        <f t="shared" si="0"/>
        <v>#DIV/0!</v>
      </c>
      <c r="R23" s="183" t="s">
        <v>31</v>
      </c>
      <c r="S23" s="184">
        <v>1</v>
      </c>
      <c r="T23" s="204"/>
      <c r="U23" s="185">
        <f t="shared" si="1"/>
        <v>0</v>
      </c>
      <c r="V23" s="172"/>
    </row>
    <row r="24" spans="1:22" ht="16.5" customHeight="1">
      <c r="A24" s="27"/>
      <c r="B24" s="44"/>
      <c r="C24" s="41" t="s">
        <v>23</v>
      </c>
      <c r="D24" s="38" t="s">
        <v>24</v>
      </c>
      <c r="E24" s="46">
        <v>20</v>
      </c>
      <c r="F24" s="41" t="s">
        <v>48</v>
      </c>
      <c r="G24" s="39"/>
      <c r="H24" s="40">
        <v>90.7</v>
      </c>
      <c r="I24" s="41" t="s">
        <v>29</v>
      </c>
      <c r="J24" s="38" t="s">
        <v>49</v>
      </c>
      <c r="K24" s="35"/>
      <c r="L24" s="6"/>
      <c r="M24" s="171" t="s">
        <v>46</v>
      </c>
      <c r="N24" s="202"/>
      <c r="O24" s="177">
        <f>HLOOKUP(M24,Werkprogramma!$A$1:$AI$62,3,FALSE)</f>
        <v>200</v>
      </c>
      <c r="P24" s="203"/>
      <c r="Q24" s="178" t="e">
        <f t="shared" si="0"/>
        <v>#DIV/0!</v>
      </c>
      <c r="R24" s="183" t="s">
        <v>31</v>
      </c>
      <c r="S24" s="184">
        <v>1</v>
      </c>
      <c r="T24" s="204"/>
      <c r="U24" s="185">
        <f t="shared" si="1"/>
        <v>0</v>
      </c>
      <c r="V24" s="172"/>
    </row>
    <row r="25" spans="1:22" ht="16.5" customHeight="1">
      <c r="A25" s="27"/>
      <c r="B25" s="44"/>
      <c r="C25" s="41" t="s">
        <v>23</v>
      </c>
      <c r="D25" s="38" t="s">
        <v>24</v>
      </c>
      <c r="E25" s="46">
        <v>24</v>
      </c>
      <c r="F25" s="41" t="s">
        <v>48</v>
      </c>
      <c r="G25" s="48"/>
      <c r="H25" s="40">
        <v>97.4</v>
      </c>
      <c r="I25" s="41" t="s">
        <v>29</v>
      </c>
      <c r="J25" s="38" t="s">
        <v>49</v>
      </c>
      <c r="K25" s="35"/>
      <c r="L25" s="6"/>
      <c r="M25" s="171" t="s">
        <v>46</v>
      </c>
      <c r="N25" s="202"/>
      <c r="O25" s="177">
        <f>HLOOKUP(M25,Werkprogramma!$A$1:$AI$62,3,FALSE)</f>
        <v>200</v>
      </c>
      <c r="P25" s="203"/>
      <c r="Q25" s="178" t="e">
        <f t="shared" si="0"/>
        <v>#DIV/0!</v>
      </c>
      <c r="R25" s="183" t="s">
        <v>31</v>
      </c>
      <c r="S25" s="184">
        <v>1</v>
      </c>
      <c r="T25" s="204"/>
      <c r="U25" s="185">
        <f t="shared" si="1"/>
        <v>0</v>
      </c>
      <c r="V25" s="172"/>
    </row>
    <row r="26" spans="1:22" ht="16.5" customHeight="1">
      <c r="A26" s="27"/>
      <c r="B26" s="44"/>
      <c r="C26" s="41" t="s">
        <v>23</v>
      </c>
      <c r="D26" s="38" t="s">
        <v>24</v>
      </c>
      <c r="E26" s="46">
        <v>30</v>
      </c>
      <c r="F26" s="41" t="s">
        <v>48</v>
      </c>
      <c r="G26" s="49"/>
      <c r="H26" s="40">
        <v>117.4</v>
      </c>
      <c r="I26" s="41" t="s">
        <v>29</v>
      </c>
      <c r="J26" s="38" t="s">
        <v>49</v>
      </c>
      <c r="K26" s="35"/>
      <c r="L26" s="6"/>
      <c r="M26" s="171" t="s">
        <v>46</v>
      </c>
      <c r="N26" s="202"/>
      <c r="O26" s="177">
        <f>HLOOKUP(M26,Werkprogramma!$A$1:$AI$62,3,FALSE)</f>
        <v>200</v>
      </c>
      <c r="P26" s="203"/>
      <c r="Q26" s="178" t="e">
        <f t="shared" si="0"/>
        <v>#DIV/0!</v>
      </c>
      <c r="R26" s="183" t="s">
        <v>31</v>
      </c>
      <c r="S26" s="184">
        <v>1</v>
      </c>
      <c r="T26" s="204"/>
      <c r="U26" s="185">
        <f t="shared" si="1"/>
        <v>0</v>
      </c>
      <c r="V26" s="172"/>
    </row>
    <row r="27" spans="1:22" ht="16.5" customHeight="1">
      <c r="A27" s="27"/>
      <c r="B27" s="44"/>
      <c r="C27" s="41" t="s">
        <v>23</v>
      </c>
      <c r="D27" s="38" t="s">
        <v>24</v>
      </c>
      <c r="E27" s="46">
        <v>36</v>
      </c>
      <c r="F27" s="41" t="s">
        <v>47</v>
      </c>
      <c r="G27" s="39"/>
      <c r="H27" s="40">
        <v>79.5</v>
      </c>
      <c r="I27" s="41" t="s">
        <v>29</v>
      </c>
      <c r="J27" s="42"/>
      <c r="K27" s="35"/>
      <c r="L27" s="6"/>
      <c r="M27" s="171" t="s">
        <v>46</v>
      </c>
      <c r="N27" s="202"/>
      <c r="O27" s="177">
        <f>HLOOKUP(M27,Werkprogramma!$A$1:$AI$62,3,FALSE)</f>
        <v>200</v>
      </c>
      <c r="P27" s="203"/>
      <c r="Q27" s="178" t="e">
        <f t="shared" si="0"/>
        <v>#DIV/0!</v>
      </c>
      <c r="R27" s="183" t="s">
        <v>31</v>
      </c>
      <c r="S27" s="184">
        <v>1</v>
      </c>
      <c r="T27" s="204"/>
      <c r="U27" s="185">
        <f t="shared" si="1"/>
        <v>0</v>
      </c>
      <c r="V27" s="172"/>
    </row>
    <row r="28" spans="1:22" ht="16.5" customHeight="1">
      <c r="A28" s="27"/>
      <c r="B28" s="44"/>
      <c r="C28" s="41" t="s">
        <v>23</v>
      </c>
      <c r="D28" s="38" t="s">
        <v>24</v>
      </c>
      <c r="E28" s="46">
        <v>40</v>
      </c>
      <c r="F28" s="41" t="s">
        <v>47</v>
      </c>
      <c r="G28" s="39"/>
      <c r="H28" s="40">
        <v>62.7</v>
      </c>
      <c r="I28" s="41" t="s">
        <v>29</v>
      </c>
      <c r="J28" s="42"/>
      <c r="K28" s="35"/>
      <c r="L28" s="6"/>
      <c r="M28" s="171" t="s">
        <v>46</v>
      </c>
      <c r="N28" s="202"/>
      <c r="O28" s="177">
        <f>HLOOKUP(M28,Werkprogramma!$A$1:$AI$62,3,FALSE)</f>
        <v>200</v>
      </c>
      <c r="P28" s="203"/>
      <c r="Q28" s="178" t="e">
        <f t="shared" si="0"/>
        <v>#DIV/0!</v>
      </c>
      <c r="R28" s="183" t="s">
        <v>31</v>
      </c>
      <c r="S28" s="184">
        <v>1</v>
      </c>
      <c r="T28" s="204"/>
      <c r="U28" s="185">
        <f t="shared" si="1"/>
        <v>0</v>
      </c>
      <c r="V28" s="172"/>
    </row>
    <row r="29" spans="1:22" ht="16.5" customHeight="1">
      <c r="A29" s="27"/>
      <c r="B29" s="44"/>
      <c r="C29" s="41" t="s">
        <v>23</v>
      </c>
      <c r="D29" s="38" t="s">
        <v>24</v>
      </c>
      <c r="E29" s="46">
        <v>42</v>
      </c>
      <c r="F29" s="41" t="s">
        <v>47</v>
      </c>
      <c r="G29" s="39"/>
      <c r="H29" s="40">
        <v>51.7</v>
      </c>
      <c r="I29" s="41" t="s">
        <v>29</v>
      </c>
      <c r="J29" s="42"/>
      <c r="K29" s="35"/>
      <c r="L29" s="6"/>
      <c r="M29" s="171" t="s">
        <v>46</v>
      </c>
      <c r="N29" s="202"/>
      <c r="O29" s="177">
        <f>HLOOKUP(M29,Werkprogramma!$A$1:$AI$62,3,FALSE)</f>
        <v>200</v>
      </c>
      <c r="P29" s="203"/>
      <c r="Q29" s="178" t="e">
        <f t="shared" si="0"/>
        <v>#DIV/0!</v>
      </c>
      <c r="R29" s="183" t="s">
        <v>31</v>
      </c>
      <c r="S29" s="184">
        <v>1</v>
      </c>
      <c r="T29" s="204"/>
      <c r="U29" s="185">
        <f t="shared" si="1"/>
        <v>0</v>
      </c>
      <c r="V29" s="172"/>
    </row>
    <row r="30" spans="1:22" ht="16.5" customHeight="1">
      <c r="A30" s="27"/>
      <c r="B30" s="44"/>
      <c r="C30" s="41" t="s">
        <v>23</v>
      </c>
      <c r="D30" s="38" t="s">
        <v>24</v>
      </c>
      <c r="E30" s="46">
        <v>44</v>
      </c>
      <c r="F30" s="41" t="s">
        <v>47</v>
      </c>
      <c r="G30" s="39"/>
      <c r="H30" s="40">
        <v>51.7</v>
      </c>
      <c r="I30" s="41" t="s">
        <v>29</v>
      </c>
      <c r="J30" s="42"/>
      <c r="K30" s="35"/>
      <c r="L30" s="6"/>
      <c r="M30" s="171" t="s">
        <v>46</v>
      </c>
      <c r="N30" s="202"/>
      <c r="O30" s="177">
        <f>HLOOKUP(M30,Werkprogramma!$A$1:$AI$62,3,FALSE)</f>
        <v>200</v>
      </c>
      <c r="P30" s="203"/>
      <c r="Q30" s="178" t="e">
        <f t="shared" si="0"/>
        <v>#DIV/0!</v>
      </c>
      <c r="R30" s="183" t="s">
        <v>31</v>
      </c>
      <c r="S30" s="184">
        <v>1</v>
      </c>
      <c r="T30" s="204"/>
      <c r="U30" s="185">
        <f t="shared" si="1"/>
        <v>0</v>
      </c>
      <c r="V30" s="172"/>
    </row>
    <row r="31" spans="1:22" ht="16.5" customHeight="1">
      <c r="A31" s="27"/>
      <c r="B31" s="44"/>
      <c r="C31" s="41" t="s">
        <v>23</v>
      </c>
      <c r="D31" s="38" t="s">
        <v>24</v>
      </c>
      <c r="E31" s="46">
        <v>46</v>
      </c>
      <c r="F31" s="41" t="s">
        <v>47</v>
      </c>
      <c r="G31" s="39"/>
      <c r="H31" s="40">
        <v>51.7</v>
      </c>
      <c r="I31" s="41" t="s">
        <v>29</v>
      </c>
      <c r="J31" s="42"/>
      <c r="K31" s="35"/>
      <c r="L31" s="6"/>
      <c r="M31" s="171" t="s">
        <v>46</v>
      </c>
      <c r="N31" s="202"/>
      <c r="O31" s="177">
        <f>HLOOKUP(M31,Werkprogramma!$A$1:$AI$62,3,FALSE)</f>
        <v>200</v>
      </c>
      <c r="P31" s="203"/>
      <c r="Q31" s="178" t="e">
        <f t="shared" si="0"/>
        <v>#DIV/0!</v>
      </c>
      <c r="R31" s="183" t="s">
        <v>31</v>
      </c>
      <c r="S31" s="184">
        <v>1</v>
      </c>
      <c r="T31" s="204"/>
      <c r="U31" s="185">
        <f t="shared" si="1"/>
        <v>0</v>
      </c>
      <c r="V31" s="172"/>
    </row>
    <row r="32" spans="1:22" ht="16.5" customHeight="1">
      <c r="A32" s="27"/>
      <c r="B32" s="44"/>
      <c r="C32" s="41" t="s">
        <v>23</v>
      </c>
      <c r="D32" s="38" t="s">
        <v>24</v>
      </c>
      <c r="E32" s="46">
        <v>48</v>
      </c>
      <c r="F32" s="41" t="s">
        <v>47</v>
      </c>
      <c r="G32" s="39"/>
      <c r="H32" s="40">
        <v>51.7</v>
      </c>
      <c r="I32" s="41" t="s">
        <v>29</v>
      </c>
      <c r="J32" s="42"/>
      <c r="K32" s="35"/>
      <c r="L32" s="6"/>
      <c r="M32" s="171" t="s">
        <v>46</v>
      </c>
      <c r="N32" s="202"/>
      <c r="O32" s="177">
        <f>HLOOKUP(M32,Werkprogramma!$A$1:$AI$62,3,FALSE)</f>
        <v>200</v>
      </c>
      <c r="P32" s="203"/>
      <c r="Q32" s="178" t="e">
        <f t="shared" si="0"/>
        <v>#DIV/0!</v>
      </c>
      <c r="R32" s="183" t="s">
        <v>31</v>
      </c>
      <c r="S32" s="184">
        <v>1</v>
      </c>
      <c r="T32" s="204"/>
      <c r="U32" s="185">
        <f t="shared" si="1"/>
        <v>0</v>
      </c>
      <c r="V32" s="172"/>
    </row>
    <row r="33" spans="1:22" ht="16.5" customHeight="1">
      <c r="A33" s="27"/>
      <c r="B33" s="44"/>
      <c r="C33" s="41" t="s">
        <v>23</v>
      </c>
      <c r="D33" s="38" t="s">
        <v>24</v>
      </c>
      <c r="E33" s="45"/>
      <c r="F33" s="41" t="s">
        <v>41</v>
      </c>
      <c r="G33" s="39"/>
      <c r="H33" s="40">
        <v>15</v>
      </c>
      <c r="I33" s="41" t="s">
        <v>50</v>
      </c>
      <c r="J33" s="42"/>
      <c r="K33" s="35"/>
      <c r="L33" s="6"/>
      <c r="M33" s="171" t="s">
        <v>42</v>
      </c>
      <c r="N33" s="202"/>
      <c r="O33" s="177">
        <f>HLOOKUP(M33,Werkprogramma!$A$1:$AI$62,3,FALSE)</f>
        <v>200</v>
      </c>
      <c r="P33" s="203"/>
      <c r="Q33" s="178" t="e">
        <f t="shared" si="0"/>
        <v>#DIV/0!</v>
      </c>
      <c r="R33" s="179"/>
      <c r="S33" s="180"/>
      <c r="T33" s="189"/>
      <c r="U33" s="189"/>
      <c r="V33" s="7"/>
    </row>
    <row r="34" spans="1:22" ht="16.5" customHeight="1">
      <c r="A34" s="27"/>
      <c r="B34" s="44"/>
      <c r="C34" s="41" t="s">
        <v>23</v>
      </c>
      <c r="D34" s="38" t="s">
        <v>24</v>
      </c>
      <c r="E34" s="45"/>
      <c r="F34" s="41" t="s">
        <v>51</v>
      </c>
      <c r="G34" s="39"/>
      <c r="H34" s="40">
        <v>7.5</v>
      </c>
      <c r="I34" s="41" t="s">
        <v>33</v>
      </c>
      <c r="J34" s="42"/>
      <c r="K34" s="35"/>
      <c r="L34" s="6"/>
      <c r="M34" s="171" t="s">
        <v>34</v>
      </c>
      <c r="N34" s="202"/>
      <c r="O34" s="177">
        <v>400</v>
      </c>
      <c r="P34" s="203"/>
      <c r="Q34" s="178" t="e">
        <f t="shared" si="0"/>
        <v>#DIV/0!</v>
      </c>
      <c r="R34" s="179"/>
      <c r="S34" s="180"/>
      <c r="T34" s="190"/>
      <c r="U34" s="190"/>
      <c r="V34" s="7"/>
    </row>
    <row r="35" spans="1:22" ht="16.5" customHeight="1">
      <c r="A35" s="27"/>
      <c r="B35" s="44"/>
      <c r="C35" s="41" t="s">
        <v>23</v>
      </c>
      <c r="D35" s="38" t="s">
        <v>24</v>
      </c>
      <c r="E35" s="45"/>
      <c r="F35" s="41" t="s">
        <v>41</v>
      </c>
      <c r="G35" s="39"/>
      <c r="H35" s="40">
        <v>24</v>
      </c>
      <c r="I35" s="41" t="s">
        <v>50</v>
      </c>
      <c r="J35" s="42"/>
      <c r="K35" s="35"/>
      <c r="L35" s="6"/>
      <c r="M35" s="171" t="s">
        <v>42</v>
      </c>
      <c r="N35" s="202"/>
      <c r="O35" s="177">
        <f>HLOOKUP(M35,Werkprogramma!$A$1:$AI$62,3,FALSE)</f>
        <v>200</v>
      </c>
      <c r="P35" s="203"/>
      <c r="Q35" s="178" t="e">
        <f t="shared" si="0"/>
        <v>#DIV/0!</v>
      </c>
      <c r="R35" s="179"/>
      <c r="S35" s="180"/>
      <c r="T35" s="190"/>
      <c r="U35" s="190"/>
      <c r="V35" s="7"/>
    </row>
    <row r="36" spans="1:22" ht="16.5" customHeight="1">
      <c r="A36" s="27"/>
      <c r="B36" s="44"/>
      <c r="C36" s="41" t="s">
        <v>23</v>
      </c>
      <c r="D36" s="38" t="s">
        <v>24</v>
      </c>
      <c r="E36" s="45"/>
      <c r="F36" s="41" t="s">
        <v>32</v>
      </c>
      <c r="G36" s="39"/>
      <c r="H36" s="40">
        <v>11</v>
      </c>
      <c r="I36" s="41" t="s">
        <v>33</v>
      </c>
      <c r="J36" s="42"/>
      <c r="K36" s="35"/>
      <c r="L36" s="6"/>
      <c r="M36" s="171" t="s">
        <v>34</v>
      </c>
      <c r="N36" s="202"/>
      <c r="O36" s="177">
        <v>400</v>
      </c>
      <c r="P36" s="203"/>
      <c r="Q36" s="178" t="e">
        <f t="shared" si="0"/>
        <v>#DIV/0!</v>
      </c>
      <c r="R36" s="179"/>
      <c r="S36" s="180"/>
      <c r="T36" s="190"/>
      <c r="U36" s="190"/>
      <c r="V36" s="7"/>
    </row>
    <row r="37" spans="1:22" ht="16.5" customHeight="1">
      <c r="A37" s="27"/>
      <c r="B37" s="44"/>
      <c r="C37" s="41" t="s">
        <v>23</v>
      </c>
      <c r="D37" s="38" t="s">
        <v>24</v>
      </c>
      <c r="E37" s="45"/>
      <c r="F37" s="41" t="s">
        <v>35</v>
      </c>
      <c r="G37" s="39"/>
      <c r="H37" s="40">
        <v>11</v>
      </c>
      <c r="I37" s="41" t="s">
        <v>33</v>
      </c>
      <c r="J37" s="42"/>
      <c r="K37" s="35"/>
      <c r="L37" s="6"/>
      <c r="M37" s="171" t="s">
        <v>34</v>
      </c>
      <c r="N37" s="202"/>
      <c r="O37" s="177">
        <v>400</v>
      </c>
      <c r="P37" s="203"/>
      <c r="Q37" s="178" t="e">
        <f t="shared" si="0"/>
        <v>#DIV/0!</v>
      </c>
      <c r="R37" s="179"/>
      <c r="S37" s="180"/>
      <c r="T37" s="190"/>
      <c r="U37" s="190"/>
      <c r="V37" s="7"/>
    </row>
    <row r="38" spans="1:22" ht="16.5" customHeight="1">
      <c r="A38" s="27"/>
      <c r="B38" s="44"/>
      <c r="C38" s="41" t="s">
        <v>23</v>
      </c>
      <c r="D38" s="38" t="s">
        <v>24</v>
      </c>
      <c r="E38" s="45"/>
      <c r="F38" s="41" t="s">
        <v>52</v>
      </c>
      <c r="G38" s="39"/>
      <c r="H38" s="50" t="s">
        <v>214</v>
      </c>
      <c r="I38" s="41" t="s">
        <v>53</v>
      </c>
      <c r="J38" s="42"/>
      <c r="K38" s="35"/>
      <c r="L38" s="6"/>
      <c r="M38" s="171" t="s">
        <v>42</v>
      </c>
      <c r="N38" s="202"/>
      <c r="O38" s="177">
        <f>HLOOKUP(M38,Werkprogramma!$A$1:$AI$62,3,FALSE)</f>
        <v>200</v>
      </c>
      <c r="P38" s="203"/>
      <c r="Q38" s="178" t="e">
        <f t="shared" si="0"/>
        <v>#DIV/0!</v>
      </c>
      <c r="R38" s="179"/>
      <c r="S38" s="180"/>
      <c r="T38" s="190"/>
      <c r="U38" s="190"/>
      <c r="V38" s="7"/>
    </row>
    <row r="39" spans="1:22" ht="16.5" customHeight="1">
      <c r="A39" s="27"/>
      <c r="B39" s="44"/>
      <c r="C39" s="41" t="s">
        <v>23</v>
      </c>
      <c r="D39" s="38" t="s">
        <v>24</v>
      </c>
      <c r="E39" s="45"/>
      <c r="F39" s="41" t="s">
        <v>35</v>
      </c>
      <c r="G39" s="39"/>
      <c r="H39" s="40">
        <v>15</v>
      </c>
      <c r="I39" s="41" t="s">
        <v>33</v>
      </c>
      <c r="J39" s="42"/>
      <c r="K39" s="35"/>
      <c r="L39" s="6"/>
      <c r="M39" s="171" t="s">
        <v>34</v>
      </c>
      <c r="N39" s="202"/>
      <c r="O39" s="177">
        <v>400</v>
      </c>
      <c r="P39" s="203"/>
      <c r="Q39" s="178" t="e">
        <f t="shared" si="0"/>
        <v>#DIV/0!</v>
      </c>
      <c r="R39" s="179"/>
      <c r="S39" s="180"/>
      <c r="T39" s="190"/>
      <c r="U39" s="190"/>
      <c r="V39" s="7"/>
    </row>
    <row r="40" spans="1:22" ht="16.5" customHeight="1">
      <c r="A40" s="27"/>
      <c r="B40" s="44"/>
      <c r="C40" s="41" t="s">
        <v>23</v>
      </c>
      <c r="D40" s="38" t="s">
        <v>24</v>
      </c>
      <c r="E40" s="45"/>
      <c r="F40" s="41" t="s">
        <v>32</v>
      </c>
      <c r="G40" s="39"/>
      <c r="H40" s="40">
        <v>15</v>
      </c>
      <c r="I40" s="41" t="s">
        <v>33</v>
      </c>
      <c r="J40" s="42"/>
      <c r="K40" s="35"/>
      <c r="L40" s="6"/>
      <c r="M40" s="171" t="s">
        <v>34</v>
      </c>
      <c r="N40" s="202"/>
      <c r="O40" s="177">
        <v>400</v>
      </c>
      <c r="P40" s="203"/>
      <c r="Q40" s="178" t="e">
        <f t="shared" si="0"/>
        <v>#DIV/0!</v>
      </c>
      <c r="R40" s="179"/>
      <c r="S40" s="180"/>
      <c r="T40" s="181"/>
      <c r="U40" s="190"/>
      <c r="V40" s="7"/>
    </row>
    <row r="41" spans="1:22" ht="16.5" customHeight="1">
      <c r="A41" s="27"/>
      <c r="B41" s="44"/>
      <c r="C41" s="41" t="s">
        <v>23</v>
      </c>
      <c r="D41" s="38" t="s">
        <v>24</v>
      </c>
      <c r="E41" s="46">
        <v>33</v>
      </c>
      <c r="F41" s="41" t="s">
        <v>54</v>
      </c>
      <c r="G41" s="39"/>
      <c r="H41" s="40">
        <v>20.3</v>
      </c>
      <c r="I41" s="41" t="s">
        <v>29</v>
      </c>
      <c r="J41" s="42"/>
      <c r="K41" s="35"/>
      <c r="L41" s="6"/>
      <c r="M41" s="171" t="s">
        <v>37</v>
      </c>
      <c r="N41" s="202"/>
      <c r="O41" s="177">
        <f>HLOOKUP(M41,Werkprogramma!$A$1:$AI$62,3,FALSE)</f>
        <v>120</v>
      </c>
      <c r="P41" s="203"/>
      <c r="Q41" s="178" t="e">
        <f t="shared" si="0"/>
        <v>#DIV/0!</v>
      </c>
      <c r="R41" s="183" t="s">
        <v>31</v>
      </c>
      <c r="S41" s="184">
        <v>1</v>
      </c>
      <c r="T41" s="204"/>
      <c r="U41" s="185">
        <f t="shared" si="1"/>
        <v>0</v>
      </c>
      <c r="V41" s="7"/>
    </row>
    <row r="42" spans="1:22" ht="16.5" customHeight="1">
      <c r="A42" s="27"/>
      <c r="B42" s="44"/>
      <c r="C42" s="41" t="s">
        <v>23</v>
      </c>
      <c r="D42" s="38" t="s">
        <v>24</v>
      </c>
      <c r="E42" s="46">
        <v>35</v>
      </c>
      <c r="F42" s="41" t="s">
        <v>54</v>
      </c>
      <c r="G42" s="39"/>
      <c r="H42" s="40">
        <v>27</v>
      </c>
      <c r="I42" s="41" t="s">
        <v>29</v>
      </c>
      <c r="J42" s="42"/>
      <c r="K42" s="35"/>
      <c r="L42" s="6"/>
      <c r="M42" s="171" t="s">
        <v>37</v>
      </c>
      <c r="N42" s="202"/>
      <c r="O42" s="177">
        <f>HLOOKUP(M42,Werkprogramma!$A$1:$AI$62,3,FALSE)</f>
        <v>120</v>
      </c>
      <c r="P42" s="203"/>
      <c r="Q42" s="178" t="e">
        <f t="shared" si="0"/>
        <v>#DIV/0!</v>
      </c>
      <c r="R42" s="183" t="s">
        <v>31</v>
      </c>
      <c r="S42" s="184">
        <v>1</v>
      </c>
      <c r="T42" s="204"/>
      <c r="U42" s="185">
        <f t="shared" si="1"/>
        <v>0</v>
      </c>
      <c r="V42" s="7"/>
    </row>
    <row r="43" spans="1:22" ht="16.5" customHeight="1">
      <c r="A43" s="27"/>
      <c r="B43" s="44"/>
      <c r="C43" s="41" t="s">
        <v>23</v>
      </c>
      <c r="D43" s="41" t="s">
        <v>24</v>
      </c>
      <c r="E43" s="39"/>
      <c r="F43" s="41" t="s">
        <v>55</v>
      </c>
      <c r="G43" s="39"/>
      <c r="H43" s="40">
        <v>220</v>
      </c>
      <c r="I43" s="41" t="s">
        <v>29</v>
      </c>
      <c r="J43" s="42"/>
      <c r="K43" s="35"/>
      <c r="L43" s="6"/>
      <c r="M43" s="171" t="s">
        <v>44</v>
      </c>
      <c r="N43" s="202"/>
      <c r="O43" s="177">
        <f>HLOOKUP(M43,Werkprogramma!$A$1:$AI$62,3,FALSE)</f>
        <v>200</v>
      </c>
      <c r="P43" s="203"/>
      <c r="Q43" s="178" t="e">
        <f t="shared" si="0"/>
        <v>#DIV/0!</v>
      </c>
      <c r="R43" s="183" t="s">
        <v>31</v>
      </c>
      <c r="S43" s="184">
        <v>1</v>
      </c>
      <c r="T43" s="204"/>
      <c r="U43" s="185">
        <f t="shared" si="1"/>
        <v>0</v>
      </c>
      <c r="V43" s="7"/>
    </row>
    <row r="44" spans="1:22" ht="16.5" customHeight="1">
      <c r="A44" s="27"/>
      <c r="B44" s="44"/>
      <c r="C44" s="41" t="s">
        <v>23</v>
      </c>
      <c r="D44" s="51">
        <v>1</v>
      </c>
      <c r="E44" s="39"/>
      <c r="F44" s="41" t="s">
        <v>56</v>
      </c>
      <c r="G44" s="39"/>
      <c r="H44" s="40">
        <v>62</v>
      </c>
      <c r="I44" s="41" t="s">
        <v>29</v>
      </c>
      <c r="J44" s="42"/>
      <c r="K44" s="35"/>
      <c r="L44" s="6"/>
      <c r="M44" s="171" t="s">
        <v>44</v>
      </c>
      <c r="N44" s="202"/>
      <c r="O44" s="177">
        <f>HLOOKUP(M44,Werkprogramma!$A$1:$AI$62,3,FALSE)</f>
        <v>200</v>
      </c>
      <c r="P44" s="203"/>
      <c r="Q44" s="178" t="e">
        <f t="shared" si="0"/>
        <v>#DIV/0!</v>
      </c>
      <c r="R44" s="183" t="s">
        <v>31</v>
      </c>
      <c r="S44" s="184">
        <v>1</v>
      </c>
      <c r="T44" s="204"/>
      <c r="U44" s="185">
        <f t="shared" si="1"/>
        <v>0</v>
      </c>
      <c r="V44" s="7"/>
    </row>
    <row r="45" spans="1:22" ht="16.5" customHeight="1">
      <c r="A45" s="27"/>
      <c r="B45" s="44"/>
      <c r="C45" s="41" t="s">
        <v>23</v>
      </c>
      <c r="D45" s="51">
        <v>1</v>
      </c>
      <c r="E45" s="39"/>
      <c r="F45" s="41" t="s">
        <v>57</v>
      </c>
      <c r="G45" s="39"/>
      <c r="H45" s="40">
        <v>2</v>
      </c>
      <c r="I45" s="41" t="s">
        <v>33</v>
      </c>
      <c r="J45" s="42"/>
      <c r="K45" s="35"/>
      <c r="L45" s="6"/>
      <c r="M45" s="171" t="s">
        <v>34</v>
      </c>
      <c r="N45" s="202"/>
      <c r="O45" s="177">
        <v>400</v>
      </c>
      <c r="P45" s="203"/>
      <c r="Q45" s="178" t="e">
        <f t="shared" ref="Q45:Q76" si="2">((H45*O45)/N45)*P45</f>
        <v>#DIV/0!</v>
      </c>
      <c r="R45" s="183"/>
      <c r="S45" s="180"/>
      <c r="T45" s="207"/>
      <c r="U45" s="190"/>
      <c r="V45" s="7"/>
    </row>
    <row r="46" spans="1:22" ht="16.5" customHeight="1">
      <c r="A46" s="27"/>
      <c r="B46" s="44"/>
      <c r="C46" s="41" t="s">
        <v>23</v>
      </c>
      <c r="D46" s="51">
        <v>1</v>
      </c>
      <c r="E46" s="39"/>
      <c r="F46" s="41" t="s">
        <v>58</v>
      </c>
      <c r="G46" s="39"/>
      <c r="H46" s="40">
        <v>2</v>
      </c>
      <c r="I46" s="41" t="s">
        <v>33</v>
      </c>
      <c r="J46" s="42"/>
      <c r="K46" s="35"/>
      <c r="L46" s="6"/>
      <c r="M46" s="171" t="s">
        <v>34</v>
      </c>
      <c r="N46" s="202"/>
      <c r="O46" s="177">
        <v>400</v>
      </c>
      <c r="P46" s="203"/>
      <c r="Q46" s="178" t="e">
        <f t="shared" si="2"/>
        <v>#DIV/0!</v>
      </c>
      <c r="R46" s="183"/>
      <c r="S46" s="180"/>
      <c r="T46" s="208"/>
      <c r="U46" s="190"/>
      <c r="V46" s="7"/>
    </row>
    <row r="47" spans="1:22" ht="16.5" customHeight="1">
      <c r="A47" s="27"/>
      <c r="B47" s="44"/>
      <c r="C47" s="41" t="s">
        <v>23</v>
      </c>
      <c r="D47" s="51">
        <v>1</v>
      </c>
      <c r="E47" s="40">
        <v>101</v>
      </c>
      <c r="F47" s="41" t="s">
        <v>54</v>
      </c>
      <c r="G47" s="39"/>
      <c r="H47" s="40">
        <v>80</v>
      </c>
      <c r="I47" s="41" t="s">
        <v>29</v>
      </c>
      <c r="J47" s="42"/>
      <c r="K47" s="35"/>
      <c r="L47" s="6"/>
      <c r="M47" s="171" t="s">
        <v>37</v>
      </c>
      <c r="N47" s="202"/>
      <c r="O47" s="177">
        <f>HLOOKUP(M47,Werkprogramma!$A$1:$AI$62,3,FALSE)</f>
        <v>120</v>
      </c>
      <c r="P47" s="203"/>
      <c r="Q47" s="178" t="e">
        <f t="shared" si="2"/>
        <v>#DIV/0!</v>
      </c>
      <c r="R47" s="183" t="s">
        <v>31</v>
      </c>
      <c r="S47" s="184">
        <v>1</v>
      </c>
      <c r="T47" s="204"/>
      <c r="U47" s="185">
        <f t="shared" ref="U47:U77" si="3">H47*S47*T47</f>
        <v>0</v>
      </c>
      <c r="V47" s="7"/>
    </row>
    <row r="48" spans="1:22" ht="16.5" customHeight="1">
      <c r="A48" s="27"/>
      <c r="B48" s="44"/>
      <c r="C48" s="41" t="s">
        <v>23</v>
      </c>
      <c r="D48" s="51">
        <v>1</v>
      </c>
      <c r="E48" s="40">
        <v>102</v>
      </c>
      <c r="F48" s="41" t="s">
        <v>47</v>
      </c>
      <c r="G48" s="39"/>
      <c r="H48" s="40">
        <v>80</v>
      </c>
      <c r="I48" s="41" t="s">
        <v>29</v>
      </c>
      <c r="J48" s="38" t="s">
        <v>59</v>
      </c>
      <c r="K48" s="35"/>
      <c r="L48" s="6"/>
      <c r="M48" s="171" t="s">
        <v>46</v>
      </c>
      <c r="N48" s="202"/>
      <c r="O48" s="177">
        <f>HLOOKUP(M48,Werkprogramma!$A$1:$AI$62,3,FALSE)</f>
        <v>200</v>
      </c>
      <c r="P48" s="203"/>
      <c r="Q48" s="178" t="e">
        <f t="shared" si="2"/>
        <v>#DIV/0!</v>
      </c>
      <c r="R48" s="183" t="s">
        <v>31</v>
      </c>
      <c r="S48" s="184">
        <v>1</v>
      </c>
      <c r="T48" s="204"/>
      <c r="U48" s="185">
        <f t="shared" si="3"/>
        <v>0</v>
      </c>
      <c r="V48" s="7"/>
    </row>
    <row r="49" spans="1:22" ht="16.5" customHeight="1">
      <c r="A49" s="27"/>
      <c r="B49" s="44"/>
      <c r="C49" s="41" t="s">
        <v>23</v>
      </c>
      <c r="D49" s="51">
        <v>1</v>
      </c>
      <c r="E49" s="40">
        <v>103</v>
      </c>
      <c r="F49" s="41" t="s">
        <v>48</v>
      </c>
      <c r="G49" s="39"/>
      <c r="H49" s="40">
        <v>80</v>
      </c>
      <c r="I49" s="41" t="s">
        <v>60</v>
      </c>
      <c r="J49" s="38" t="s">
        <v>59</v>
      </c>
      <c r="K49" s="35"/>
      <c r="L49" s="6"/>
      <c r="M49" s="171" t="s">
        <v>46</v>
      </c>
      <c r="N49" s="202"/>
      <c r="O49" s="177">
        <f>HLOOKUP(M49,Werkprogramma!$A$1:$AI$62,3,FALSE)</f>
        <v>200</v>
      </c>
      <c r="P49" s="203"/>
      <c r="Q49" s="178" t="e">
        <f t="shared" si="2"/>
        <v>#DIV/0!</v>
      </c>
      <c r="R49" s="179"/>
      <c r="S49" s="180"/>
      <c r="T49" s="209"/>
      <c r="U49" s="190"/>
      <c r="V49" s="7"/>
    </row>
    <row r="50" spans="1:22" ht="16.5" customHeight="1">
      <c r="A50" s="27"/>
      <c r="B50" s="44"/>
      <c r="C50" s="41" t="s">
        <v>23</v>
      </c>
      <c r="D50" s="51">
        <v>1</v>
      </c>
      <c r="E50" s="40">
        <v>104</v>
      </c>
      <c r="F50" s="41" t="s">
        <v>47</v>
      </c>
      <c r="G50" s="39"/>
      <c r="H50" s="40">
        <v>72</v>
      </c>
      <c r="I50" s="41" t="s">
        <v>29</v>
      </c>
      <c r="J50" s="38" t="s">
        <v>59</v>
      </c>
      <c r="K50" s="35"/>
      <c r="L50" s="6"/>
      <c r="M50" s="171" t="s">
        <v>46</v>
      </c>
      <c r="N50" s="202"/>
      <c r="O50" s="177">
        <f>HLOOKUP(M50,Werkprogramma!$A$1:$AI$62,3,FALSE)</f>
        <v>200</v>
      </c>
      <c r="P50" s="203"/>
      <c r="Q50" s="178" t="e">
        <f t="shared" si="2"/>
        <v>#DIV/0!</v>
      </c>
      <c r="R50" s="183" t="s">
        <v>31</v>
      </c>
      <c r="S50" s="184">
        <v>1</v>
      </c>
      <c r="T50" s="204"/>
      <c r="U50" s="185">
        <f t="shared" si="3"/>
        <v>0</v>
      </c>
      <c r="V50" s="7"/>
    </row>
    <row r="51" spans="1:22" ht="16.5" customHeight="1">
      <c r="A51" s="27"/>
      <c r="B51" s="44"/>
      <c r="C51" s="41" t="s">
        <v>23</v>
      </c>
      <c r="D51" s="51">
        <v>1</v>
      </c>
      <c r="E51" s="39"/>
      <c r="F51" s="41" t="s">
        <v>41</v>
      </c>
      <c r="G51" s="39"/>
      <c r="H51" s="40">
        <v>12</v>
      </c>
      <c r="I51" s="41" t="s">
        <v>50</v>
      </c>
      <c r="J51" s="42"/>
      <c r="K51" s="35"/>
      <c r="L51" s="6"/>
      <c r="M51" s="171" t="s">
        <v>42</v>
      </c>
      <c r="N51" s="202"/>
      <c r="O51" s="177">
        <f>HLOOKUP(M51,Werkprogramma!$A$1:$AI$62,3,FALSE)</f>
        <v>200</v>
      </c>
      <c r="P51" s="203"/>
      <c r="Q51" s="178" t="e">
        <f t="shared" si="2"/>
        <v>#DIV/0!</v>
      </c>
      <c r="R51" s="183"/>
      <c r="S51" s="180"/>
      <c r="T51" s="209"/>
      <c r="U51" s="190"/>
      <c r="V51" s="7"/>
    </row>
    <row r="52" spans="1:22" ht="16.5" customHeight="1">
      <c r="A52" s="27"/>
      <c r="B52" s="44"/>
      <c r="C52" s="41" t="s">
        <v>23</v>
      </c>
      <c r="D52" s="51">
        <v>1</v>
      </c>
      <c r="E52" s="40">
        <v>105</v>
      </c>
      <c r="F52" s="41" t="s">
        <v>47</v>
      </c>
      <c r="G52" s="39"/>
      <c r="H52" s="40">
        <v>72</v>
      </c>
      <c r="I52" s="41" t="s">
        <v>29</v>
      </c>
      <c r="J52" s="38" t="s">
        <v>59</v>
      </c>
      <c r="K52" s="35"/>
      <c r="L52" s="6"/>
      <c r="M52" s="171" t="s">
        <v>46</v>
      </c>
      <c r="N52" s="202"/>
      <c r="O52" s="177">
        <f>HLOOKUP(M52,Werkprogramma!$A$1:$AI$62,3,FALSE)</f>
        <v>200</v>
      </c>
      <c r="P52" s="203"/>
      <c r="Q52" s="178" t="e">
        <f t="shared" si="2"/>
        <v>#DIV/0!</v>
      </c>
      <c r="R52" s="183" t="s">
        <v>31</v>
      </c>
      <c r="S52" s="184">
        <v>1</v>
      </c>
      <c r="T52" s="204"/>
      <c r="U52" s="185">
        <f t="shared" si="3"/>
        <v>0</v>
      </c>
      <c r="V52" s="7"/>
    </row>
    <row r="53" spans="1:22" ht="16.5" customHeight="1">
      <c r="A53" s="27"/>
      <c r="B53" s="44"/>
      <c r="C53" s="41" t="s">
        <v>23</v>
      </c>
      <c r="D53" s="51">
        <v>1</v>
      </c>
      <c r="E53" s="40">
        <v>106</v>
      </c>
      <c r="F53" s="41" t="s">
        <v>47</v>
      </c>
      <c r="G53" s="39"/>
      <c r="H53" s="40">
        <v>80</v>
      </c>
      <c r="I53" s="41" t="s">
        <v>29</v>
      </c>
      <c r="J53" s="38" t="s">
        <v>59</v>
      </c>
      <c r="K53" s="35"/>
      <c r="L53" s="6"/>
      <c r="M53" s="171" t="s">
        <v>46</v>
      </c>
      <c r="N53" s="202"/>
      <c r="O53" s="177">
        <f>HLOOKUP(M53,Werkprogramma!$A$1:$AI$62,3,FALSE)</f>
        <v>200</v>
      </c>
      <c r="P53" s="203"/>
      <c r="Q53" s="178" t="e">
        <f t="shared" si="2"/>
        <v>#DIV/0!</v>
      </c>
      <c r="R53" s="183" t="s">
        <v>31</v>
      </c>
      <c r="S53" s="184">
        <v>1</v>
      </c>
      <c r="T53" s="204"/>
      <c r="U53" s="185">
        <f t="shared" si="3"/>
        <v>0</v>
      </c>
      <c r="V53" s="7"/>
    </row>
    <row r="54" spans="1:22" ht="16.5" customHeight="1">
      <c r="A54" s="27"/>
      <c r="B54" s="44"/>
      <c r="C54" s="41" t="s">
        <v>23</v>
      </c>
      <c r="D54" s="51">
        <v>1</v>
      </c>
      <c r="E54" s="40">
        <v>107</v>
      </c>
      <c r="F54" s="41" t="s">
        <v>61</v>
      </c>
      <c r="G54" s="39"/>
      <c r="H54" s="40">
        <v>36</v>
      </c>
      <c r="I54" s="41" t="s">
        <v>29</v>
      </c>
      <c r="J54" s="38" t="s">
        <v>59</v>
      </c>
      <c r="K54" s="35"/>
      <c r="L54" s="6"/>
      <c r="M54" s="171" t="s">
        <v>37</v>
      </c>
      <c r="N54" s="202"/>
      <c r="O54" s="177">
        <f>HLOOKUP(M54,Werkprogramma!$A$1:$AI$62,3,FALSE)</f>
        <v>120</v>
      </c>
      <c r="P54" s="203"/>
      <c r="Q54" s="178" t="e">
        <f t="shared" si="2"/>
        <v>#DIV/0!</v>
      </c>
      <c r="R54" s="183" t="s">
        <v>31</v>
      </c>
      <c r="S54" s="184">
        <v>1</v>
      </c>
      <c r="T54" s="204"/>
      <c r="U54" s="185">
        <f t="shared" si="3"/>
        <v>0</v>
      </c>
      <c r="V54" s="7"/>
    </row>
    <row r="55" spans="1:22" ht="16.5" customHeight="1">
      <c r="A55" s="27"/>
      <c r="B55" s="44"/>
      <c r="C55" s="41" t="s">
        <v>23</v>
      </c>
      <c r="D55" s="51">
        <v>1</v>
      </c>
      <c r="E55" s="40">
        <v>108</v>
      </c>
      <c r="F55" s="41" t="s">
        <v>47</v>
      </c>
      <c r="G55" s="39"/>
      <c r="H55" s="40">
        <v>80</v>
      </c>
      <c r="I55" s="41" t="s">
        <v>29</v>
      </c>
      <c r="J55" s="38" t="s">
        <v>59</v>
      </c>
      <c r="K55" s="35"/>
      <c r="L55" s="6"/>
      <c r="M55" s="171" t="s">
        <v>46</v>
      </c>
      <c r="N55" s="202"/>
      <c r="O55" s="177">
        <f>HLOOKUP(M55,Werkprogramma!$A$1:$AI$62,3,FALSE)</f>
        <v>200</v>
      </c>
      <c r="P55" s="203"/>
      <c r="Q55" s="178" t="e">
        <f t="shared" si="2"/>
        <v>#DIV/0!</v>
      </c>
      <c r="R55" s="183" t="s">
        <v>31</v>
      </c>
      <c r="S55" s="184">
        <v>1</v>
      </c>
      <c r="T55" s="204"/>
      <c r="U55" s="185">
        <f t="shared" si="3"/>
        <v>0</v>
      </c>
      <c r="V55" s="7"/>
    </row>
    <row r="56" spans="1:22" ht="16.5" customHeight="1">
      <c r="A56" s="27"/>
      <c r="B56" s="44"/>
      <c r="C56" s="41" t="s">
        <v>23</v>
      </c>
      <c r="D56" s="51">
        <v>1</v>
      </c>
      <c r="E56" s="40">
        <v>109</v>
      </c>
      <c r="F56" s="41" t="s">
        <v>47</v>
      </c>
      <c r="G56" s="39"/>
      <c r="H56" s="40">
        <v>74</v>
      </c>
      <c r="I56" s="41" t="s">
        <v>29</v>
      </c>
      <c r="J56" s="38" t="s">
        <v>59</v>
      </c>
      <c r="K56" s="35"/>
      <c r="L56" s="6"/>
      <c r="M56" s="171" t="s">
        <v>46</v>
      </c>
      <c r="N56" s="202"/>
      <c r="O56" s="177">
        <f>HLOOKUP(M56,Werkprogramma!$A$1:$AI$62,3,FALSE)</f>
        <v>200</v>
      </c>
      <c r="P56" s="203"/>
      <c r="Q56" s="178" t="e">
        <f t="shared" si="2"/>
        <v>#DIV/0!</v>
      </c>
      <c r="R56" s="183" t="s">
        <v>31</v>
      </c>
      <c r="S56" s="184">
        <v>1</v>
      </c>
      <c r="T56" s="204"/>
      <c r="U56" s="185">
        <f t="shared" si="3"/>
        <v>0</v>
      </c>
      <c r="V56" s="7"/>
    </row>
    <row r="57" spans="1:22" ht="16.5" customHeight="1">
      <c r="A57" s="27"/>
      <c r="B57" s="44"/>
      <c r="C57" s="41" t="s">
        <v>23</v>
      </c>
      <c r="D57" s="51">
        <v>1</v>
      </c>
      <c r="E57" s="39"/>
      <c r="F57" s="41" t="s">
        <v>41</v>
      </c>
      <c r="G57" s="39"/>
      <c r="H57" s="40">
        <v>29</v>
      </c>
      <c r="I57" s="41" t="s">
        <v>29</v>
      </c>
      <c r="J57" s="42"/>
      <c r="K57" s="35"/>
      <c r="L57" s="6"/>
      <c r="M57" s="171" t="s">
        <v>42</v>
      </c>
      <c r="N57" s="202"/>
      <c r="O57" s="177">
        <f>HLOOKUP(M57,Werkprogramma!$A$1:$AI$62,3,FALSE)</f>
        <v>200</v>
      </c>
      <c r="P57" s="203"/>
      <c r="Q57" s="178" t="e">
        <f t="shared" si="2"/>
        <v>#DIV/0!</v>
      </c>
      <c r="R57" s="183" t="s">
        <v>31</v>
      </c>
      <c r="S57" s="184">
        <v>1</v>
      </c>
      <c r="T57" s="204"/>
      <c r="U57" s="185">
        <f t="shared" si="3"/>
        <v>0</v>
      </c>
      <c r="V57" s="7"/>
    </row>
    <row r="58" spans="1:22" ht="16.5" customHeight="1">
      <c r="A58" s="27"/>
      <c r="B58" s="44"/>
      <c r="C58" s="41" t="s">
        <v>23</v>
      </c>
      <c r="D58" s="51">
        <v>1</v>
      </c>
      <c r="E58" s="40">
        <v>110</v>
      </c>
      <c r="F58" s="41" t="s">
        <v>28</v>
      </c>
      <c r="G58" s="39"/>
      <c r="H58" s="40">
        <v>22</v>
      </c>
      <c r="I58" s="41" t="s">
        <v>29</v>
      </c>
      <c r="J58" s="42"/>
      <c r="K58" s="35"/>
      <c r="L58" s="6"/>
      <c r="M58" s="171" t="s">
        <v>30</v>
      </c>
      <c r="N58" s="202"/>
      <c r="O58" s="177">
        <f>HLOOKUP(M58,Werkprogramma!$A$1:$AI$62,3,FALSE)</f>
        <v>200</v>
      </c>
      <c r="P58" s="203"/>
      <c r="Q58" s="178" t="e">
        <f t="shared" si="2"/>
        <v>#DIV/0!</v>
      </c>
      <c r="R58" s="183" t="s">
        <v>31</v>
      </c>
      <c r="S58" s="184">
        <v>1</v>
      </c>
      <c r="T58" s="204"/>
      <c r="U58" s="185">
        <f t="shared" si="3"/>
        <v>0</v>
      </c>
      <c r="V58" s="7"/>
    </row>
    <row r="59" spans="1:22" ht="16.5" customHeight="1">
      <c r="A59" s="27"/>
      <c r="B59" s="44"/>
      <c r="C59" s="41" t="s">
        <v>23</v>
      </c>
      <c r="D59" s="51">
        <v>1</v>
      </c>
      <c r="E59" s="40">
        <v>110</v>
      </c>
      <c r="F59" s="41" t="s">
        <v>62</v>
      </c>
      <c r="G59" s="39"/>
      <c r="H59" s="40">
        <v>6</v>
      </c>
      <c r="I59" s="41" t="s">
        <v>33</v>
      </c>
      <c r="J59" s="42"/>
      <c r="K59" s="35"/>
      <c r="L59" s="6"/>
      <c r="M59" s="171" t="s">
        <v>34</v>
      </c>
      <c r="N59" s="202"/>
      <c r="O59" s="177">
        <v>400</v>
      </c>
      <c r="P59" s="203"/>
      <c r="Q59" s="178" t="e">
        <f t="shared" si="2"/>
        <v>#DIV/0!</v>
      </c>
      <c r="R59" s="179"/>
      <c r="S59" s="180"/>
      <c r="T59" s="207"/>
      <c r="U59" s="190"/>
      <c r="V59" s="7"/>
    </row>
    <row r="60" spans="1:22" ht="16.5" customHeight="1">
      <c r="A60" s="27"/>
      <c r="B60" s="44"/>
      <c r="C60" s="41" t="s">
        <v>23</v>
      </c>
      <c r="D60" s="51">
        <v>1</v>
      </c>
      <c r="E60" s="40">
        <v>112</v>
      </c>
      <c r="F60" s="41" t="s">
        <v>63</v>
      </c>
      <c r="G60" s="39"/>
      <c r="H60" s="40">
        <v>177</v>
      </c>
      <c r="I60" s="41" t="s">
        <v>64</v>
      </c>
      <c r="J60" s="38" t="s">
        <v>65</v>
      </c>
      <c r="K60" s="35"/>
      <c r="L60" s="6"/>
      <c r="M60" s="171" t="s">
        <v>40</v>
      </c>
      <c r="N60" s="202"/>
      <c r="O60" s="177">
        <f>HLOOKUP(M60,Werkprogramma!$A$1:$AI$62,3,FALSE)</f>
        <v>200</v>
      </c>
      <c r="P60" s="203"/>
      <c r="Q60" s="178" t="e">
        <f t="shared" si="2"/>
        <v>#DIV/0!</v>
      </c>
      <c r="R60" s="179"/>
      <c r="S60" s="180"/>
      <c r="T60" s="208"/>
      <c r="U60" s="190"/>
      <c r="V60" s="7"/>
    </row>
    <row r="61" spans="1:22" ht="16.5" customHeight="1">
      <c r="A61" s="27"/>
      <c r="B61" s="44"/>
      <c r="C61" s="41" t="s">
        <v>23</v>
      </c>
      <c r="D61" s="51">
        <v>1</v>
      </c>
      <c r="E61" s="40">
        <v>118</v>
      </c>
      <c r="F61" s="41" t="s">
        <v>47</v>
      </c>
      <c r="G61" s="39"/>
      <c r="H61" s="40">
        <v>51.2</v>
      </c>
      <c r="I61" s="41" t="s">
        <v>29</v>
      </c>
      <c r="J61" s="42"/>
      <c r="K61" s="35"/>
      <c r="L61" s="6"/>
      <c r="M61" s="171" t="s">
        <v>46</v>
      </c>
      <c r="N61" s="202"/>
      <c r="O61" s="177">
        <f>HLOOKUP(M61,Werkprogramma!$A$1:$AI$62,3,FALSE)</f>
        <v>200</v>
      </c>
      <c r="P61" s="203"/>
      <c r="Q61" s="178" t="e">
        <f t="shared" si="2"/>
        <v>#DIV/0!</v>
      </c>
      <c r="R61" s="183" t="s">
        <v>31</v>
      </c>
      <c r="S61" s="184">
        <v>1</v>
      </c>
      <c r="T61" s="204"/>
      <c r="U61" s="185">
        <f t="shared" si="3"/>
        <v>0</v>
      </c>
      <c r="V61" s="7"/>
    </row>
    <row r="62" spans="1:22" ht="16.5" customHeight="1">
      <c r="A62" s="27"/>
      <c r="B62" s="44"/>
      <c r="C62" s="41" t="s">
        <v>23</v>
      </c>
      <c r="D62" s="51">
        <v>1</v>
      </c>
      <c r="E62" s="40">
        <v>120</v>
      </c>
      <c r="F62" s="41" t="s">
        <v>47</v>
      </c>
      <c r="G62" s="39"/>
      <c r="H62" s="40">
        <v>51.2</v>
      </c>
      <c r="I62" s="41" t="s">
        <v>29</v>
      </c>
      <c r="J62" s="42"/>
      <c r="K62" s="35"/>
      <c r="L62" s="6"/>
      <c r="M62" s="171" t="s">
        <v>46</v>
      </c>
      <c r="N62" s="202"/>
      <c r="O62" s="177">
        <f>HLOOKUP(M62,Werkprogramma!$A$1:$AI$62,3,FALSE)</f>
        <v>200</v>
      </c>
      <c r="P62" s="203"/>
      <c r="Q62" s="178" t="e">
        <f t="shared" si="2"/>
        <v>#DIV/0!</v>
      </c>
      <c r="R62" s="183" t="s">
        <v>31</v>
      </c>
      <c r="S62" s="184">
        <v>1</v>
      </c>
      <c r="T62" s="204"/>
      <c r="U62" s="185">
        <f t="shared" si="3"/>
        <v>0</v>
      </c>
      <c r="V62" s="7"/>
    </row>
    <row r="63" spans="1:22" ht="16.5" customHeight="1">
      <c r="A63" s="27"/>
      <c r="B63" s="44"/>
      <c r="C63" s="41" t="s">
        <v>23</v>
      </c>
      <c r="D63" s="51">
        <v>1</v>
      </c>
      <c r="E63" s="40">
        <v>122</v>
      </c>
      <c r="F63" s="41" t="s">
        <v>47</v>
      </c>
      <c r="G63" s="39"/>
      <c r="H63" s="40">
        <v>51.2</v>
      </c>
      <c r="I63" s="41" t="s">
        <v>29</v>
      </c>
      <c r="J63" s="42"/>
      <c r="K63" s="35"/>
      <c r="L63" s="6"/>
      <c r="M63" s="171" t="s">
        <v>46</v>
      </c>
      <c r="N63" s="202"/>
      <c r="O63" s="177">
        <f>HLOOKUP(M63,Werkprogramma!$A$1:$AI$62,3,FALSE)</f>
        <v>200</v>
      </c>
      <c r="P63" s="203"/>
      <c r="Q63" s="178" t="e">
        <f t="shared" si="2"/>
        <v>#DIV/0!</v>
      </c>
      <c r="R63" s="183" t="s">
        <v>31</v>
      </c>
      <c r="S63" s="184">
        <v>1</v>
      </c>
      <c r="T63" s="204"/>
      <c r="U63" s="185">
        <f t="shared" si="3"/>
        <v>0</v>
      </c>
      <c r="V63" s="7"/>
    </row>
    <row r="64" spans="1:22" ht="16.5" customHeight="1">
      <c r="A64" s="27"/>
      <c r="B64" s="44"/>
      <c r="C64" s="41" t="s">
        <v>23</v>
      </c>
      <c r="D64" s="51">
        <v>1</v>
      </c>
      <c r="E64" s="40">
        <v>124</v>
      </c>
      <c r="F64" s="41" t="s">
        <v>47</v>
      </c>
      <c r="G64" s="39"/>
      <c r="H64" s="40">
        <v>51.2</v>
      </c>
      <c r="I64" s="41" t="s">
        <v>29</v>
      </c>
      <c r="J64" s="42"/>
      <c r="K64" s="35"/>
      <c r="L64" s="6"/>
      <c r="M64" s="171" t="s">
        <v>46</v>
      </c>
      <c r="N64" s="202"/>
      <c r="O64" s="177">
        <f>HLOOKUP(M64,Werkprogramma!$A$1:$AI$62,3,FALSE)</f>
        <v>200</v>
      </c>
      <c r="P64" s="203"/>
      <c r="Q64" s="178" t="e">
        <f t="shared" si="2"/>
        <v>#DIV/0!</v>
      </c>
      <c r="R64" s="183" t="s">
        <v>31</v>
      </c>
      <c r="S64" s="184">
        <v>1</v>
      </c>
      <c r="T64" s="204"/>
      <c r="U64" s="185">
        <f t="shared" si="3"/>
        <v>0</v>
      </c>
      <c r="V64" s="7"/>
    </row>
    <row r="65" spans="1:22" ht="16.5" customHeight="1">
      <c r="A65" s="27"/>
      <c r="B65" s="44"/>
      <c r="C65" s="41" t="s">
        <v>23</v>
      </c>
      <c r="D65" s="51">
        <v>1</v>
      </c>
      <c r="E65" s="40">
        <v>126</v>
      </c>
      <c r="F65" s="41" t="s">
        <v>54</v>
      </c>
      <c r="G65" s="39"/>
      <c r="H65" s="40">
        <v>24</v>
      </c>
      <c r="I65" s="41" t="s">
        <v>29</v>
      </c>
      <c r="J65" s="42"/>
      <c r="K65" s="35"/>
      <c r="L65" s="6"/>
      <c r="M65" s="171" t="s">
        <v>37</v>
      </c>
      <c r="N65" s="202"/>
      <c r="O65" s="177">
        <f>HLOOKUP(M65,Werkprogramma!$A$1:$AI$62,3,FALSE)</f>
        <v>120</v>
      </c>
      <c r="P65" s="203"/>
      <c r="Q65" s="178" t="e">
        <f t="shared" si="2"/>
        <v>#DIV/0!</v>
      </c>
      <c r="R65" s="183" t="s">
        <v>31</v>
      </c>
      <c r="S65" s="184">
        <v>1</v>
      </c>
      <c r="T65" s="204"/>
      <c r="U65" s="185">
        <f t="shared" si="3"/>
        <v>0</v>
      </c>
      <c r="V65" s="7"/>
    </row>
    <row r="66" spans="1:22" ht="16.5" customHeight="1">
      <c r="A66" s="27"/>
      <c r="B66" s="44"/>
      <c r="C66" s="41" t="s">
        <v>23</v>
      </c>
      <c r="D66" s="51">
        <v>1</v>
      </c>
      <c r="E66" s="40">
        <v>128</v>
      </c>
      <c r="F66" s="41" t="s">
        <v>47</v>
      </c>
      <c r="G66" s="39"/>
      <c r="H66" s="40">
        <v>51.2</v>
      </c>
      <c r="I66" s="41" t="s">
        <v>29</v>
      </c>
      <c r="J66" s="42"/>
      <c r="K66" s="35"/>
      <c r="L66" s="6"/>
      <c r="M66" s="171" t="s">
        <v>46</v>
      </c>
      <c r="N66" s="202"/>
      <c r="O66" s="177">
        <f>HLOOKUP(M66,Werkprogramma!$A$1:$AI$62,3,FALSE)</f>
        <v>200</v>
      </c>
      <c r="P66" s="203"/>
      <c r="Q66" s="178" t="e">
        <f t="shared" si="2"/>
        <v>#DIV/0!</v>
      </c>
      <c r="R66" s="183" t="s">
        <v>31</v>
      </c>
      <c r="S66" s="184">
        <v>1</v>
      </c>
      <c r="T66" s="204"/>
      <c r="U66" s="185">
        <f t="shared" si="3"/>
        <v>0</v>
      </c>
      <c r="V66" s="7"/>
    </row>
    <row r="67" spans="1:22" ht="16.5" customHeight="1">
      <c r="A67" s="27"/>
      <c r="B67" s="44"/>
      <c r="C67" s="41" t="s">
        <v>23</v>
      </c>
      <c r="D67" s="51">
        <v>1</v>
      </c>
      <c r="E67" s="40">
        <v>130</v>
      </c>
      <c r="F67" s="41" t="s">
        <v>47</v>
      </c>
      <c r="G67" s="39"/>
      <c r="H67" s="40">
        <v>75</v>
      </c>
      <c r="I67" s="41" t="s">
        <v>29</v>
      </c>
      <c r="J67" s="42"/>
      <c r="K67" s="35"/>
      <c r="L67" s="6"/>
      <c r="M67" s="171" t="s">
        <v>46</v>
      </c>
      <c r="N67" s="202"/>
      <c r="O67" s="177">
        <f>HLOOKUP(M67,Werkprogramma!$A$1:$AI$62,3,FALSE)</f>
        <v>200</v>
      </c>
      <c r="P67" s="203"/>
      <c r="Q67" s="178" t="e">
        <f t="shared" si="2"/>
        <v>#DIV/0!</v>
      </c>
      <c r="R67" s="183" t="s">
        <v>31</v>
      </c>
      <c r="S67" s="184">
        <v>1</v>
      </c>
      <c r="T67" s="204"/>
      <c r="U67" s="185">
        <f t="shared" si="3"/>
        <v>0</v>
      </c>
      <c r="V67" s="7"/>
    </row>
    <row r="68" spans="1:22" ht="16.5" customHeight="1">
      <c r="A68" s="27"/>
      <c r="B68" s="44"/>
      <c r="C68" s="41" t="s">
        <v>23</v>
      </c>
      <c r="D68" s="51">
        <v>1</v>
      </c>
      <c r="E68" s="40">
        <v>134</v>
      </c>
      <c r="F68" s="41" t="s">
        <v>47</v>
      </c>
      <c r="G68" s="39"/>
      <c r="H68" s="40">
        <v>51.2</v>
      </c>
      <c r="I68" s="41" t="s">
        <v>29</v>
      </c>
      <c r="J68" s="42"/>
      <c r="K68" s="35"/>
      <c r="L68" s="6"/>
      <c r="M68" s="171" t="s">
        <v>46</v>
      </c>
      <c r="N68" s="202"/>
      <c r="O68" s="177">
        <f>HLOOKUP(M68,Werkprogramma!$A$1:$AI$62,3,FALSE)</f>
        <v>200</v>
      </c>
      <c r="P68" s="203"/>
      <c r="Q68" s="178" t="e">
        <f t="shared" si="2"/>
        <v>#DIV/0!</v>
      </c>
      <c r="R68" s="183" t="s">
        <v>31</v>
      </c>
      <c r="S68" s="184">
        <v>1</v>
      </c>
      <c r="T68" s="204"/>
      <c r="U68" s="185">
        <f t="shared" si="3"/>
        <v>0</v>
      </c>
      <c r="V68" s="7"/>
    </row>
    <row r="69" spans="1:22" ht="16.5" customHeight="1">
      <c r="A69" s="27"/>
      <c r="B69" s="44"/>
      <c r="C69" s="41" t="s">
        <v>23</v>
      </c>
      <c r="D69" s="51">
        <v>1</v>
      </c>
      <c r="E69" s="40">
        <v>136</v>
      </c>
      <c r="F69" s="41" t="s">
        <v>47</v>
      </c>
      <c r="G69" s="39"/>
      <c r="H69" s="40">
        <v>51.2</v>
      </c>
      <c r="I69" s="41" t="s">
        <v>29</v>
      </c>
      <c r="J69" s="42"/>
      <c r="K69" s="35"/>
      <c r="L69" s="6"/>
      <c r="M69" s="171" t="s">
        <v>46</v>
      </c>
      <c r="N69" s="202"/>
      <c r="O69" s="177">
        <f>HLOOKUP(M69,Werkprogramma!$A$1:$AI$62,3,FALSE)</f>
        <v>200</v>
      </c>
      <c r="P69" s="203"/>
      <c r="Q69" s="178" t="e">
        <f t="shared" si="2"/>
        <v>#DIV/0!</v>
      </c>
      <c r="R69" s="183" t="s">
        <v>31</v>
      </c>
      <c r="S69" s="184">
        <v>1</v>
      </c>
      <c r="T69" s="204"/>
      <c r="U69" s="185">
        <f t="shared" si="3"/>
        <v>0</v>
      </c>
      <c r="V69" s="7"/>
    </row>
    <row r="70" spans="1:22" ht="16.5" customHeight="1">
      <c r="A70" s="27"/>
      <c r="B70" s="44"/>
      <c r="C70" s="41" t="s">
        <v>23</v>
      </c>
      <c r="D70" s="51">
        <v>1</v>
      </c>
      <c r="E70" s="40">
        <v>138</v>
      </c>
      <c r="F70" s="41" t="s">
        <v>47</v>
      </c>
      <c r="G70" s="39"/>
      <c r="H70" s="40">
        <v>25.7</v>
      </c>
      <c r="I70" s="41" t="s">
        <v>29</v>
      </c>
      <c r="J70" s="42"/>
      <c r="K70" s="35"/>
      <c r="L70" s="6"/>
      <c r="M70" s="171" t="s">
        <v>46</v>
      </c>
      <c r="N70" s="202"/>
      <c r="O70" s="177">
        <f>HLOOKUP(M70,Werkprogramma!$A$1:$AI$62,3,FALSE)</f>
        <v>200</v>
      </c>
      <c r="P70" s="203"/>
      <c r="Q70" s="178" t="e">
        <f t="shared" si="2"/>
        <v>#DIV/0!</v>
      </c>
      <c r="R70" s="183" t="s">
        <v>31</v>
      </c>
      <c r="S70" s="184">
        <v>1</v>
      </c>
      <c r="T70" s="204"/>
      <c r="U70" s="185">
        <f t="shared" si="3"/>
        <v>0</v>
      </c>
      <c r="V70" s="7"/>
    </row>
    <row r="71" spans="1:22" ht="16.5" customHeight="1">
      <c r="A71" s="27"/>
      <c r="B71" s="44"/>
      <c r="C71" s="41" t="s">
        <v>23</v>
      </c>
      <c r="D71" s="51">
        <v>1</v>
      </c>
      <c r="E71" s="40">
        <v>140</v>
      </c>
      <c r="F71" s="41" t="s">
        <v>47</v>
      </c>
      <c r="G71" s="39"/>
      <c r="H71" s="40">
        <v>51.2</v>
      </c>
      <c r="I71" s="41" t="s">
        <v>29</v>
      </c>
      <c r="J71" s="42"/>
      <c r="K71" s="35"/>
      <c r="L71" s="6"/>
      <c r="M71" s="171" t="s">
        <v>46</v>
      </c>
      <c r="N71" s="202"/>
      <c r="O71" s="177">
        <f>HLOOKUP(M71,Werkprogramma!$A$1:$AI$62,3,FALSE)</f>
        <v>200</v>
      </c>
      <c r="P71" s="203"/>
      <c r="Q71" s="178" t="e">
        <f t="shared" si="2"/>
        <v>#DIV/0!</v>
      </c>
      <c r="R71" s="183" t="s">
        <v>31</v>
      </c>
      <c r="S71" s="184">
        <v>1</v>
      </c>
      <c r="T71" s="204"/>
      <c r="U71" s="185">
        <f t="shared" si="3"/>
        <v>0</v>
      </c>
      <c r="V71" s="7"/>
    </row>
    <row r="72" spans="1:22" ht="16.5" customHeight="1">
      <c r="A72" s="27"/>
      <c r="B72" s="44"/>
      <c r="C72" s="41" t="s">
        <v>23</v>
      </c>
      <c r="D72" s="51">
        <v>1</v>
      </c>
      <c r="E72" s="40">
        <v>142</v>
      </c>
      <c r="F72" s="41" t="s">
        <v>47</v>
      </c>
      <c r="G72" s="39"/>
      <c r="H72" s="40">
        <v>51.2</v>
      </c>
      <c r="I72" s="41" t="s">
        <v>29</v>
      </c>
      <c r="J72" s="42"/>
      <c r="K72" s="35"/>
      <c r="L72" s="6"/>
      <c r="M72" s="171" t="s">
        <v>46</v>
      </c>
      <c r="N72" s="202"/>
      <c r="O72" s="177">
        <f>HLOOKUP(M72,Werkprogramma!$A$1:$AI$62,3,FALSE)</f>
        <v>200</v>
      </c>
      <c r="P72" s="203"/>
      <c r="Q72" s="178" t="e">
        <f t="shared" si="2"/>
        <v>#DIV/0!</v>
      </c>
      <c r="R72" s="183" t="s">
        <v>31</v>
      </c>
      <c r="S72" s="184">
        <v>1</v>
      </c>
      <c r="T72" s="204"/>
      <c r="U72" s="185">
        <f t="shared" si="3"/>
        <v>0</v>
      </c>
      <c r="V72" s="7"/>
    </row>
    <row r="73" spans="1:22" ht="16.5" customHeight="1">
      <c r="A73" s="27"/>
      <c r="B73" s="44"/>
      <c r="C73" s="41" t="s">
        <v>23</v>
      </c>
      <c r="D73" s="51">
        <v>1</v>
      </c>
      <c r="E73" s="40">
        <v>144</v>
      </c>
      <c r="F73" s="41" t="s">
        <v>47</v>
      </c>
      <c r="G73" s="39"/>
      <c r="H73" s="40">
        <v>51.9</v>
      </c>
      <c r="I73" s="41" t="s">
        <v>29</v>
      </c>
      <c r="J73" s="42"/>
      <c r="K73" s="35"/>
      <c r="L73" s="6"/>
      <c r="M73" s="171" t="s">
        <v>46</v>
      </c>
      <c r="N73" s="202"/>
      <c r="O73" s="177">
        <f>HLOOKUP(M73,Werkprogramma!$A$1:$AI$62,3,FALSE)</f>
        <v>200</v>
      </c>
      <c r="P73" s="203"/>
      <c r="Q73" s="178" t="e">
        <f t="shared" si="2"/>
        <v>#DIV/0!</v>
      </c>
      <c r="R73" s="183" t="s">
        <v>31</v>
      </c>
      <c r="S73" s="184">
        <v>1</v>
      </c>
      <c r="T73" s="204"/>
      <c r="U73" s="185">
        <f t="shared" si="3"/>
        <v>0</v>
      </c>
      <c r="V73" s="7"/>
    </row>
    <row r="74" spans="1:22" ht="16.5" customHeight="1">
      <c r="A74" s="27"/>
      <c r="B74" s="44"/>
      <c r="C74" s="41" t="s">
        <v>23</v>
      </c>
      <c r="D74" s="51">
        <v>1</v>
      </c>
      <c r="E74" s="40">
        <v>146</v>
      </c>
      <c r="F74" s="41" t="s">
        <v>47</v>
      </c>
      <c r="G74" s="39"/>
      <c r="H74" s="40">
        <v>51.9</v>
      </c>
      <c r="I74" s="41" t="s">
        <v>29</v>
      </c>
      <c r="J74" s="42"/>
      <c r="K74" s="35"/>
      <c r="L74" s="6"/>
      <c r="M74" s="171" t="s">
        <v>46</v>
      </c>
      <c r="N74" s="202"/>
      <c r="O74" s="177">
        <f>HLOOKUP(M74,Werkprogramma!$A$1:$AI$62,3,FALSE)</f>
        <v>200</v>
      </c>
      <c r="P74" s="203"/>
      <c r="Q74" s="178" t="e">
        <f t="shared" si="2"/>
        <v>#DIV/0!</v>
      </c>
      <c r="R74" s="183" t="s">
        <v>31</v>
      </c>
      <c r="S74" s="184">
        <v>1</v>
      </c>
      <c r="T74" s="204"/>
      <c r="U74" s="185">
        <f t="shared" si="3"/>
        <v>0</v>
      </c>
      <c r="V74" s="7"/>
    </row>
    <row r="75" spans="1:22" ht="16.5" customHeight="1">
      <c r="A75" s="27"/>
      <c r="B75" s="44"/>
      <c r="C75" s="41" t="s">
        <v>23</v>
      </c>
      <c r="D75" s="51">
        <v>1</v>
      </c>
      <c r="E75" s="40">
        <v>148</v>
      </c>
      <c r="F75" s="41" t="s">
        <v>47</v>
      </c>
      <c r="G75" s="39"/>
      <c r="H75" s="40">
        <v>51.9</v>
      </c>
      <c r="I75" s="41" t="s">
        <v>29</v>
      </c>
      <c r="J75" s="42"/>
      <c r="K75" s="35"/>
      <c r="L75" s="6"/>
      <c r="M75" s="171" t="s">
        <v>46</v>
      </c>
      <c r="N75" s="202"/>
      <c r="O75" s="177">
        <f>HLOOKUP(M75,Werkprogramma!$A$1:$AI$62,3,FALSE)</f>
        <v>200</v>
      </c>
      <c r="P75" s="203"/>
      <c r="Q75" s="178" t="e">
        <f t="shared" si="2"/>
        <v>#DIV/0!</v>
      </c>
      <c r="R75" s="183" t="s">
        <v>31</v>
      </c>
      <c r="S75" s="184">
        <v>1</v>
      </c>
      <c r="T75" s="204"/>
      <c r="U75" s="185">
        <f t="shared" si="3"/>
        <v>0</v>
      </c>
      <c r="V75" s="7"/>
    </row>
    <row r="76" spans="1:22" ht="16.5" customHeight="1">
      <c r="A76" s="27"/>
      <c r="B76" s="44"/>
      <c r="C76" s="41" t="s">
        <v>23</v>
      </c>
      <c r="D76" s="51">
        <v>1</v>
      </c>
      <c r="E76" s="39"/>
      <c r="F76" s="41" t="s">
        <v>41</v>
      </c>
      <c r="G76" s="39"/>
      <c r="H76" s="40">
        <v>15</v>
      </c>
      <c r="I76" s="41" t="s">
        <v>50</v>
      </c>
      <c r="J76" s="42"/>
      <c r="K76" s="35"/>
      <c r="L76" s="6"/>
      <c r="M76" s="171" t="s">
        <v>42</v>
      </c>
      <c r="N76" s="202"/>
      <c r="O76" s="177">
        <f>HLOOKUP(M76,Werkprogramma!$A$1:$AI$62,3,FALSE)</f>
        <v>200</v>
      </c>
      <c r="P76" s="203"/>
      <c r="Q76" s="178" t="e">
        <f t="shared" si="2"/>
        <v>#DIV/0!</v>
      </c>
      <c r="R76" s="179"/>
      <c r="S76" s="180"/>
      <c r="T76" s="209"/>
      <c r="U76" s="181"/>
      <c r="V76" s="7"/>
    </row>
    <row r="77" spans="1:22" ht="16.5" customHeight="1">
      <c r="A77" s="27"/>
      <c r="B77" s="44"/>
      <c r="C77" s="41" t="s">
        <v>23</v>
      </c>
      <c r="D77" s="51">
        <v>1</v>
      </c>
      <c r="E77" s="40">
        <v>111</v>
      </c>
      <c r="F77" s="41" t="s">
        <v>54</v>
      </c>
      <c r="G77" s="39"/>
      <c r="H77" s="40">
        <v>16</v>
      </c>
      <c r="I77" s="41" t="s">
        <v>29</v>
      </c>
      <c r="J77" s="42"/>
      <c r="K77" s="35"/>
      <c r="L77" s="6"/>
      <c r="M77" s="171" t="s">
        <v>37</v>
      </c>
      <c r="N77" s="202"/>
      <c r="O77" s="177">
        <f>HLOOKUP(M77,Werkprogramma!$A$1:$AI$62,3,FALSE)</f>
        <v>120</v>
      </c>
      <c r="P77" s="203"/>
      <c r="Q77" s="178" t="e">
        <f t="shared" ref="Q77:Q108" si="4">((H77*O77)/N77)*P77</f>
        <v>#DIV/0!</v>
      </c>
      <c r="R77" s="183" t="s">
        <v>31</v>
      </c>
      <c r="S77" s="184">
        <v>1</v>
      </c>
      <c r="T77" s="204"/>
      <c r="U77" s="190">
        <f t="shared" si="3"/>
        <v>0</v>
      </c>
      <c r="V77" s="172"/>
    </row>
    <row r="78" spans="1:22" ht="16.5" customHeight="1">
      <c r="A78" s="27"/>
      <c r="B78" s="44"/>
      <c r="C78" s="41" t="s">
        <v>23</v>
      </c>
      <c r="D78" s="51">
        <v>1</v>
      </c>
      <c r="E78" s="39"/>
      <c r="F78" s="41" t="s">
        <v>35</v>
      </c>
      <c r="G78" s="39"/>
      <c r="H78" s="40">
        <v>3.5</v>
      </c>
      <c r="I78" s="41" t="s">
        <v>33</v>
      </c>
      <c r="J78" s="42"/>
      <c r="K78" s="35"/>
      <c r="L78" s="6"/>
      <c r="M78" s="171" t="s">
        <v>34</v>
      </c>
      <c r="N78" s="202"/>
      <c r="O78" s="177">
        <v>400</v>
      </c>
      <c r="P78" s="203"/>
      <c r="Q78" s="178" t="e">
        <f t="shared" si="4"/>
        <v>#DIV/0!</v>
      </c>
      <c r="R78" s="179"/>
      <c r="S78" s="180"/>
      <c r="T78" s="207"/>
      <c r="U78" s="189"/>
      <c r="V78" s="7"/>
    </row>
    <row r="79" spans="1:22" ht="16.5" customHeight="1">
      <c r="A79" s="27"/>
      <c r="B79" s="44"/>
      <c r="C79" s="41" t="s">
        <v>23</v>
      </c>
      <c r="D79" s="51">
        <v>1</v>
      </c>
      <c r="E79" s="39"/>
      <c r="F79" s="41" t="s">
        <v>32</v>
      </c>
      <c r="G79" s="39"/>
      <c r="H79" s="40">
        <v>3.5</v>
      </c>
      <c r="I79" s="41" t="s">
        <v>33</v>
      </c>
      <c r="J79" s="42"/>
      <c r="K79" s="35"/>
      <c r="L79" s="6"/>
      <c r="M79" s="171" t="s">
        <v>34</v>
      </c>
      <c r="N79" s="202"/>
      <c r="O79" s="177">
        <v>400</v>
      </c>
      <c r="P79" s="203"/>
      <c r="Q79" s="178" t="e">
        <f t="shared" si="4"/>
        <v>#DIV/0!</v>
      </c>
      <c r="R79" s="179"/>
      <c r="S79" s="180"/>
      <c r="T79" s="208"/>
      <c r="U79" s="181"/>
      <c r="V79" s="7"/>
    </row>
    <row r="80" spans="1:22" ht="16.5" customHeight="1">
      <c r="A80" s="27"/>
      <c r="B80" s="44"/>
      <c r="C80" s="41" t="s">
        <v>23</v>
      </c>
      <c r="D80" s="51">
        <v>1</v>
      </c>
      <c r="E80" s="40">
        <v>115</v>
      </c>
      <c r="F80" s="41" t="s">
        <v>54</v>
      </c>
      <c r="G80" s="39"/>
      <c r="H80" s="40">
        <v>42</v>
      </c>
      <c r="I80" s="41" t="s">
        <v>29</v>
      </c>
      <c r="J80" s="42"/>
      <c r="K80" s="35"/>
      <c r="L80" s="6"/>
      <c r="M80" s="171" t="s">
        <v>37</v>
      </c>
      <c r="N80" s="202"/>
      <c r="O80" s="177">
        <f>HLOOKUP(M80,Werkprogramma!$A$1:$AI$62,3,FALSE)</f>
        <v>120</v>
      </c>
      <c r="P80" s="203"/>
      <c r="Q80" s="178" t="e">
        <f t="shared" si="4"/>
        <v>#DIV/0!</v>
      </c>
      <c r="R80" s="183" t="s">
        <v>31</v>
      </c>
      <c r="S80" s="184">
        <v>1</v>
      </c>
      <c r="T80" s="205"/>
      <c r="U80" s="190">
        <f t="shared" ref="U80:U83" si="5">H80*S80*T80</f>
        <v>0</v>
      </c>
      <c r="V80" s="172"/>
    </row>
    <row r="81" spans="1:22" ht="16.5" customHeight="1">
      <c r="A81" s="27"/>
      <c r="B81" s="44"/>
      <c r="C81" s="41" t="s">
        <v>23</v>
      </c>
      <c r="D81" s="51">
        <v>1</v>
      </c>
      <c r="E81" s="50" t="s">
        <v>66</v>
      </c>
      <c r="F81" s="41" t="s">
        <v>54</v>
      </c>
      <c r="G81" s="39"/>
      <c r="H81" s="40">
        <v>8</v>
      </c>
      <c r="I81" s="41" t="s">
        <v>29</v>
      </c>
      <c r="J81" s="42"/>
      <c r="K81" s="35"/>
      <c r="L81" s="6"/>
      <c r="M81" s="171" t="s">
        <v>37</v>
      </c>
      <c r="N81" s="202"/>
      <c r="O81" s="177">
        <f>HLOOKUP(M81,Werkprogramma!$A$1:$AI$62,3,FALSE)</f>
        <v>120</v>
      </c>
      <c r="P81" s="203"/>
      <c r="Q81" s="178" t="e">
        <f t="shared" si="4"/>
        <v>#DIV/0!</v>
      </c>
      <c r="R81" s="183" t="s">
        <v>31</v>
      </c>
      <c r="S81" s="184">
        <v>1</v>
      </c>
      <c r="T81" s="205"/>
      <c r="U81" s="190">
        <f t="shared" si="5"/>
        <v>0</v>
      </c>
      <c r="V81" s="172"/>
    </row>
    <row r="82" spans="1:22" ht="16.5" customHeight="1">
      <c r="A82" s="27"/>
      <c r="B82" s="44"/>
      <c r="C82" s="41" t="s">
        <v>23</v>
      </c>
      <c r="D82" s="51">
        <v>1</v>
      </c>
      <c r="E82" s="50" t="s">
        <v>67</v>
      </c>
      <c r="F82" s="41" t="s">
        <v>54</v>
      </c>
      <c r="G82" s="39"/>
      <c r="H82" s="40">
        <v>12</v>
      </c>
      <c r="I82" s="41" t="s">
        <v>29</v>
      </c>
      <c r="J82" s="42"/>
      <c r="K82" s="35"/>
      <c r="L82" s="6"/>
      <c r="M82" s="171" t="s">
        <v>37</v>
      </c>
      <c r="N82" s="202"/>
      <c r="O82" s="177">
        <f>HLOOKUP(M82,Werkprogramma!$A$1:$AI$62,3,FALSE)</f>
        <v>120</v>
      </c>
      <c r="P82" s="203"/>
      <c r="Q82" s="178" t="e">
        <f t="shared" si="4"/>
        <v>#DIV/0!</v>
      </c>
      <c r="R82" s="183" t="s">
        <v>31</v>
      </c>
      <c r="S82" s="184">
        <v>1</v>
      </c>
      <c r="T82" s="205"/>
      <c r="U82" s="190">
        <f t="shared" si="5"/>
        <v>0</v>
      </c>
      <c r="V82" s="172"/>
    </row>
    <row r="83" spans="1:22" ht="16.5" customHeight="1">
      <c r="A83" s="27"/>
      <c r="B83" s="44"/>
      <c r="C83" s="41" t="s">
        <v>23</v>
      </c>
      <c r="D83" s="51">
        <v>1</v>
      </c>
      <c r="E83" s="40">
        <v>119</v>
      </c>
      <c r="F83" s="41" t="s">
        <v>54</v>
      </c>
      <c r="G83" s="39"/>
      <c r="H83" s="40">
        <v>8</v>
      </c>
      <c r="I83" s="41" t="s">
        <v>29</v>
      </c>
      <c r="J83" s="42"/>
      <c r="K83" s="35"/>
      <c r="L83" s="6"/>
      <c r="M83" s="171" t="s">
        <v>37</v>
      </c>
      <c r="N83" s="202"/>
      <c r="O83" s="177">
        <f>HLOOKUP(M83,Werkprogramma!$A$1:$AI$62,3,FALSE)</f>
        <v>120</v>
      </c>
      <c r="P83" s="203"/>
      <c r="Q83" s="178" t="e">
        <f t="shared" si="4"/>
        <v>#DIV/0!</v>
      </c>
      <c r="R83" s="183" t="s">
        <v>31</v>
      </c>
      <c r="S83" s="184">
        <v>1</v>
      </c>
      <c r="T83" s="205"/>
      <c r="U83" s="190">
        <f t="shared" si="5"/>
        <v>0</v>
      </c>
      <c r="V83" s="172"/>
    </row>
    <row r="84" spans="1:22" ht="16.5" customHeight="1">
      <c r="A84" s="27"/>
      <c r="B84" s="44"/>
      <c r="C84" s="41" t="s">
        <v>23</v>
      </c>
      <c r="D84" s="51">
        <v>1</v>
      </c>
      <c r="E84" s="39"/>
      <c r="F84" s="41" t="s">
        <v>41</v>
      </c>
      <c r="G84" s="39"/>
      <c r="H84" s="40">
        <v>22</v>
      </c>
      <c r="I84" s="41" t="s">
        <v>50</v>
      </c>
      <c r="J84" s="42"/>
      <c r="K84" s="35"/>
      <c r="L84" s="6"/>
      <c r="M84" s="171" t="s">
        <v>42</v>
      </c>
      <c r="N84" s="202"/>
      <c r="O84" s="177">
        <f>HLOOKUP(M84,Werkprogramma!$A$1:$AI$62,3,FALSE)</f>
        <v>200</v>
      </c>
      <c r="P84" s="203"/>
      <c r="Q84" s="178" t="e">
        <f t="shared" si="4"/>
        <v>#DIV/0!</v>
      </c>
      <c r="R84" s="179"/>
      <c r="S84" s="180"/>
      <c r="T84" s="210"/>
      <c r="U84" s="191"/>
      <c r="V84" s="7"/>
    </row>
    <row r="85" spans="1:22" ht="16.5" customHeight="1">
      <c r="A85" s="27"/>
      <c r="B85" s="44"/>
      <c r="C85" s="41" t="s">
        <v>23</v>
      </c>
      <c r="D85" s="51">
        <v>1</v>
      </c>
      <c r="E85" s="39"/>
      <c r="F85" s="41" t="s">
        <v>32</v>
      </c>
      <c r="G85" s="39"/>
      <c r="H85" s="40">
        <v>11</v>
      </c>
      <c r="I85" s="41" t="s">
        <v>33</v>
      </c>
      <c r="J85" s="42"/>
      <c r="K85" s="35"/>
      <c r="L85" s="6"/>
      <c r="M85" s="171" t="s">
        <v>34</v>
      </c>
      <c r="N85" s="202"/>
      <c r="O85" s="177">
        <v>400</v>
      </c>
      <c r="P85" s="203"/>
      <c r="Q85" s="178" t="e">
        <f t="shared" si="4"/>
        <v>#DIV/0!</v>
      </c>
      <c r="R85" s="179"/>
      <c r="S85" s="180"/>
      <c r="T85" s="211"/>
      <c r="U85" s="192"/>
      <c r="V85" s="7"/>
    </row>
    <row r="86" spans="1:22" ht="16.5" customHeight="1">
      <c r="A86" s="27"/>
      <c r="B86" s="44"/>
      <c r="C86" s="41" t="s">
        <v>23</v>
      </c>
      <c r="D86" s="51">
        <v>1</v>
      </c>
      <c r="E86" s="39"/>
      <c r="F86" s="41" t="s">
        <v>35</v>
      </c>
      <c r="G86" s="39"/>
      <c r="H86" s="40">
        <v>11</v>
      </c>
      <c r="I86" s="41" t="s">
        <v>33</v>
      </c>
      <c r="J86" s="42"/>
      <c r="K86" s="35"/>
      <c r="L86" s="6"/>
      <c r="M86" s="171" t="s">
        <v>34</v>
      </c>
      <c r="N86" s="202"/>
      <c r="O86" s="177">
        <v>400</v>
      </c>
      <c r="P86" s="203"/>
      <c r="Q86" s="178" t="e">
        <f t="shared" si="4"/>
        <v>#DIV/0!</v>
      </c>
      <c r="R86" s="179"/>
      <c r="S86" s="180"/>
      <c r="T86" s="212"/>
      <c r="U86" s="193"/>
      <c r="V86" s="7"/>
    </row>
    <row r="87" spans="1:22" ht="16.5" customHeight="1">
      <c r="A87" s="27"/>
      <c r="B87" s="44"/>
      <c r="C87" s="41" t="s">
        <v>23</v>
      </c>
      <c r="D87" s="51">
        <v>1</v>
      </c>
      <c r="E87" s="40">
        <v>125</v>
      </c>
      <c r="F87" s="41" t="s">
        <v>54</v>
      </c>
      <c r="G87" s="39"/>
      <c r="H87" s="40">
        <v>8</v>
      </c>
      <c r="I87" s="41" t="s">
        <v>29</v>
      </c>
      <c r="J87" s="42"/>
      <c r="K87" s="35"/>
      <c r="L87" s="6"/>
      <c r="M87" s="171" t="s">
        <v>37</v>
      </c>
      <c r="N87" s="202"/>
      <c r="O87" s="177">
        <f>HLOOKUP(M87,Werkprogramma!$A$1:$AI$62,3,FALSE)</f>
        <v>120</v>
      </c>
      <c r="P87" s="203"/>
      <c r="Q87" s="178" t="e">
        <f t="shared" si="4"/>
        <v>#DIV/0!</v>
      </c>
      <c r="R87" s="183" t="s">
        <v>31</v>
      </c>
      <c r="S87" s="184">
        <v>1</v>
      </c>
      <c r="T87" s="205"/>
      <c r="U87" s="190">
        <f t="shared" ref="U87:U89" si="6">H87*S87*T87</f>
        <v>0</v>
      </c>
      <c r="V87" s="172"/>
    </row>
    <row r="88" spans="1:22" ht="16.5" customHeight="1">
      <c r="A88" s="27"/>
      <c r="B88" s="44"/>
      <c r="C88" s="41" t="s">
        <v>23</v>
      </c>
      <c r="D88" s="51">
        <v>1</v>
      </c>
      <c r="E88" s="40">
        <v>127</v>
      </c>
      <c r="F88" s="41" t="s">
        <v>54</v>
      </c>
      <c r="G88" s="39"/>
      <c r="H88" s="40">
        <v>16</v>
      </c>
      <c r="I88" s="41" t="s">
        <v>29</v>
      </c>
      <c r="J88" s="42"/>
      <c r="K88" s="35"/>
      <c r="L88" s="6"/>
      <c r="M88" s="171" t="s">
        <v>37</v>
      </c>
      <c r="N88" s="202"/>
      <c r="O88" s="177">
        <f>HLOOKUP(M88,Werkprogramma!$A$1:$AI$62,3,FALSE)</f>
        <v>120</v>
      </c>
      <c r="P88" s="203"/>
      <c r="Q88" s="178" t="e">
        <f t="shared" si="4"/>
        <v>#DIV/0!</v>
      </c>
      <c r="R88" s="183" t="s">
        <v>31</v>
      </c>
      <c r="S88" s="184">
        <v>1</v>
      </c>
      <c r="T88" s="205"/>
      <c r="U88" s="190">
        <f t="shared" si="6"/>
        <v>0</v>
      </c>
      <c r="V88" s="172"/>
    </row>
    <row r="89" spans="1:22" ht="16.5" customHeight="1">
      <c r="A89" s="27"/>
      <c r="B89" s="44"/>
      <c r="C89" s="41" t="s">
        <v>23</v>
      </c>
      <c r="D89" s="51">
        <v>1</v>
      </c>
      <c r="E89" s="40">
        <v>129</v>
      </c>
      <c r="F89" s="41" t="s">
        <v>54</v>
      </c>
      <c r="G89" s="39"/>
      <c r="H89" s="40">
        <v>52</v>
      </c>
      <c r="I89" s="41" t="s">
        <v>29</v>
      </c>
      <c r="J89" s="42"/>
      <c r="K89" s="35"/>
      <c r="L89" s="6"/>
      <c r="M89" s="171" t="s">
        <v>37</v>
      </c>
      <c r="N89" s="202"/>
      <c r="O89" s="177">
        <f>HLOOKUP(M89,Werkprogramma!$A$1:$AI$62,3,FALSE)</f>
        <v>120</v>
      </c>
      <c r="P89" s="203"/>
      <c r="Q89" s="178" t="e">
        <f t="shared" si="4"/>
        <v>#DIV/0!</v>
      </c>
      <c r="R89" s="183" t="s">
        <v>31</v>
      </c>
      <c r="S89" s="184">
        <v>1</v>
      </c>
      <c r="T89" s="205"/>
      <c r="U89" s="190">
        <f t="shared" si="6"/>
        <v>0</v>
      </c>
      <c r="V89" s="172"/>
    </row>
    <row r="90" spans="1:22" ht="16.5" customHeight="1">
      <c r="A90" s="27"/>
      <c r="B90" s="44"/>
      <c r="C90" s="41" t="s">
        <v>23</v>
      </c>
      <c r="D90" s="51">
        <v>1</v>
      </c>
      <c r="E90" s="39"/>
      <c r="F90" s="41" t="s">
        <v>52</v>
      </c>
      <c r="G90" s="39"/>
      <c r="H90" s="50" t="s">
        <v>214</v>
      </c>
      <c r="I90" s="41" t="s">
        <v>53</v>
      </c>
      <c r="J90" s="42"/>
      <c r="K90" s="35"/>
      <c r="L90" s="6"/>
      <c r="M90" s="171" t="s">
        <v>42</v>
      </c>
      <c r="N90" s="202"/>
      <c r="O90" s="177">
        <f>HLOOKUP(M90,Werkprogramma!$A$1:$AI$62,3,FALSE)</f>
        <v>200</v>
      </c>
      <c r="P90" s="203"/>
      <c r="Q90" s="178" t="e">
        <f t="shared" si="4"/>
        <v>#DIV/0!</v>
      </c>
      <c r="R90" s="179"/>
      <c r="S90" s="180"/>
      <c r="T90" s="210"/>
      <c r="U90" s="191"/>
      <c r="V90" s="7"/>
    </row>
    <row r="91" spans="1:22" ht="16.5" customHeight="1">
      <c r="A91" s="27"/>
      <c r="B91" s="44"/>
      <c r="C91" s="41" t="s">
        <v>23</v>
      </c>
      <c r="D91" s="51">
        <v>1</v>
      </c>
      <c r="E91" s="39"/>
      <c r="F91" s="41" t="s">
        <v>32</v>
      </c>
      <c r="G91" s="39"/>
      <c r="H91" s="40">
        <v>15</v>
      </c>
      <c r="I91" s="41" t="s">
        <v>33</v>
      </c>
      <c r="J91" s="42"/>
      <c r="K91" s="35"/>
      <c r="L91" s="6"/>
      <c r="M91" s="171" t="s">
        <v>34</v>
      </c>
      <c r="N91" s="202"/>
      <c r="O91" s="177">
        <v>400</v>
      </c>
      <c r="P91" s="203"/>
      <c r="Q91" s="178" t="e">
        <f t="shared" si="4"/>
        <v>#DIV/0!</v>
      </c>
      <c r="R91" s="179"/>
      <c r="S91" s="180"/>
      <c r="T91" s="211"/>
      <c r="U91" s="192"/>
      <c r="V91" s="7"/>
    </row>
    <row r="92" spans="1:22" ht="16.5" customHeight="1">
      <c r="A92" s="27"/>
      <c r="B92" s="44"/>
      <c r="C92" s="41" t="s">
        <v>23</v>
      </c>
      <c r="D92" s="51">
        <v>1</v>
      </c>
      <c r="E92" s="39"/>
      <c r="F92" s="41" t="s">
        <v>35</v>
      </c>
      <c r="G92" s="39"/>
      <c r="H92" s="40">
        <v>15</v>
      </c>
      <c r="I92" s="41" t="s">
        <v>33</v>
      </c>
      <c r="J92" s="42"/>
      <c r="K92" s="35"/>
      <c r="L92" s="6"/>
      <c r="M92" s="171" t="s">
        <v>34</v>
      </c>
      <c r="N92" s="202"/>
      <c r="O92" s="177">
        <v>400</v>
      </c>
      <c r="P92" s="203"/>
      <c r="Q92" s="178" t="e">
        <f t="shared" si="4"/>
        <v>#DIV/0!</v>
      </c>
      <c r="R92" s="179"/>
      <c r="S92" s="180"/>
      <c r="T92" s="212"/>
      <c r="U92" s="193"/>
      <c r="V92" s="7"/>
    </row>
    <row r="93" spans="1:22" ht="16.5" customHeight="1">
      <c r="A93" s="27"/>
      <c r="B93" s="44"/>
      <c r="C93" s="41" t="s">
        <v>23</v>
      </c>
      <c r="D93" s="51">
        <v>1</v>
      </c>
      <c r="E93" s="40">
        <v>133</v>
      </c>
      <c r="F93" s="41" t="s">
        <v>54</v>
      </c>
      <c r="G93" s="39"/>
      <c r="H93" s="40">
        <v>26.7</v>
      </c>
      <c r="I93" s="41" t="s">
        <v>29</v>
      </c>
      <c r="J93" s="42"/>
      <c r="K93" s="35"/>
      <c r="L93" s="6"/>
      <c r="M93" s="171" t="s">
        <v>37</v>
      </c>
      <c r="N93" s="202"/>
      <c r="O93" s="177">
        <f>HLOOKUP(M93,Werkprogramma!$A$1:$AI$62,3,FALSE)</f>
        <v>120</v>
      </c>
      <c r="P93" s="203"/>
      <c r="Q93" s="178" t="e">
        <f t="shared" si="4"/>
        <v>#DIV/0!</v>
      </c>
      <c r="R93" s="183" t="s">
        <v>31</v>
      </c>
      <c r="S93" s="184">
        <v>1</v>
      </c>
      <c r="T93" s="205"/>
      <c r="U93" s="190">
        <f t="shared" ref="U93:U94" si="7">H93*S93*T93</f>
        <v>0</v>
      </c>
      <c r="V93" s="172"/>
    </row>
    <row r="94" spans="1:22" ht="16.5" customHeight="1">
      <c r="A94" s="27"/>
      <c r="B94" s="44"/>
      <c r="C94" s="41" t="s">
        <v>23</v>
      </c>
      <c r="D94" s="51">
        <v>1</v>
      </c>
      <c r="E94" s="40">
        <v>135</v>
      </c>
      <c r="F94" s="41" t="s">
        <v>54</v>
      </c>
      <c r="G94" s="39"/>
      <c r="H94" s="40">
        <v>27.2</v>
      </c>
      <c r="I94" s="41" t="s">
        <v>29</v>
      </c>
      <c r="J94" s="42"/>
      <c r="K94" s="35"/>
      <c r="L94" s="6"/>
      <c r="M94" s="171" t="s">
        <v>37</v>
      </c>
      <c r="N94" s="202"/>
      <c r="O94" s="177">
        <f>HLOOKUP(M94,Werkprogramma!$A$1:$AI$62,3,FALSE)</f>
        <v>120</v>
      </c>
      <c r="P94" s="203"/>
      <c r="Q94" s="178" t="e">
        <f t="shared" si="4"/>
        <v>#DIV/0!</v>
      </c>
      <c r="R94" s="183" t="s">
        <v>31</v>
      </c>
      <c r="S94" s="184">
        <v>1</v>
      </c>
      <c r="T94" s="205"/>
      <c r="U94" s="190">
        <f t="shared" si="7"/>
        <v>0</v>
      </c>
      <c r="V94" s="172"/>
    </row>
    <row r="95" spans="1:22" ht="16.5" customHeight="1">
      <c r="A95" s="27"/>
      <c r="B95" s="44"/>
      <c r="C95" s="41" t="s">
        <v>23</v>
      </c>
      <c r="D95" s="51">
        <v>1</v>
      </c>
      <c r="E95" s="39"/>
      <c r="F95" s="41" t="s">
        <v>62</v>
      </c>
      <c r="G95" s="39"/>
      <c r="H95" s="40">
        <v>5</v>
      </c>
      <c r="I95" s="41" t="s">
        <v>33</v>
      </c>
      <c r="J95" s="42"/>
      <c r="K95" s="35"/>
      <c r="L95" s="6"/>
      <c r="M95" s="171" t="s">
        <v>34</v>
      </c>
      <c r="N95" s="202"/>
      <c r="O95" s="177">
        <v>400</v>
      </c>
      <c r="P95" s="203"/>
      <c r="Q95" s="178" t="e">
        <f t="shared" si="4"/>
        <v>#DIV/0!</v>
      </c>
      <c r="R95" s="183"/>
      <c r="S95" s="180"/>
      <c r="T95" s="213"/>
      <c r="U95" s="194"/>
      <c r="V95" s="7"/>
    </row>
    <row r="96" spans="1:22" ht="16.5" customHeight="1">
      <c r="A96" s="27"/>
      <c r="B96" s="44"/>
      <c r="C96" s="41" t="s">
        <v>23</v>
      </c>
      <c r="D96" s="51">
        <v>1</v>
      </c>
      <c r="E96" s="39"/>
      <c r="F96" s="41" t="s">
        <v>55</v>
      </c>
      <c r="G96" s="39"/>
      <c r="H96" s="40">
        <v>362</v>
      </c>
      <c r="I96" s="41" t="s">
        <v>29</v>
      </c>
      <c r="J96" s="42"/>
      <c r="K96" s="35"/>
      <c r="L96" s="6"/>
      <c r="M96" s="171" t="s">
        <v>44</v>
      </c>
      <c r="N96" s="202"/>
      <c r="O96" s="177">
        <f>HLOOKUP(M96,Werkprogramma!$A$1:$AI$62,3,FALSE)</f>
        <v>200</v>
      </c>
      <c r="P96" s="203"/>
      <c r="Q96" s="178" t="e">
        <f t="shared" si="4"/>
        <v>#DIV/0!</v>
      </c>
      <c r="R96" s="183" t="s">
        <v>31</v>
      </c>
      <c r="S96" s="184">
        <v>1</v>
      </c>
      <c r="T96" s="205"/>
      <c r="U96" s="190">
        <f t="shared" ref="U96:U97" si="8">H96*S96*T96</f>
        <v>0</v>
      </c>
      <c r="V96" s="172"/>
    </row>
    <row r="97" spans="1:22" ht="16.5" customHeight="1">
      <c r="A97" s="27"/>
      <c r="B97" s="44"/>
      <c r="C97" s="41" t="s">
        <v>23</v>
      </c>
      <c r="D97" s="51">
        <v>2</v>
      </c>
      <c r="E97" s="50" t="s">
        <v>68</v>
      </c>
      <c r="F97" s="41" t="s">
        <v>47</v>
      </c>
      <c r="G97" s="39"/>
      <c r="H97" s="40">
        <v>188</v>
      </c>
      <c r="I97" s="41" t="s">
        <v>29</v>
      </c>
      <c r="J97" s="42"/>
      <c r="K97" s="35"/>
      <c r="L97" s="6"/>
      <c r="M97" s="171" t="s">
        <v>46</v>
      </c>
      <c r="N97" s="202"/>
      <c r="O97" s="177">
        <f>HLOOKUP(M97,Werkprogramma!$A$1:$AI$62,3,FALSE)</f>
        <v>200</v>
      </c>
      <c r="P97" s="203"/>
      <c r="Q97" s="178" t="e">
        <f t="shared" si="4"/>
        <v>#DIV/0!</v>
      </c>
      <c r="R97" s="183" t="s">
        <v>31</v>
      </c>
      <c r="S97" s="184">
        <v>1</v>
      </c>
      <c r="T97" s="205"/>
      <c r="U97" s="190">
        <f t="shared" si="8"/>
        <v>0</v>
      </c>
      <c r="V97" s="172"/>
    </row>
    <row r="98" spans="1:22" ht="16.5" customHeight="1">
      <c r="A98" s="27"/>
      <c r="B98" s="44"/>
      <c r="C98" s="41" t="s">
        <v>23</v>
      </c>
      <c r="D98" s="51">
        <v>2</v>
      </c>
      <c r="E98" s="40">
        <v>204</v>
      </c>
      <c r="F98" s="41" t="s">
        <v>69</v>
      </c>
      <c r="G98" s="39"/>
      <c r="H98" s="40">
        <v>250</v>
      </c>
      <c r="I98" s="41" t="s">
        <v>70</v>
      </c>
      <c r="J98" s="42"/>
      <c r="K98" s="35"/>
      <c r="L98" s="6"/>
      <c r="M98" s="171" t="s">
        <v>71</v>
      </c>
      <c r="N98" s="202"/>
      <c r="O98" s="177">
        <f>HLOOKUP(M98,Werkprogramma!$A$1:$AI$62,3,FALSE)</f>
        <v>200</v>
      </c>
      <c r="P98" s="203"/>
      <c r="Q98" s="178" t="e">
        <f t="shared" si="4"/>
        <v>#DIV/0!</v>
      </c>
      <c r="R98" s="183"/>
      <c r="S98" s="180"/>
      <c r="T98" s="210"/>
      <c r="U98" s="191"/>
      <c r="V98" s="7"/>
    </row>
    <row r="99" spans="1:22" ht="16.5" customHeight="1">
      <c r="A99" s="27"/>
      <c r="B99" s="44"/>
      <c r="C99" s="41" t="s">
        <v>23</v>
      </c>
      <c r="D99" s="51">
        <v>2</v>
      </c>
      <c r="E99" s="40">
        <v>205</v>
      </c>
      <c r="F99" s="41" t="s">
        <v>69</v>
      </c>
      <c r="G99" s="39"/>
      <c r="H99" s="40">
        <v>250</v>
      </c>
      <c r="I99" s="41" t="s">
        <v>70</v>
      </c>
      <c r="J99" s="42"/>
      <c r="K99" s="35"/>
      <c r="L99" s="6"/>
      <c r="M99" s="171" t="s">
        <v>71</v>
      </c>
      <c r="N99" s="202"/>
      <c r="O99" s="177">
        <f>HLOOKUP(M99,Werkprogramma!$A$1:$AI$62,3,FALSE)</f>
        <v>200</v>
      </c>
      <c r="P99" s="203"/>
      <c r="Q99" s="178" t="e">
        <f t="shared" si="4"/>
        <v>#DIV/0!</v>
      </c>
      <c r="R99" s="183"/>
      <c r="S99" s="180"/>
      <c r="T99" s="211"/>
      <c r="U99" s="192"/>
      <c r="V99" s="7"/>
    </row>
    <row r="100" spans="1:22" ht="16.5" customHeight="1">
      <c r="A100" s="27"/>
      <c r="B100" s="44"/>
      <c r="C100" s="41" t="s">
        <v>23</v>
      </c>
      <c r="D100" s="51">
        <v>2</v>
      </c>
      <c r="E100" s="39"/>
      <c r="F100" s="41" t="s">
        <v>41</v>
      </c>
      <c r="G100" s="39"/>
      <c r="H100" s="40">
        <v>12</v>
      </c>
      <c r="I100" s="41" t="s">
        <v>50</v>
      </c>
      <c r="J100" s="42"/>
      <c r="K100" s="35"/>
      <c r="L100" s="6"/>
      <c r="M100" s="171" t="s">
        <v>42</v>
      </c>
      <c r="N100" s="202"/>
      <c r="O100" s="177">
        <f>HLOOKUP(M100,Werkprogramma!$A$1:$AI$62,3,FALSE)</f>
        <v>200</v>
      </c>
      <c r="P100" s="203"/>
      <c r="Q100" s="178" t="e">
        <f t="shared" si="4"/>
        <v>#DIV/0!</v>
      </c>
      <c r="R100" s="183"/>
      <c r="S100" s="180"/>
      <c r="T100" s="211"/>
      <c r="U100" s="192"/>
      <c r="V100" s="7"/>
    </row>
    <row r="101" spans="1:22" ht="16.5" customHeight="1">
      <c r="A101" s="27"/>
      <c r="B101" s="44"/>
      <c r="C101" s="41" t="s">
        <v>23</v>
      </c>
      <c r="D101" s="51">
        <v>2</v>
      </c>
      <c r="E101" s="39"/>
      <c r="F101" s="41" t="s">
        <v>72</v>
      </c>
      <c r="G101" s="39"/>
      <c r="H101" s="40">
        <v>10</v>
      </c>
      <c r="I101" s="41" t="s">
        <v>33</v>
      </c>
      <c r="J101" s="42"/>
      <c r="K101" s="35"/>
      <c r="L101" s="6"/>
      <c r="M101" s="171" t="s">
        <v>73</v>
      </c>
      <c r="N101" s="202"/>
      <c r="O101" s="177">
        <v>400</v>
      </c>
      <c r="P101" s="203"/>
      <c r="Q101" s="178" t="e">
        <f t="shared" si="4"/>
        <v>#DIV/0!</v>
      </c>
      <c r="R101" s="183"/>
      <c r="S101" s="180"/>
      <c r="T101" s="211"/>
      <c r="U101" s="192"/>
      <c r="V101" s="7"/>
    </row>
    <row r="102" spans="1:22" ht="16.5" customHeight="1">
      <c r="A102" s="27"/>
      <c r="B102" s="44"/>
      <c r="C102" s="41" t="s">
        <v>23</v>
      </c>
      <c r="D102" s="51">
        <v>2</v>
      </c>
      <c r="E102" s="40">
        <v>207</v>
      </c>
      <c r="F102" s="41" t="s">
        <v>74</v>
      </c>
      <c r="G102" s="39"/>
      <c r="H102" s="40">
        <v>54.5</v>
      </c>
      <c r="I102" s="41" t="s">
        <v>33</v>
      </c>
      <c r="J102" s="38" t="s">
        <v>75</v>
      </c>
      <c r="K102" s="35"/>
      <c r="L102" s="6"/>
      <c r="M102" s="171" t="s">
        <v>73</v>
      </c>
      <c r="N102" s="202"/>
      <c r="O102" s="177">
        <v>400</v>
      </c>
      <c r="P102" s="203"/>
      <c r="Q102" s="178" t="e">
        <f t="shared" si="4"/>
        <v>#DIV/0!</v>
      </c>
      <c r="R102" s="183"/>
      <c r="S102" s="180"/>
      <c r="T102" s="211"/>
      <c r="U102" s="192"/>
      <c r="V102" s="7"/>
    </row>
    <row r="103" spans="1:22" ht="16.5" customHeight="1">
      <c r="A103" s="27"/>
      <c r="B103" s="44"/>
      <c r="C103" s="41" t="s">
        <v>23</v>
      </c>
      <c r="D103" s="51">
        <v>2</v>
      </c>
      <c r="E103" s="40">
        <v>208</v>
      </c>
      <c r="F103" s="47" t="s">
        <v>76</v>
      </c>
      <c r="G103" s="39"/>
      <c r="H103" s="40">
        <v>42.5</v>
      </c>
      <c r="I103" s="41" t="s">
        <v>33</v>
      </c>
      <c r="J103" s="38" t="s">
        <v>75</v>
      </c>
      <c r="K103" s="35"/>
      <c r="L103" s="6"/>
      <c r="M103" s="171" t="s">
        <v>73</v>
      </c>
      <c r="N103" s="202"/>
      <c r="O103" s="177">
        <v>400</v>
      </c>
      <c r="P103" s="203"/>
      <c r="Q103" s="178" t="e">
        <f t="shared" si="4"/>
        <v>#DIV/0!</v>
      </c>
      <c r="R103" s="183"/>
      <c r="S103" s="180"/>
      <c r="T103" s="212"/>
      <c r="U103" s="193"/>
      <c r="V103" s="7"/>
    </row>
    <row r="104" spans="1:22" ht="16.5" customHeight="1">
      <c r="A104" s="27"/>
      <c r="B104" s="44"/>
      <c r="C104" s="41" t="s">
        <v>23</v>
      </c>
      <c r="D104" s="51">
        <v>2</v>
      </c>
      <c r="E104" s="39"/>
      <c r="F104" s="33" t="s">
        <v>41</v>
      </c>
      <c r="G104" s="39"/>
      <c r="H104" s="40">
        <v>29</v>
      </c>
      <c r="I104" s="41" t="s">
        <v>29</v>
      </c>
      <c r="J104" s="42"/>
      <c r="K104" s="35"/>
      <c r="L104" s="6"/>
      <c r="M104" s="171" t="s">
        <v>42</v>
      </c>
      <c r="N104" s="202"/>
      <c r="O104" s="177">
        <f>HLOOKUP(M104,Werkprogramma!$A$1:$AI$62,3,FALSE)</f>
        <v>200</v>
      </c>
      <c r="P104" s="203"/>
      <c r="Q104" s="178" t="e">
        <f t="shared" si="4"/>
        <v>#DIV/0!</v>
      </c>
      <c r="R104" s="183" t="s">
        <v>31</v>
      </c>
      <c r="S104" s="184">
        <v>1</v>
      </c>
      <c r="T104" s="205"/>
      <c r="U104" s="190">
        <f t="shared" ref="U104:U124" si="9">H104*S104*T104</f>
        <v>0</v>
      </c>
      <c r="V104" s="172"/>
    </row>
    <row r="105" spans="1:22" ht="16.5" customHeight="1">
      <c r="A105" s="27"/>
      <c r="B105" s="44"/>
      <c r="C105" s="41" t="s">
        <v>23</v>
      </c>
      <c r="D105" s="51">
        <v>2</v>
      </c>
      <c r="E105" s="40">
        <v>210</v>
      </c>
      <c r="F105" s="41" t="s">
        <v>54</v>
      </c>
      <c r="G105" s="39"/>
      <c r="H105" s="40">
        <v>28</v>
      </c>
      <c r="I105" s="41" t="s">
        <v>29</v>
      </c>
      <c r="J105" s="42"/>
      <c r="K105" s="35"/>
      <c r="L105" s="6"/>
      <c r="M105" s="171" t="s">
        <v>37</v>
      </c>
      <c r="N105" s="202"/>
      <c r="O105" s="177">
        <f>HLOOKUP(M105,Werkprogramma!$A$1:$AI$62,3,FALSE)</f>
        <v>120</v>
      </c>
      <c r="P105" s="203"/>
      <c r="Q105" s="178" t="e">
        <f t="shared" si="4"/>
        <v>#DIV/0!</v>
      </c>
      <c r="R105" s="183" t="s">
        <v>31</v>
      </c>
      <c r="S105" s="184">
        <v>1</v>
      </c>
      <c r="T105" s="205"/>
      <c r="U105" s="190">
        <f t="shared" si="9"/>
        <v>0</v>
      </c>
      <c r="V105" s="172"/>
    </row>
    <row r="106" spans="1:22" ht="16.5" customHeight="1">
      <c r="A106" s="27"/>
      <c r="B106" s="44"/>
      <c r="C106" s="41" t="s">
        <v>23</v>
      </c>
      <c r="D106" s="51">
        <v>2</v>
      </c>
      <c r="E106" s="40">
        <v>212</v>
      </c>
      <c r="F106" s="41" t="s">
        <v>47</v>
      </c>
      <c r="G106" s="39"/>
      <c r="H106" s="40">
        <v>51.2</v>
      </c>
      <c r="I106" s="41" t="s">
        <v>29</v>
      </c>
      <c r="J106" s="42"/>
      <c r="K106" s="35"/>
      <c r="L106" s="6"/>
      <c r="M106" s="171" t="s">
        <v>46</v>
      </c>
      <c r="N106" s="202"/>
      <c r="O106" s="177">
        <f>HLOOKUP(M106,Werkprogramma!$A$1:$AI$62,3,FALSE)</f>
        <v>200</v>
      </c>
      <c r="P106" s="203"/>
      <c r="Q106" s="178" t="e">
        <f t="shared" si="4"/>
        <v>#DIV/0!</v>
      </c>
      <c r="R106" s="183" t="s">
        <v>31</v>
      </c>
      <c r="S106" s="184">
        <v>1</v>
      </c>
      <c r="T106" s="205"/>
      <c r="U106" s="190">
        <f t="shared" si="9"/>
        <v>0</v>
      </c>
      <c r="V106" s="172"/>
    </row>
    <row r="107" spans="1:22" ht="16.5" customHeight="1">
      <c r="A107" s="27"/>
      <c r="B107" s="44"/>
      <c r="C107" s="41" t="s">
        <v>23</v>
      </c>
      <c r="D107" s="51">
        <v>2</v>
      </c>
      <c r="E107" s="40">
        <v>214</v>
      </c>
      <c r="F107" s="41" t="s">
        <v>54</v>
      </c>
      <c r="G107" s="39"/>
      <c r="H107" s="40">
        <v>20</v>
      </c>
      <c r="I107" s="41" t="s">
        <v>29</v>
      </c>
      <c r="J107" s="42"/>
      <c r="K107" s="35"/>
      <c r="L107" s="6"/>
      <c r="M107" s="171" t="s">
        <v>37</v>
      </c>
      <c r="N107" s="202"/>
      <c r="O107" s="177">
        <f>HLOOKUP(M107,Werkprogramma!$A$1:$AI$62,3,FALSE)</f>
        <v>120</v>
      </c>
      <c r="P107" s="203"/>
      <c r="Q107" s="178" t="e">
        <f t="shared" si="4"/>
        <v>#DIV/0!</v>
      </c>
      <c r="R107" s="183" t="s">
        <v>31</v>
      </c>
      <c r="S107" s="184">
        <v>1</v>
      </c>
      <c r="T107" s="205"/>
      <c r="U107" s="190">
        <f t="shared" si="9"/>
        <v>0</v>
      </c>
      <c r="V107" s="172"/>
    </row>
    <row r="108" spans="1:22" ht="16.5" customHeight="1">
      <c r="A108" s="27"/>
      <c r="B108" s="44"/>
      <c r="C108" s="41" t="s">
        <v>23</v>
      </c>
      <c r="D108" s="51">
        <v>2</v>
      </c>
      <c r="E108" s="40">
        <v>216</v>
      </c>
      <c r="F108" s="41" t="s">
        <v>54</v>
      </c>
      <c r="G108" s="39"/>
      <c r="H108" s="40">
        <v>20</v>
      </c>
      <c r="I108" s="41" t="s">
        <v>29</v>
      </c>
      <c r="J108" s="42"/>
      <c r="K108" s="35"/>
      <c r="L108" s="6"/>
      <c r="M108" s="171" t="s">
        <v>37</v>
      </c>
      <c r="N108" s="202"/>
      <c r="O108" s="177">
        <f>HLOOKUP(M108,Werkprogramma!$A$1:$AI$62,3,FALSE)</f>
        <v>120</v>
      </c>
      <c r="P108" s="203"/>
      <c r="Q108" s="178" t="e">
        <f t="shared" si="4"/>
        <v>#DIV/0!</v>
      </c>
      <c r="R108" s="183" t="s">
        <v>31</v>
      </c>
      <c r="S108" s="184">
        <v>1</v>
      </c>
      <c r="T108" s="205"/>
      <c r="U108" s="190">
        <f t="shared" si="9"/>
        <v>0</v>
      </c>
      <c r="V108" s="172"/>
    </row>
    <row r="109" spans="1:22" ht="16.5" customHeight="1">
      <c r="A109" s="27"/>
      <c r="B109" s="44"/>
      <c r="C109" s="41" t="s">
        <v>23</v>
      </c>
      <c r="D109" s="51">
        <v>2</v>
      </c>
      <c r="E109" s="40">
        <v>218</v>
      </c>
      <c r="F109" s="41" t="s">
        <v>47</v>
      </c>
      <c r="G109" s="39"/>
      <c r="H109" s="40">
        <v>51.2</v>
      </c>
      <c r="I109" s="41" t="s">
        <v>29</v>
      </c>
      <c r="J109" s="42"/>
      <c r="K109" s="35"/>
      <c r="L109" s="6"/>
      <c r="M109" s="171" t="s">
        <v>46</v>
      </c>
      <c r="N109" s="202"/>
      <c r="O109" s="177">
        <f>HLOOKUP(M109,Werkprogramma!$A$1:$AI$62,3,FALSE)</f>
        <v>200</v>
      </c>
      <c r="P109" s="203"/>
      <c r="Q109" s="178" t="e">
        <f t="shared" ref="Q109:Q140" si="10">((H109*O109)/N109)*P109</f>
        <v>#DIV/0!</v>
      </c>
      <c r="R109" s="183" t="s">
        <v>31</v>
      </c>
      <c r="S109" s="184">
        <v>1</v>
      </c>
      <c r="T109" s="205"/>
      <c r="U109" s="190">
        <f t="shared" si="9"/>
        <v>0</v>
      </c>
      <c r="V109" s="172"/>
    </row>
    <row r="110" spans="1:22" ht="16.5" customHeight="1">
      <c r="A110" s="27"/>
      <c r="B110" s="44"/>
      <c r="C110" s="41" t="s">
        <v>23</v>
      </c>
      <c r="D110" s="51">
        <v>2</v>
      </c>
      <c r="E110" s="40">
        <v>220</v>
      </c>
      <c r="F110" s="41" t="s">
        <v>47</v>
      </c>
      <c r="G110" s="39"/>
      <c r="H110" s="40">
        <v>51.2</v>
      </c>
      <c r="I110" s="41" t="s">
        <v>29</v>
      </c>
      <c r="J110" s="42"/>
      <c r="K110" s="35"/>
      <c r="L110" s="6"/>
      <c r="M110" s="171" t="s">
        <v>46</v>
      </c>
      <c r="N110" s="202"/>
      <c r="O110" s="177">
        <f>HLOOKUP(M110,Werkprogramma!$A$1:$AI$62,3,FALSE)</f>
        <v>200</v>
      </c>
      <c r="P110" s="203"/>
      <c r="Q110" s="178" t="e">
        <f t="shared" si="10"/>
        <v>#DIV/0!</v>
      </c>
      <c r="R110" s="183" t="s">
        <v>31</v>
      </c>
      <c r="S110" s="184">
        <v>1</v>
      </c>
      <c r="T110" s="205"/>
      <c r="U110" s="190">
        <f t="shared" si="9"/>
        <v>0</v>
      </c>
      <c r="V110" s="172"/>
    </row>
    <row r="111" spans="1:22" ht="16.5" customHeight="1">
      <c r="A111" s="27"/>
      <c r="B111" s="44"/>
      <c r="C111" s="41" t="s">
        <v>23</v>
      </c>
      <c r="D111" s="51">
        <v>2</v>
      </c>
      <c r="E111" s="40">
        <v>222</v>
      </c>
      <c r="F111" s="41" t="s">
        <v>47</v>
      </c>
      <c r="G111" s="39"/>
      <c r="H111" s="40">
        <v>51.2</v>
      </c>
      <c r="I111" s="41" t="s">
        <v>29</v>
      </c>
      <c r="J111" s="42"/>
      <c r="K111" s="35"/>
      <c r="L111" s="6"/>
      <c r="M111" s="171" t="s">
        <v>46</v>
      </c>
      <c r="N111" s="202"/>
      <c r="O111" s="177">
        <f>HLOOKUP(M111,Werkprogramma!$A$1:$AI$62,3,FALSE)</f>
        <v>200</v>
      </c>
      <c r="P111" s="203"/>
      <c r="Q111" s="178" t="e">
        <f t="shared" si="10"/>
        <v>#DIV/0!</v>
      </c>
      <c r="R111" s="183" t="s">
        <v>31</v>
      </c>
      <c r="S111" s="184">
        <v>1</v>
      </c>
      <c r="T111" s="205"/>
      <c r="U111" s="190">
        <f t="shared" si="9"/>
        <v>0</v>
      </c>
      <c r="V111" s="172"/>
    </row>
    <row r="112" spans="1:22" ht="16.5" customHeight="1">
      <c r="A112" s="27"/>
      <c r="B112" s="44"/>
      <c r="C112" s="41" t="s">
        <v>23</v>
      </c>
      <c r="D112" s="51">
        <v>2</v>
      </c>
      <c r="E112" s="40">
        <v>224</v>
      </c>
      <c r="F112" s="41" t="s">
        <v>47</v>
      </c>
      <c r="G112" s="39"/>
      <c r="H112" s="40">
        <v>51.2</v>
      </c>
      <c r="I112" s="41" t="s">
        <v>29</v>
      </c>
      <c r="J112" s="42"/>
      <c r="K112" s="35"/>
      <c r="L112" s="6"/>
      <c r="M112" s="171" t="s">
        <v>46</v>
      </c>
      <c r="N112" s="202"/>
      <c r="O112" s="177">
        <f>HLOOKUP(M112,Werkprogramma!$A$1:$AI$62,3,FALSE)</f>
        <v>200</v>
      </c>
      <c r="P112" s="203"/>
      <c r="Q112" s="178" t="e">
        <f t="shared" si="10"/>
        <v>#DIV/0!</v>
      </c>
      <c r="R112" s="183" t="s">
        <v>31</v>
      </c>
      <c r="S112" s="184">
        <v>1</v>
      </c>
      <c r="T112" s="205"/>
      <c r="U112" s="190">
        <f t="shared" si="9"/>
        <v>0</v>
      </c>
      <c r="V112" s="172"/>
    </row>
    <row r="113" spans="1:22" ht="16.5" customHeight="1">
      <c r="A113" s="27"/>
      <c r="B113" s="44"/>
      <c r="C113" s="41" t="s">
        <v>23</v>
      </c>
      <c r="D113" s="51">
        <v>2</v>
      </c>
      <c r="E113" s="40">
        <v>226</v>
      </c>
      <c r="F113" s="41" t="s">
        <v>47</v>
      </c>
      <c r="G113" s="39"/>
      <c r="H113" s="40">
        <v>51.2</v>
      </c>
      <c r="I113" s="41" t="s">
        <v>29</v>
      </c>
      <c r="J113" s="42"/>
      <c r="K113" s="35"/>
      <c r="L113" s="6"/>
      <c r="M113" s="171" t="s">
        <v>46</v>
      </c>
      <c r="N113" s="202"/>
      <c r="O113" s="177">
        <f>HLOOKUP(M113,Werkprogramma!$A$1:$AI$62,3,FALSE)</f>
        <v>200</v>
      </c>
      <c r="P113" s="203"/>
      <c r="Q113" s="178" t="e">
        <f t="shared" si="10"/>
        <v>#DIV/0!</v>
      </c>
      <c r="R113" s="183" t="s">
        <v>31</v>
      </c>
      <c r="S113" s="184">
        <v>1</v>
      </c>
      <c r="T113" s="205"/>
      <c r="U113" s="190">
        <f t="shared" si="9"/>
        <v>0</v>
      </c>
      <c r="V113" s="172"/>
    </row>
    <row r="114" spans="1:22" ht="16.5" customHeight="1">
      <c r="A114" s="27"/>
      <c r="B114" s="44"/>
      <c r="C114" s="41" t="s">
        <v>23</v>
      </c>
      <c r="D114" s="51">
        <v>2</v>
      </c>
      <c r="E114" s="40">
        <v>228</v>
      </c>
      <c r="F114" s="41" t="s">
        <v>47</v>
      </c>
      <c r="G114" s="39"/>
      <c r="H114" s="40">
        <v>51.2</v>
      </c>
      <c r="I114" s="41" t="s">
        <v>29</v>
      </c>
      <c r="J114" s="42"/>
      <c r="K114" s="35"/>
      <c r="L114" s="6"/>
      <c r="M114" s="171" t="s">
        <v>46</v>
      </c>
      <c r="N114" s="202"/>
      <c r="O114" s="177">
        <f>HLOOKUP(M114,Werkprogramma!$A$1:$AI$62,3,FALSE)</f>
        <v>200</v>
      </c>
      <c r="P114" s="203"/>
      <c r="Q114" s="178" t="e">
        <f t="shared" si="10"/>
        <v>#DIV/0!</v>
      </c>
      <c r="R114" s="183" t="s">
        <v>31</v>
      </c>
      <c r="S114" s="184">
        <v>1</v>
      </c>
      <c r="T114" s="205"/>
      <c r="U114" s="190">
        <f t="shared" si="9"/>
        <v>0</v>
      </c>
      <c r="V114" s="172"/>
    </row>
    <row r="115" spans="1:22" ht="16.5" customHeight="1">
      <c r="A115" s="27"/>
      <c r="B115" s="44"/>
      <c r="C115" s="41" t="s">
        <v>23</v>
      </c>
      <c r="D115" s="51">
        <v>2</v>
      </c>
      <c r="E115" s="40">
        <v>230</v>
      </c>
      <c r="F115" s="41" t="s">
        <v>47</v>
      </c>
      <c r="G115" s="39"/>
      <c r="H115" s="40">
        <v>51.2</v>
      </c>
      <c r="I115" s="41" t="s">
        <v>29</v>
      </c>
      <c r="J115" s="42"/>
      <c r="K115" s="35"/>
      <c r="L115" s="6"/>
      <c r="M115" s="171" t="s">
        <v>46</v>
      </c>
      <c r="N115" s="202"/>
      <c r="O115" s="177">
        <f>HLOOKUP(M115,Werkprogramma!$A$1:$AI$62,3,FALSE)</f>
        <v>200</v>
      </c>
      <c r="P115" s="203"/>
      <c r="Q115" s="178" t="e">
        <f t="shared" si="10"/>
        <v>#DIV/0!</v>
      </c>
      <c r="R115" s="183" t="s">
        <v>31</v>
      </c>
      <c r="S115" s="184">
        <v>1</v>
      </c>
      <c r="T115" s="205"/>
      <c r="U115" s="190">
        <f t="shared" si="9"/>
        <v>0</v>
      </c>
      <c r="V115" s="172"/>
    </row>
    <row r="116" spans="1:22" ht="16.5" customHeight="1">
      <c r="A116" s="27"/>
      <c r="B116" s="44"/>
      <c r="C116" s="41" t="s">
        <v>23</v>
      </c>
      <c r="D116" s="51">
        <v>2</v>
      </c>
      <c r="E116" s="40">
        <v>232</v>
      </c>
      <c r="F116" s="41" t="s">
        <v>54</v>
      </c>
      <c r="G116" s="39"/>
      <c r="H116" s="40">
        <v>20</v>
      </c>
      <c r="I116" s="41" t="s">
        <v>29</v>
      </c>
      <c r="J116" s="42"/>
      <c r="K116" s="35"/>
      <c r="L116" s="6"/>
      <c r="M116" s="171" t="s">
        <v>37</v>
      </c>
      <c r="N116" s="202"/>
      <c r="O116" s="177">
        <f>HLOOKUP(M116,Werkprogramma!$A$1:$AI$62,3,FALSE)</f>
        <v>120</v>
      </c>
      <c r="P116" s="203"/>
      <c r="Q116" s="178" t="e">
        <f t="shared" si="10"/>
        <v>#DIV/0!</v>
      </c>
      <c r="R116" s="183" t="s">
        <v>31</v>
      </c>
      <c r="S116" s="184">
        <v>1</v>
      </c>
      <c r="T116" s="205"/>
      <c r="U116" s="190">
        <f t="shared" si="9"/>
        <v>0</v>
      </c>
      <c r="V116" s="172"/>
    </row>
    <row r="117" spans="1:22" ht="16.5" customHeight="1">
      <c r="A117" s="27"/>
      <c r="B117" s="44"/>
      <c r="C117" s="41" t="s">
        <v>23</v>
      </c>
      <c r="D117" s="51">
        <v>2</v>
      </c>
      <c r="E117" s="40">
        <v>234</v>
      </c>
      <c r="F117" s="41" t="s">
        <v>47</v>
      </c>
      <c r="G117" s="39"/>
      <c r="H117" s="40">
        <v>51.2</v>
      </c>
      <c r="I117" s="41" t="s">
        <v>29</v>
      </c>
      <c r="J117" s="42"/>
      <c r="K117" s="35"/>
      <c r="L117" s="6"/>
      <c r="M117" s="171" t="s">
        <v>46</v>
      </c>
      <c r="N117" s="202"/>
      <c r="O117" s="177">
        <f>HLOOKUP(M117,Werkprogramma!$A$1:$AI$62,3,FALSE)</f>
        <v>200</v>
      </c>
      <c r="P117" s="203"/>
      <c r="Q117" s="178" t="e">
        <f t="shared" si="10"/>
        <v>#DIV/0!</v>
      </c>
      <c r="R117" s="183" t="s">
        <v>31</v>
      </c>
      <c r="S117" s="184">
        <v>1</v>
      </c>
      <c r="T117" s="205"/>
      <c r="U117" s="190">
        <f t="shared" si="9"/>
        <v>0</v>
      </c>
      <c r="V117" s="172"/>
    </row>
    <row r="118" spans="1:22" ht="16.5" customHeight="1">
      <c r="A118" s="27"/>
      <c r="B118" s="44"/>
      <c r="C118" s="41" t="s">
        <v>23</v>
      </c>
      <c r="D118" s="51">
        <v>2</v>
      </c>
      <c r="E118" s="40">
        <v>236</v>
      </c>
      <c r="F118" s="41" t="s">
        <v>47</v>
      </c>
      <c r="G118" s="39"/>
      <c r="H118" s="40">
        <v>51.2</v>
      </c>
      <c r="I118" s="41" t="s">
        <v>29</v>
      </c>
      <c r="J118" s="42"/>
      <c r="K118" s="35"/>
      <c r="L118" s="6"/>
      <c r="M118" s="171" t="s">
        <v>46</v>
      </c>
      <c r="N118" s="202"/>
      <c r="O118" s="177">
        <f>HLOOKUP(M118,Werkprogramma!$A$1:$AI$62,3,FALSE)</f>
        <v>200</v>
      </c>
      <c r="P118" s="203"/>
      <c r="Q118" s="178" t="e">
        <f t="shared" si="10"/>
        <v>#DIV/0!</v>
      </c>
      <c r="R118" s="183" t="s">
        <v>31</v>
      </c>
      <c r="S118" s="184">
        <v>1</v>
      </c>
      <c r="T118" s="205"/>
      <c r="U118" s="190">
        <f t="shared" si="9"/>
        <v>0</v>
      </c>
      <c r="V118" s="172"/>
    </row>
    <row r="119" spans="1:22" ht="16.5" customHeight="1">
      <c r="A119" s="27"/>
      <c r="B119" s="44"/>
      <c r="C119" s="41" t="s">
        <v>23</v>
      </c>
      <c r="D119" s="51">
        <v>2</v>
      </c>
      <c r="E119" s="40">
        <v>238</v>
      </c>
      <c r="F119" s="41" t="s">
        <v>47</v>
      </c>
      <c r="G119" s="39"/>
      <c r="H119" s="40">
        <v>32</v>
      </c>
      <c r="I119" s="41" t="s">
        <v>29</v>
      </c>
      <c r="J119" s="42"/>
      <c r="K119" s="35"/>
      <c r="L119" s="6"/>
      <c r="M119" s="171" t="s">
        <v>46</v>
      </c>
      <c r="N119" s="202"/>
      <c r="O119" s="177">
        <f>HLOOKUP(M119,Werkprogramma!$A$1:$AI$62,3,FALSE)</f>
        <v>200</v>
      </c>
      <c r="P119" s="203"/>
      <c r="Q119" s="178" t="e">
        <f t="shared" si="10"/>
        <v>#DIV/0!</v>
      </c>
      <c r="R119" s="183" t="s">
        <v>31</v>
      </c>
      <c r="S119" s="184">
        <v>1</v>
      </c>
      <c r="T119" s="205"/>
      <c r="U119" s="190">
        <f t="shared" si="9"/>
        <v>0</v>
      </c>
      <c r="V119" s="172"/>
    </row>
    <row r="120" spans="1:22" ht="16.5" customHeight="1">
      <c r="A120" s="27"/>
      <c r="B120" s="44"/>
      <c r="C120" s="41" t="s">
        <v>23</v>
      </c>
      <c r="D120" s="51">
        <v>2</v>
      </c>
      <c r="E120" s="40">
        <v>240</v>
      </c>
      <c r="F120" s="41" t="s">
        <v>47</v>
      </c>
      <c r="G120" s="39"/>
      <c r="H120" s="40">
        <v>51.2</v>
      </c>
      <c r="I120" s="41" t="s">
        <v>29</v>
      </c>
      <c r="J120" s="42"/>
      <c r="K120" s="35"/>
      <c r="L120" s="6"/>
      <c r="M120" s="171" t="s">
        <v>46</v>
      </c>
      <c r="N120" s="202"/>
      <c r="O120" s="177">
        <f>HLOOKUP(M120,Werkprogramma!$A$1:$AI$62,3,FALSE)</f>
        <v>200</v>
      </c>
      <c r="P120" s="203"/>
      <c r="Q120" s="178" t="e">
        <f t="shared" si="10"/>
        <v>#DIV/0!</v>
      </c>
      <c r="R120" s="183" t="s">
        <v>31</v>
      </c>
      <c r="S120" s="184">
        <v>1</v>
      </c>
      <c r="T120" s="205"/>
      <c r="U120" s="190">
        <f t="shared" si="9"/>
        <v>0</v>
      </c>
      <c r="V120" s="172"/>
    </row>
    <row r="121" spans="1:22" ht="16.5" customHeight="1">
      <c r="A121" s="27"/>
      <c r="B121" s="44"/>
      <c r="C121" s="41" t="s">
        <v>23</v>
      </c>
      <c r="D121" s="51">
        <v>2</v>
      </c>
      <c r="E121" s="40">
        <v>242</v>
      </c>
      <c r="F121" s="41" t="s">
        <v>47</v>
      </c>
      <c r="G121" s="39"/>
      <c r="H121" s="40">
        <v>51.2</v>
      </c>
      <c r="I121" s="41" t="s">
        <v>29</v>
      </c>
      <c r="J121" s="42"/>
      <c r="K121" s="35"/>
      <c r="L121" s="6"/>
      <c r="M121" s="171" t="s">
        <v>46</v>
      </c>
      <c r="N121" s="202"/>
      <c r="O121" s="177">
        <f>HLOOKUP(M121,Werkprogramma!$A$1:$AI$62,3,FALSE)</f>
        <v>200</v>
      </c>
      <c r="P121" s="203"/>
      <c r="Q121" s="178" t="e">
        <f t="shared" si="10"/>
        <v>#DIV/0!</v>
      </c>
      <c r="R121" s="183" t="s">
        <v>31</v>
      </c>
      <c r="S121" s="184">
        <v>1</v>
      </c>
      <c r="T121" s="205"/>
      <c r="U121" s="190">
        <f t="shared" si="9"/>
        <v>0</v>
      </c>
      <c r="V121" s="172"/>
    </row>
    <row r="122" spans="1:22" ht="16.5" customHeight="1">
      <c r="A122" s="27"/>
      <c r="B122" s="44"/>
      <c r="C122" s="41" t="s">
        <v>23</v>
      </c>
      <c r="D122" s="51">
        <v>2</v>
      </c>
      <c r="E122" s="40">
        <v>244</v>
      </c>
      <c r="F122" s="41" t="s">
        <v>47</v>
      </c>
      <c r="G122" s="39"/>
      <c r="H122" s="40">
        <v>51.9</v>
      </c>
      <c r="I122" s="41" t="s">
        <v>29</v>
      </c>
      <c r="J122" s="42"/>
      <c r="K122" s="35"/>
      <c r="L122" s="6"/>
      <c r="M122" s="171" t="s">
        <v>46</v>
      </c>
      <c r="N122" s="202"/>
      <c r="O122" s="177">
        <f>HLOOKUP(M122,Werkprogramma!$A$1:$AI$62,3,FALSE)</f>
        <v>200</v>
      </c>
      <c r="P122" s="203"/>
      <c r="Q122" s="178" t="e">
        <f t="shared" si="10"/>
        <v>#DIV/0!</v>
      </c>
      <c r="R122" s="183" t="s">
        <v>31</v>
      </c>
      <c r="S122" s="184">
        <v>1</v>
      </c>
      <c r="T122" s="205"/>
      <c r="U122" s="190">
        <f t="shared" si="9"/>
        <v>0</v>
      </c>
      <c r="V122" s="172"/>
    </row>
    <row r="123" spans="1:22" ht="16.5" customHeight="1">
      <c r="A123" s="27"/>
      <c r="B123" s="44"/>
      <c r="C123" s="41" t="s">
        <v>23</v>
      </c>
      <c r="D123" s="51">
        <v>2</v>
      </c>
      <c r="E123" s="40">
        <v>246</v>
      </c>
      <c r="F123" s="41" t="s">
        <v>47</v>
      </c>
      <c r="G123" s="39"/>
      <c r="H123" s="40">
        <v>51.9</v>
      </c>
      <c r="I123" s="41" t="s">
        <v>29</v>
      </c>
      <c r="J123" s="42"/>
      <c r="K123" s="35"/>
      <c r="L123" s="6"/>
      <c r="M123" s="171" t="s">
        <v>46</v>
      </c>
      <c r="N123" s="202"/>
      <c r="O123" s="177">
        <f>HLOOKUP(M123,Werkprogramma!$A$1:$AI$62,3,FALSE)</f>
        <v>200</v>
      </c>
      <c r="P123" s="203"/>
      <c r="Q123" s="178" t="e">
        <f t="shared" si="10"/>
        <v>#DIV/0!</v>
      </c>
      <c r="R123" s="183" t="s">
        <v>31</v>
      </c>
      <c r="S123" s="184">
        <v>1</v>
      </c>
      <c r="T123" s="205"/>
      <c r="U123" s="190">
        <f t="shared" si="9"/>
        <v>0</v>
      </c>
      <c r="V123" s="172"/>
    </row>
    <row r="124" spans="1:22" ht="16.5" customHeight="1">
      <c r="A124" s="27"/>
      <c r="B124" s="44"/>
      <c r="C124" s="41" t="s">
        <v>23</v>
      </c>
      <c r="D124" s="51">
        <v>2</v>
      </c>
      <c r="E124" s="40">
        <v>248</v>
      </c>
      <c r="F124" s="41" t="s">
        <v>47</v>
      </c>
      <c r="G124" s="39"/>
      <c r="H124" s="40">
        <v>51.9</v>
      </c>
      <c r="I124" s="41" t="s">
        <v>29</v>
      </c>
      <c r="J124" s="42"/>
      <c r="K124" s="35"/>
      <c r="L124" s="6"/>
      <c r="M124" s="171" t="s">
        <v>46</v>
      </c>
      <c r="N124" s="202"/>
      <c r="O124" s="177">
        <f>HLOOKUP(M124,Werkprogramma!$A$1:$AI$62,3,FALSE)</f>
        <v>200</v>
      </c>
      <c r="P124" s="203"/>
      <c r="Q124" s="178" t="e">
        <f t="shared" si="10"/>
        <v>#DIV/0!</v>
      </c>
      <c r="R124" s="183" t="s">
        <v>31</v>
      </c>
      <c r="S124" s="184">
        <v>1</v>
      </c>
      <c r="T124" s="205"/>
      <c r="U124" s="190">
        <f t="shared" si="9"/>
        <v>0</v>
      </c>
      <c r="V124" s="172"/>
    </row>
    <row r="125" spans="1:22" ht="16.5" customHeight="1">
      <c r="A125" s="27"/>
      <c r="B125" s="44"/>
      <c r="C125" s="41" t="s">
        <v>23</v>
      </c>
      <c r="D125" s="52"/>
      <c r="E125" s="39"/>
      <c r="F125" s="41" t="s">
        <v>41</v>
      </c>
      <c r="G125" s="39"/>
      <c r="H125" s="40">
        <v>15</v>
      </c>
      <c r="I125" s="41" t="s">
        <v>50</v>
      </c>
      <c r="J125" s="42"/>
      <c r="K125" s="35"/>
      <c r="L125" s="6"/>
      <c r="M125" s="171" t="s">
        <v>42</v>
      </c>
      <c r="N125" s="202"/>
      <c r="O125" s="177">
        <f>HLOOKUP(M125,Werkprogramma!$A$1:$AI$62,3,FALSE)</f>
        <v>200</v>
      </c>
      <c r="P125" s="203"/>
      <c r="Q125" s="178" t="e">
        <f t="shared" si="10"/>
        <v>#DIV/0!</v>
      </c>
      <c r="R125" s="183"/>
      <c r="S125" s="180"/>
      <c r="T125" s="213"/>
      <c r="U125" s="194"/>
      <c r="V125" s="7"/>
    </row>
    <row r="126" spans="1:22" ht="16.5" customHeight="1">
      <c r="A126" s="27"/>
      <c r="B126" s="44"/>
      <c r="C126" s="41" t="s">
        <v>23</v>
      </c>
      <c r="D126" s="51">
        <v>2</v>
      </c>
      <c r="E126" s="40">
        <v>209</v>
      </c>
      <c r="F126" s="41" t="s">
        <v>54</v>
      </c>
      <c r="G126" s="39"/>
      <c r="H126" s="40">
        <v>10</v>
      </c>
      <c r="I126" s="41" t="s">
        <v>29</v>
      </c>
      <c r="J126" s="42"/>
      <c r="K126" s="35"/>
      <c r="L126" s="6"/>
      <c r="M126" s="171" t="s">
        <v>37</v>
      </c>
      <c r="N126" s="202"/>
      <c r="O126" s="177">
        <f>HLOOKUP(M126,Werkprogramma!$A$1:$AI$62,3,FALSE)</f>
        <v>120</v>
      </c>
      <c r="P126" s="203"/>
      <c r="Q126" s="178" t="e">
        <f t="shared" si="10"/>
        <v>#DIV/0!</v>
      </c>
      <c r="R126" s="183" t="s">
        <v>31</v>
      </c>
      <c r="S126" s="184">
        <v>1</v>
      </c>
      <c r="T126" s="205"/>
      <c r="U126" s="190">
        <f t="shared" ref="U126:U127" si="11">H126*S126*T126</f>
        <v>0</v>
      </c>
      <c r="V126" s="172"/>
    </row>
    <row r="127" spans="1:22" ht="16.5" customHeight="1">
      <c r="A127" s="27"/>
      <c r="B127" s="44"/>
      <c r="C127" s="41" t="s">
        <v>23</v>
      </c>
      <c r="D127" s="51">
        <v>2</v>
      </c>
      <c r="E127" s="40">
        <v>211</v>
      </c>
      <c r="F127" s="41" t="s">
        <v>54</v>
      </c>
      <c r="G127" s="39"/>
      <c r="H127" s="40">
        <v>16</v>
      </c>
      <c r="I127" s="41" t="s">
        <v>29</v>
      </c>
      <c r="J127" s="42"/>
      <c r="K127" s="35"/>
      <c r="L127" s="6"/>
      <c r="M127" s="171" t="s">
        <v>37</v>
      </c>
      <c r="N127" s="202"/>
      <c r="O127" s="177">
        <f>HLOOKUP(M127,Werkprogramma!$A$1:$AI$62,3,FALSE)</f>
        <v>120</v>
      </c>
      <c r="P127" s="203"/>
      <c r="Q127" s="178" t="e">
        <f t="shared" si="10"/>
        <v>#DIV/0!</v>
      </c>
      <c r="R127" s="183" t="s">
        <v>31</v>
      </c>
      <c r="S127" s="184">
        <v>1</v>
      </c>
      <c r="T127" s="205"/>
      <c r="U127" s="190">
        <f t="shared" si="11"/>
        <v>0</v>
      </c>
      <c r="V127" s="172"/>
    </row>
    <row r="128" spans="1:22" ht="16.5" customHeight="1">
      <c r="A128" s="27"/>
      <c r="B128" s="44"/>
      <c r="C128" s="41" t="s">
        <v>23</v>
      </c>
      <c r="D128" s="51">
        <v>2</v>
      </c>
      <c r="E128" s="39"/>
      <c r="F128" s="41" t="s">
        <v>32</v>
      </c>
      <c r="G128" s="39"/>
      <c r="H128" s="40">
        <v>6</v>
      </c>
      <c r="I128" s="41" t="s">
        <v>33</v>
      </c>
      <c r="J128" s="42"/>
      <c r="K128" s="35"/>
      <c r="L128" s="6"/>
      <c r="M128" s="171" t="s">
        <v>34</v>
      </c>
      <c r="N128" s="202"/>
      <c r="O128" s="177">
        <v>400</v>
      </c>
      <c r="P128" s="203"/>
      <c r="Q128" s="178" t="e">
        <f t="shared" si="10"/>
        <v>#DIV/0!</v>
      </c>
      <c r="R128" s="183"/>
      <c r="S128" s="180"/>
      <c r="T128" s="207"/>
      <c r="U128" s="189"/>
      <c r="V128" s="7"/>
    </row>
    <row r="129" spans="1:22" ht="16.5" customHeight="1">
      <c r="A129" s="27"/>
      <c r="B129" s="44"/>
      <c r="C129" s="41" t="s">
        <v>23</v>
      </c>
      <c r="D129" s="51">
        <v>2</v>
      </c>
      <c r="E129" s="39"/>
      <c r="F129" s="41" t="s">
        <v>35</v>
      </c>
      <c r="G129" s="39"/>
      <c r="H129" s="40">
        <v>6</v>
      </c>
      <c r="I129" s="41" t="s">
        <v>33</v>
      </c>
      <c r="J129" s="42"/>
      <c r="K129" s="35"/>
      <c r="L129" s="6"/>
      <c r="M129" s="171" t="s">
        <v>34</v>
      </c>
      <c r="N129" s="202"/>
      <c r="O129" s="177">
        <v>400</v>
      </c>
      <c r="P129" s="203"/>
      <c r="Q129" s="178" t="e">
        <f t="shared" si="10"/>
        <v>#DIV/0!</v>
      </c>
      <c r="R129" s="183"/>
      <c r="S129" s="180"/>
      <c r="T129" s="214"/>
      <c r="U129" s="190"/>
      <c r="V129" s="7"/>
    </row>
    <row r="130" spans="1:22" ht="16.5" customHeight="1">
      <c r="A130" s="27"/>
      <c r="B130" s="44"/>
      <c r="C130" s="41" t="s">
        <v>23</v>
      </c>
      <c r="D130" s="51">
        <v>2</v>
      </c>
      <c r="E130" s="39"/>
      <c r="F130" s="41" t="s">
        <v>62</v>
      </c>
      <c r="G130" s="39"/>
      <c r="H130" s="40">
        <v>6</v>
      </c>
      <c r="I130" s="41" t="s">
        <v>33</v>
      </c>
      <c r="J130" s="42"/>
      <c r="K130" s="35"/>
      <c r="L130" s="6"/>
      <c r="M130" s="171" t="s">
        <v>34</v>
      </c>
      <c r="N130" s="202"/>
      <c r="O130" s="177">
        <v>400</v>
      </c>
      <c r="P130" s="203"/>
      <c r="Q130" s="178" t="e">
        <f t="shared" si="10"/>
        <v>#DIV/0!</v>
      </c>
      <c r="R130" s="183"/>
      <c r="S130" s="180"/>
      <c r="T130" s="208"/>
      <c r="U130" s="190"/>
      <c r="V130" s="7"/>
    </row>
    <row r="131" spans="1:22" ht="16.5" customHeight="1">
      <c r="A131" s="27"/>
      <c r="B131" s="44"/>
      <c r="C131" s="41" t="s">
        <v>23</v>
      </c>
      <c r="D131" s="51">
        <v>2</v>
      </c>
      <c r="E131" s="40">
        <v>217</v>
      </c>
      <c r="F131" s="41" t="s">
        <v>54</v>
      </c>
      <c r="G131" s="39"/>
      <c r="H131" s="40">
        <v>16</v>
      </c>
      <c r="I131" s="41" t="s">
        <v>29</v>
      </c>
      <c r="J131" s="42"/>
      <c r="K131" s="35"/>
      <c r="L131" s="6"/>
      <c r="M131" s="171" t="s">
        <v>37</v>
      </c>
      <c r="N131" s="202"/>
      <c r="O131" s="177">
        <f>HLOOKUP(M131,Werkprogramma!$A$1:$AI$62,3,FALSE)</f>
        <v>120</v>
      </c>
      <c r="P131" s="203"/>
      <c r="Q131" s="178" t="e">
        <f t="shared" si="10"/>
        <v>#DIV/0!</v>
      </c>
      <c r="R131" s="183" t="s">
        <v>31</v>
      </c>
      <c r="S131" s="184">
        <v>1</v>
      </c>
      <c r="T131" s="204"/>
      <c r="U131" s="185">
        <f t="shared" ref="U131:U140" si="12">H131*S131*T131</f>
        <v>0</v>
      </c>
      <c r="V131" s="7"/>
    </row>
    <row r="132" spans="1:22" ht="16.5" customHeight="1">
      <c r="A132" s="27"/>
      <c r="B132" s="44"/>
      <c r="C132" s="41" t="s">
        <v>23</v>
      </c>
      <c r="D132" s="51">
        <v>2</v>
      </c>
      <c r="E132" s="39"/>
      <c r="F132" s="41" t="s">
        <v>41</v>
      </c>
      <c r="G132" s="39"/>
      <c r="H132" s="40">
        <v>22</v>
      </c>
      <c r="I132" s="41" t="s">
        <v>50</v>
      </c>
      <c r="J132" s="42"/>
      <c r="K132" s="35"/>
      <c r="L132" s="6"/>
      <c r="M132" s="171" t="s">
        <v>42</v>
      </c>
      <c r="N132" s="202"/>
      <c r="O132" s="177">
        <f>HLOOKUP(M132,Werkprogramma!$A$1:$AI$62,3,FALSE)</f>
        <v>200</v>
      </c>
      <c r="P132" s="203"/>
      <c r="Q132" s="178" t="e">
        <f t="shared" si="10"/>
        <v>#DIV/0!</v>
      </c>
      <c r="R132" s="183"/>
      <c r="S132" s="180"/>
      <c r="T132" s="207"/>
      <c r="U132" s="190"/>
      <c r="V132" s="7"/>
    </row>
    <row r="133" spans="1:22" ht="16.5" customHeight="1">
      <c r="A133" s="27"/>
      <c r="B133" s="44"/>
      <c r="C133" s="41" t="s">
        <v>23</v>
      </c>
      <c r="D133" s="51">
        <v>2</v>
      </c>
      <c r="E133" s="39"/>
      <c r="F133" s="41" t="s">
        <v>32</v>
      </c>
      <c r="G133" s="39"/>
      <c r="H133" s="40">
        <v>11</v>
      </c>
      <c r="I133" s="41" t="s">
        <v>33</v>
      </c>
      <c r="J133" s="42"/>
      <c r="K133" s="35"/>
      <c r="L133" s="6"/>
      <c r="M133" s="171" t="s">
        <v>34</v>
      </c>
      <c r="N133" s="202"/>
      <c r="O133" s="177">
        <v>400</v>
      </c>
      <c r="P133" s="203"/>
      <c r="Q133" s="178" t="e">
        <f t="shared" si="10"/>
        <v>#DIV/0!</v>
      </c>
      <c r="R133" s="183"/>
      <c r="S133" s="180"/>
      <c r="T133" s="214"/>
      <c r="U133" s="190"/>
      <c r="V133" s="7"/>
    </row>
    <row r="134" spans="1:22" ht="16.5" customHeight="1">
      <c r="A134" s="27"/>
      <c r="B134" s="44"/>
      <c r="C134" s="41" t="s">
        <v>23</v>
      </c>
      <c r="D134" s="51">
        <v>2</v>
      </c>
      <c r="E134" s="39"/>
      <c r="F134" s="41" t="s">
        <v>35</v>
      </c>
      <c r="G134" s="39"/>
      <c r="H134" s="40">
        <v>11</v>
      </c>
      <c r="I134" s="41" t="s">
        <v>33</v>
      </c>
      <c r="J134" s="42"/>
      <c r="K134" s="35"/>
      <c r="L134" s="6"/>
      <c r="M134" s="171" t="s">
        <v>34</v>
      </c>
      <c r="N134" s="202"/>
      <c r="O134" s="177">
        <v>400</v>
      </c>
      <c r="P134" s="203"/>
      <c r="Q134" s="178" t="e">
        <f t="shared" si="10"/>
        <v>#DIV/0!</v>
      </c>
      <c r="R134" s="183"/>
      <c r="S134" s="180"/>
      <c r="T134" s="208"/>
      <c r="U134" s="190"/>
      <c r="V134" s="7"/>
    </row>
    <row r="135" spans="1:22" ht="16.5" customHeight="1">
      <c r="A135" s="27"/>
      <c r="B135" s="44"/>
      <c r="C135" s="41" t="s">
        <v>23</v>
      </c>
      <c r="D135" s="51">
        <v>2</v>
      </c>
      <c r="E135" s="40">
        <v>227</v>
      </c>
      <c r="F135" s="41" t="s">
        <v>54</v>
      </c>
      <c r="G135" s="39"/>
      <c r="H135" s="40">
        <v>20</v>
      </c>
      <c r="I135" s="41" t="s">
        <v>29</v>
      </c>
      <c r="J135" s="42"/>
      <c r="K135" s="35"/>
      <c r="L135" s="6"/>
      <c r="M135" s="171" t="s">
        <v>37</v>
      </c>
      <c r="N135" s="202"/>
      <c r="O135" s="177">
        <f>HLOOKUP(M135,Werkprogramma!$A$1:$AI$62,3,FALSE)</f>
        <v>120</v>
      </c>
      <c r="P135" s="203"/>
      <c r="Q135" s="178" t="e">
        <f t="shared" si="10"/>
        <v>#DIV/0!</v>
      </c>
      <c r="R135" s="183" t="s">
        <v>31</v>
      </c>
      <c r="S135" s="184">
        <v>1</v>
      </c>
      <c r="T135" s="204"/>
      <c r="U135" s="185">
        <f t="shared" si="12"/>
        <v>0</v>
      </c>
      <c r="V135" s="7"/>
    </row>
    <row r="136" spans="1:22" ht="16.5" customHeight="1">
      <c r="A136" s="27"/>
      <c r="B136" s="44"/>
      <c r="C136" s="41" t="s">
        <v>23</v>
      </c>
      <c r="D136" s="51">
        <v>2</v>
      </c>
      <c r="E136" s="40">
        <v>229</v>
      </c>
      <c r="F136" s="41" t="s">
        <v>54</v>
      </c>
      <c r="G136" s="39"/>
      <c r="H136" s="40">
        <v>32</v>
      </c>
      <c r="I136" s="41" t="s">
        <v>29</v>
      </c>
      <c r="J136" s="42"/>
      <c r="K136" s="35"/>
      <c r="L136" s="6"/>
      <c r="M136" s="171" t="s">
        <v>37</v>
      </c>
      <c r="N136" s="202"/>
      <c r="O136" s="177">
        <f>HLOOKUP(M136,Werkprogramma!$A$1:$AI$62,3,FALSE)</f>
        <v>120</v>
      </c>
      <c r="P136" s="203"/>
      <c r="Q136" s="178" t="e">
        <f t="shared" si="10"/>
        <v>#DIV/0!</v>
      </c>
      <c r="R136" s="183" t="s">
        <v>31</v>
      </c>
      <c r="S136" s="184">
        <v>1</v>
      </c>
      <c r="T136" s="204"/>
      <c r="U136" s="185">
        <f t="shared" si="12"/>
        <v>0</v>
      </c>
      <c r="V136" s="7"/>
    </row>
    <row r="137" spans="1:22" ht="16.5" customHeight="1">
      <c r="A137" s="27"/>
      <c r="B137" s="44"/>
      <c r="C137" s="41" t="s">
        <v>23</v>
      </c>
      <c r="D137" s="51">
        <v>2</v>
      </c>
      <c r="E137" s="39"/>
      <c r="F137" s="41" t="s">
        <v>52</v>
      </c>
      <c r="G137" s="39"/>
      <c r="H137" s="50" t="s">
        <v>214</v>
      </c>
      <c r="I137" s="41" t="s">
        <v>53</v>
      </c>
      <c r="J137" s="42"/>
      <c r="K137" s="35"/>
      <c r="L137" s="6"/>
      <c r="M137" s="171" t="s">
        <v>42</v>
      </c>
      <c r="N137" s="202"/>
      <c r="O137" s="177">
        <f>HLOOKUP(M137,Werkprogramma!$A$1:$AI$62,3,FALSE)</f>
        <v>200</v>
      </c>
      <c r="P137" s="203"/>
      <c r="Q137" s="178" t="e">
        <f t="shared" si="10"/>
        <v>#DIV/0!</v>
      </c>
      <c r="R137" s="183"/>
      <c r="S137" s="180"/>
      <c r="T137" s="207"/>
      <c r="U137" s="190"/>
      <c r="V137" s="7"/>
    </row>
    <row r="138" spans="1:22" ht="16.5" customHeight="1">
      <c r="A138" s="27"/>
      <c r="B138" s="44"/>
      <c r="C138" s="41" t="s">
        <v>23</v>
      </c>
      <c r="D138" s="51">
        <v>2</v>
      </c>
      <c r="E138" s="39"/>
      <c r="F138" s="41" t="s">
        <v>32</v>
      </c>
      <c r="G138" s="39"/>
      <c r="H138" s="40">
        <v>20</v>
      </c>
      <c r="I138" s="41" t="s">
        <v>33</v>
      </c>
      <c r="J138" s="42"/>
      <c r="K138" s="35"/>
      <c r="L138" s="6"/>
      <c r="M138" s="171" t="s">
        <v>34</v>
      </c>
      <c r="N138" s="202"/>
      <c r="O138" s="177">
        <v>400</v>
      </c>
      <c r="P138" s="203"/>
      <c r="Q138" s="178" t="e">
        <f t="shared" si="10"/>
        <v>#DIV/0!</v>
      </c>
      <c r="R138" s="183"/>
      <c r="S138" s="180"/>
      <c r="T138" s="214"/>
      <c r="U138" s="190"/>
      <c r="V138" s="7"/>
    </row>
    <row r="139" spans="1:22" ht="16.5" customHeight="1">
      <c r="A139" s="27"/>
      <c r="B139" s="44"/>
      <c r="C139" s="41" t="s">
        <v>23</v>
      </c>
      <c r="D139" s="51">
        <v>2</v>
      </c>
      <c r="E139" s="39"/>
      <c r="F139" s="41" t="s">
        <v>35</v>
      </c>
      <c r="G139" s="39"/>
      <c r="H139" s="40">
        <v>20</v>
      </c>
      <c r="I139" s="41" t="s">
        <v>33</v>
      </c>
      <c r="J139" s="42"/>
      <c r="K139" s="35"/>
      <c r="L139" s="6"/>
      <c r="M139" s="171" t="s">
        <v>34</v>
      </c>
      <c r="N139" s="202"/>
      <c r="O139" s="177">
        <v>400</v>
      </c>
      <c r="P139" s="203"/>
      <c r="Q139" s="178" t="e">
        <f t="shared" si="10"/>
        <v>#DIV/0!</v>
      </c>
      <c r="R139" s="183"/>
      <c r="S139" s="180"/>
      <c r="T139" s="208"/>
      <c r="U139" s="190"/>
      <c r="V139" s="7"/>
    </row>
    <row r="140" spans="1:22" ht="16.5" customHeight="1">
      <c r="A140" s="27"/>
      <c r="B140" s="44"/>
      <c r="C140" s="41" t="s">
        <v>23</v>
      </c>
      <c r="D140" s="51">
        <v>2</v>
      </c>
      <c r="E140" s="40">
        <v>233</v>
      </c>
      <c r="F140" s="41" t="s">
        <v>54</v>
      </c>
      <c r="G140" s="39"/>
      <c r="H140" s="40">
        <v>26.7</v>
      </c>
      <c r="I140" s="41" t="s">
        <v>29</v>
      </c>
      <c r="J140" s="42"/>
      <c r="K140" s="35"/>
      <c r="L140" s="6"/>
      <c r="M140" s="171" t="s">
        <v>37</v>
      </c>
      <c r="N140" s="202"/>
      <c r="O140" s="177">
        <f>HLOOKUP(M140,Werkprogramma!$A$1:$AI$62,3,FALSE)</f>
        <v>120</v>
      </c>
      <c r="P140" s="203"/>
      <c r="Q140" s="178" t="e">
        <f t="shared" si="10"/>
        <v>#DIV/0!</v>
      </c>
      <c r="R140" s="183" t="s">
        <v>31</v>
      </c>
      <c r="S140" s="184">
        <v>1</v>
      </c>
      <c r="T140" s="204"/>
      <c r="U140" s="185">
        <f t="shared" si="12"/>
        <v>0</v>
      </c>
      <c r="V140" s="7"/>
    </row>
    <row r="141" spans="1:22" ht="16.5" customHeight="1">
      <c r="A141" s="27"/>
      <c r="B141" s="44"/>
      <c r="C141" s="41" t="s">
        <v>23</v>
      </c>
      <c r="D141" s="51">
        <v>2</v>
      </c>
      <c r="E141" s="40">
        <v>235</v>
      </c>
      <c r="F141" s="41" t="s">
        <v>54</v>
      </c>
      <c r="G141" s="39"/>
      <c r="H141" s="40">
        <v>18.100000000000001</v>
      </c>
      <c r="I141" s="41" t="s">
        <v>29</v>
      </c>
      <c r="J141" s="42"/>
      <c r="K141" s="35"/>
      <c r="L141" s="6"/>
      <c r="M141" s="171" t="s">
        <v>37</v>
      </c>
      <c r="N141" s="202"/>
      <c r="O141" s="177">
        <f>HLOOKUP(M141,Werkprogramma!$A$1:$AI$62,3,FALSE)</f>
        <v>120</v>
      </c>
      <c r="P141" s="203"/>
      <c r="Q141" s="178" t="e">
        <f t="shared" ref="Q141:Q142" si="13">((H141*O141)/N141)*P141</f>
        <v>#DIV/0!</v>
      </c>
      <c r="R141" s="183" t="s">
        <v>31</v>
      </c>
      <c r="S141" s="184">
        <v>1</v>
      </c>
      <c r="T141" s="204"/>
      <c r="U141" s="185">
        <f t="shared" ref="U141:U142" si="14">H141*S141*T141</f>
        <v>0</v>
      </c>
      <c r="V141" s="7"/>
    </row>
    <row r="142" spans="1:22" ht="16.5" customHeight="1">
      <c r="A142" s="27"/>
      <c r="B142" s="53"/>
      <c r="C142" s="47" t="s">
        <v>23</v>
      </c>
      <c r="D142" s="54">
        <v>2</v>
      </c>
      <c r="E142" s="48"/>
      <c r="F142" s="47" t="s">
        <v>55</v>
      </c>
      <c r="G142" s="48"/>
      <c r="H142" s="55">
        <v>385</v>
      </c>
      <c r="I142" s="47" t="s">
        <v>29</v>
      </c>
      <c r="J142" s="56"/>
      <c r="K142" s="35"/>
      <c r="L142" s="6"/>
      <c r="M142" s="171" t="s">
        <v>44</v>
      </c>
      <c r="N142" s="202"/>
      <c r="O142" s="177">
        <f>HLOOKUP(M142,Werkprogramma!$A$1:$AI$62,3,FALSE)</f>
        <v>200</v>
      </c>
      <c r="P142" s="203"/>
      <c r="Q142" s="178" t="e">
        <f t="shared" si="13"/>
        <v>#DIV/0!</v>
      </c>
      <c r="R142" s="183" t="s">
        <v>31</v>
      </c>
      <c r="S142" s="184">
        <v>1</v>
      </c>
      <c r="T142" s="204"/>
      <c r="U142" s="185">
        <f t="shared" si="14"/>
        <v>0</v>
      </c>
      <c r="V142" s="7"/>
    </row>
    <row r="143" spans="1:22" ht="16.5" customHeight="1">
      <c r="A143" s="57"/>
      <c r="B143" s="58"/>
      <c r="C143" s="59" t="s">
        <v>77</v>
      </c>
      <c r="D143" s="60"/>
      <c r="E143" s="60"/>
      <c r="F143" s="60"/>
      <c r="G143" s="61"/>
      <c r="H143" s="62">
        <f>SUM(H13:H142)</f>
        <v>7173.2999999999956</v>
      </c>
      <c r="I143" s="63"/>
      <c r="J143" s="64"/>
      <c r="K143" s="65"/>
      <c r="L143" s="10"/>
      <c r="M143" s="66" t="s">
        <v>78</v>
      </c>
      <c r="N143" s="195"/>
      <c r="O143" s="182"/>
      <c r="P143" s="195"/>
      <c r="Q143" s="196"/>
      <c r="R143" s="197" t="s">
        <v>79</v>
      </c>
      <c r="S143" s="180"/>
      <c r="T143" s="207"/>
      <c r="U143" s="190"/>
      <c r="V143" s="7"/>
    </row>
    <row r="144" spans="1:22" ht="16.5" customHeight="1">
      <c r="A144" s="67"/>
      <c r="B144" s="68"/>
      <c r="C144" s="68"/>
      <c r="D144" s="68"/>
      <c r="E144" s="68"/>
      <c r="F144" s="68"/>
      <c r="G144" s="68"/>
      <c r="H144" s="69"/>
      <c r="I144" s="68"/>
      <c r="J144" s="68"/>
      <c r="K144" s="70"/>
      <c r="L144" s="71"/>
      <c r="M144" s="72" t="e">
        <f>Q144</f>
        <v>#DIV/0!</v>
      </c>
      <c r="N144" s="198"/>
      <c r="O144" s="182"/>
      <c r="P144" s="182"/>
      <c r="Q144" s="199" t="e">
        <f>SUM(Q13:Q143)</f>
        <v>#DIV/0!</v>
      </c>
      <c r="R144" s="200">
        <f>U144</f>
        <v>0</v>
      </c>
      <c r="S144" s="201"/>
      <c r="T144" s="190"/>
      <c r="U144" s="190">
        <f>SUM(U13:U142)</f>
        <v>0</v>
      </c>
      <c r="V144" s="7"/>
    </row>
    <row r="145" spans="1:22" ht="17.25" customHeight="1">
      <c r="A145" s="2"/>
      <c r="B145" s="73"/>
      <c r="C145" s="73"/>
      <c r="D145" s="73"/>
      <c r="E145" s="73"/>
      <c r="F145" s="74"/>
      <c r="G145" s="75"/>
      <c r="H145" s="75"/>
      <c r="I145" s="75"/>
      <c r="J145" s="73"/>
      <c r="K145" s="5"/>
      <c r="L145" s="76"/>
      <c r="M145" s="77"/>
      <c r="N145" s="7"/>
      <c r="O145" s="7"/>
      <c r="P145" s="7"/>
      <c r="Q145" s="8"/>
      <c r="R145" s="78"/>
      <c r="S145" s="9"/>
      <c r="T145" s="9"/>
      <c r="U145" s="9"/>
      <c r="V145" s="7"/>
    </row>
    <row r="146" spans="1:22" ht="16.5" customHeight="1">
      <c r="A146" s="79"/>
      <c r="B146" s="231" t="s">
        <v>80</v>
      </c>
      <c r="C146" s="232"/>
      <c r="D146" s="233"/>
      <c r="E146" s="233"/>
      <c r="F146" s="233"/>
      <c r="G146" s="233"/>
      <c r="H146" s="233"/>
      <c r="I146" s="233"/>
      <c r="J146" s="234"/>
      <c r="K146" s="80"/>
      <c r="L146" s="6"/>
      <c r="M146" s="7"/>
      <c r="N146" s="7"/>
      <c r="O146" s="7"/>
      <c r="P146" s="7"/>
      <c r="Q146" s="8"/>
      <c r="R146" s="8"/>
      <c r="S146" s="9"/>
      <c r="T146" s="9"/>
      <c r="U146" s="9"/>
      <c r="V146" s="7"/>
    </row>
    <row r="147" spans="1:22" ht="16.5" customHeight="1">
      <c r="A147" s="27"/>
      <c r="B147" s="225"/>
      <c r="C147" s="226"/>
      <c r="D147" s="226"/>
      <c r="E147" s="226"/>
      <c r="F147" s="226"/>
      <c r="G147" s="226"/>
      <c r="H147" s="226"/>
      <c r="I147" s="226"/>
      <c r="J147" s="227"/>
      <c r="K147" s="35"/>
      <c r="L147" s="6"/>
      <c r="M147" s="7"/>
      <c r="N147" s="7"/>
      <c r="O147" s="7"/>
      <c r="P147" s="7"/>
      <c r="Q147" s="8"/>
      <c r="R147" s="8"/>
      <c r="S147" s="9"/>
      <c r="T147" s="9">
        <v>1</v>
      </c>
      <c r="U147" s="9"/>
      <c r="V147" s="7"/>
    </row>
    <row r="148" spans="1:22" ht="16.5" customHeight="1">
      <c r="A148" s="27"/>
      <c r="B148" s="228"/>
      <c r="C148" s="229"/>
      <c r="D148" s="229"/>
      <c r="E148" s="229"/>
      <c r="F148" s="229"/>
      <c r="G148" s="229"/>
      <c r="H148" s="229"/>
      <c r="I148" s="229"/>
      <c r="J148" s="230"/>
      <c r="K148" s="35"/>
      <c r="L148" s="6"/>
      <c r="M148" s="7"/>
      <c r="N148" s="7"/>
      <c r="O148" s="7"/>
      <c r="P148" s="7"/>
      <c r="Q148" s="8"/>
      <c r="R148" s="8"/>
      <c r="S148" s="9"/>
      <c r="T148" s="9"/>
      <c r="U148" s="9"/>
      <c r="V148" s="7"/>
    </row>
    <row r="149" spans="1:22" ht="16.5" customHeight="1">
      <c r="A149" s="27"/>
      <c r="B149" s="228"/>
      <c r="C149" s="229"/>
      <c r="D149" s="229"/>
      <c r="E149" s="229"/>
      <c r="F149" s="229"/>
      <c r="G149" s="229"/>
      <c r="H149" s="229"/>
      <c r="I149" s="229"/>
      <c r="J149" s="230"/>
      <c r="K149" s="35"/>
      <c r="L149" s="6"/>
      <c r="M149" s="7"/>
      <c r="N149" s="7"/>
      <c r="O149" s="7"/>
      <c r="P149" s="7"/>
      <c r="Q149" s="8"/>
      <c r="R149" s="8"/>
      <c r="S149" s="9"/>
      <c r="T149" s="9"/>
      <c r="U149" s="9"/>
      <c r="V149" s="7"/>
    </row>
    <row r="150" spans="1:22" ht="16.5" customHeight="1">
      <c r="A150" s="27"/>
      <c r="B150" s="228"/>
      <c r="C150" s="229"/>
      <c r="D150" s="229"/>
      <c r="E150" s="229"/>
      <c r="F150" s="229"/>
      <c r="G150" s="229"/>
      <c r="H150" s="229"/>
      <c r="I150" s="229"/>
      <c r="J150" s="230"/>
      <c r="K150" s="35"/>
      <c r="L150" s="6"/>
      <c r="M150" s="7"/>
      <c r="N150" s="7"/>
      <c r="O150" s="7"/>
      <c r="P150" s="7"/>
      <c r="Q150" s="8"/>
      <c r="R150" s="8"/>
      <c r="S150" s="9"/>
      <c r="T150" s="9"/>
      <c r="U150" s="9"/>
      <c r="V150" s="7"/>
    </row>
    <row r="151" spans="1:22" ht="16.5" customHeight="1">
      <c r="A151" s="27"/>
      <c r="B151" s="228"/>
      <c r="C151" s="229"/>
      <c r="D151" s="229"/>
      <c r="E151" s="229"/>
      <c r="F151" s="229"/>
      <c r="G151" s="229"/>
      <c r="H151" s="229"/>
      <c r="I151" s="229"/>
      <c r="J151" s="230"/>
      <c r="K151" s="35"/>
      <c r="L151" s="6"/>
      <c r="M151" s="7"/>
      <c r="N151" s="7"/>
      <c r="O151" s="7"/>
      <c r="P151" s="7"/>
      <c r="Q151" s="8"/>
      <c r="R151" s="8"/>
      <c r="S151" s="9"/>
      <c r="T151" s="9"/>
      <c r="U151" s="9"/>
      <c r="V151" s="7"/>
    </row>
    <row r="152" spans="1:22" ht="16.5" customHeight="1">
      <c r="A152" s="27"/>
      <c r="B152" s="228"/>
      <c r="C152" s="229"/>
      <c r="D152" s="229"/>
      <c r="E152" s="229"/>
      <c r="F152" s="229"/>
      <c r="G152" s="229"/>
      <c r="H152" s="229"/>
      <c r="I152" s="229"/>
      <c r="J152" s="230"/>
      <c r="K152" s="35"/>
      <c r="L152" s="6"/>
      <c r="M152" s="7"/>
      <c r="N152" s="7"/>
      <c r="O152" s="7"/>
      <c r="P152" s="7"/>
      <c r="Q152" s="8"/>
      <c r="R152" s="8"/>
      <c r="S152" s="9"/>
      <c r="T152" s="9"/>
      <c r="U152" s="9"/>
      <c r="V152" s="7"/>
    </row>
    <row r="153" spans="1:22" ht="16.5" customHeight="1">
      <c r="A153" s="27"/>
      <c r="B153" s="228"/>
      <c r="C153" s="229"/>
      <c r="D153" s="229"/>
      <c r="E153" s="229"/>
      <c r="F153" s="229"/>
      <c r="G153" s="229"/>
      <c r="H153" s="229"/>
      <c r="I153" s="229"/>
      <c r="J153" s="230"/>
      <c r="K153" s="35"/>
      <c r="L153" s="6"/>
      <c r="M153" s="7"/>
      <c r="N153" s="7"/>
      <c r="O153" s="7"/>
      <c r="P153" s="7"/>
      <c r="Q153" s="8"/>
      <c r="R153" s="8"/>
      <c r="S153" s="9"/>
      <c r="T153" s="9"/>
      <c r="U153" s="9"/>
      <c r="V153" s="7"/>
    </row>
    <row r="154" spans="1:22" ht="16.5" customHeight="1">
      <c r="A154" s="27"/>
      <c r="B154" s="220"/>
      <c r="C154" s="221"/>
      <c r="D154" s="221"/>
      <c r="E154" s="221"/>
      <c r="F154" s="221"/>
      <c r="G154" s="221"/>
      <c r="H154" s="221"/>
      <c r="I154" s="221"/>
      <c r="J154" s="222"/>
      <c r="K154" s="35"/>
      <c r="L154" s="6"/>
      <c r="M154" s="7"/>
      <c r="N154" s="7"/>
      <c r="O154" s="7"/>
      <c r="P154" s="7"/>
      <c r="Q154" s="8"/>
      <c r="R154" s="8"/>
      <c r="S154" s="9"/>
      <c r="T154" s="9"/>
      <c r="U154" s="9"/>
      <c r="V154" s="7"/>
    </row>
    <row r="155" spans="1:22" ht="16.5" customHeight="1">
      <c r="A155" s="81"/>
      <c r="B155" s="82"/>
      <c r="C155" s="82"/>
      <c r="D155" s="82"/>
      <c r="E155" s="82"/>
      <c r="F155" s="83"/>
      <c r="G155" s="84"/>
      <c r="H155" s="84"/>
      <c r="I155" s="84"/>
      <c r="J155" s="82"/>
      <c r="K155" s="85"/>
      <c r="L155" s="6"/>
      <c r="M155" s="7"/>
      <c r="N155" s="7"/>
      <c r="O155" s="7"/>
      <c r="P155" s="7"/>
      <c r="Q155" s="8"/>
      <c r="R155" s="8"/>
      <c r="S155" s="9"/>
      <c r="T155" s="9"/>
      <c r="U155" s="9"/>
      <c r="V155" s="7"/>
    </row>
    <row r="156" spans="1:22" ht="16.5" customHeight="1">
      <c r="A156" s="3"/>
      <c r="B156" s="3"/>
      <c r="C156" s="3"/>
      <c r="D156" s="3"/>
      <c r="E156" s="3"/>
      <c r="F156" s="86"/>
      <c r="G156" s="4"/>
      <c r="H156" s="4"/>
      <c r="I156" s="4"/>
      <c r="J156" s="4"/>
      <c r="K156" s="4"/>
      <c r="L156" s="15"/>
      <c r="M156" s="7"/>
      <c r="N156" s="7"/>
      <c r="O156" s="7"/>
      <c r="P156" s="7"/>
      <c r="Q156" s="8"/>
      <c r="R156" s="8"/>
      <c r="S156" s="9"/>
      <c r="T156" s="9"/>
      <c r="U156" s="9"/>
      <c r="V156" s="7"/>
    </row>
    <row r="157" spans="1:22" ht="15.75" customHeight="1">
      <c r="A157" s="13"/>
      <c r="B157" s="13"/>
      <c r="C157" s="13"/>
      <c r="D157" s="13"/>
      <c r="E157" s="13"/>
      <c r="F157" s="13"/>
      <c r="G157" s="13"/>
      <c r="H157" s="15"/>
      <c r="I157" s="13"/>
      <c r="J157" s="13"/>
      <c r="K157" s="13"/>
      <c r="L157" s="13"/>
      <c r="M157" s="7"/>
      <c r="N157" s="7"/>
      <c r="O157" s="7"/>
      <c r="P157" s="7"/>
      <c r="Q157" s="8"/>
      <c r="R157" s="8"/>
      <c r="S157" s="9"/>
      <c r="T157" s="9"/>
      <c r="U157" s="9"/>
      <c r="V157" s="7"/>
    </row>
  </sheetData>
  <sheetProtection algorithmName="SHA-512" hashValue="ZzkMclC0oZKOvYYLsBqocWirCrkc/VQesgUJwQF6wLq7724ezm34S1XyxOLddslZVgegxwDJJ1o+ohpEsiHVRg==" saltValue="GO5cxIm2sbgf5a+oVOLEvQ==" spinCount="100000" sheet="1" objects="1" scenarios="1"/>
  <autoFilter ref="T1:T157" xr:uid="{8A905B68-26F2-49E5-8720-2570EAC8912F}"/>
  <mergeCells count="15">
    <mergeCell ref="M11:Q11"/>
    <mergeCell ref="R11:V11"/>
    <mergeCell ref="B154:J154"/>
    <mergeCell ref="D4:F4"/>
    <mergeCell ref="D5:F5"/>
    <mergeCell ref="D6:F6"/>
    <mergeCell ref="B147:J147"/>
    <mergeCell ref="B148:J148"/>
    <mergeCell ref="B149:J149"/>
    <mergeCell ref="B150:J150"/>
    <mergeCell ref="B151:J151"/>
    <mergeCell ref="B152:J152"/>
    <mergeCell ref="B153:J153"/>
    <mergeCell ref="B146:J146"/>
    <mergeCell ref="D10:F10"/>
  </mergeCells>
  <dataValidations count="2">
    <dataValidation type="list" allowBlank="1" showInputMessage="1" showErrorMessage="1" sqref="M13:M142" xr:uid="{00000000-0002-0000-0100-000000000000}">
      <formula1>"entree 5 * per week,entree 3 * per week,entree 1 * per week,trappen 5 * per week,trappen 3 * per week,trappen 1 * per week,leslokalen 5 * per week,leslokalen 3 * per week,leslokalen 1 * per week,kantoren / leerkrachtruimte 5 * per week"</formula1>
    </dataValidation>
    <dataValidation type="list" allowBlank="1" showInputMessage="1" showErrorMessage="1" sqref="R13:R44 R47:R50 R52:R59 R61:R75 R77 R80:R83 R87:R89 R93:R94 R96:R97 R104:R124 R126:R127 R131 R135:R136 R140:R142" xr:uid="{00000000-0002-0000-0100-000001000000}">
      <formula1>"strippen en conserveren incl. in- en uitruimen per vierkante meter,sprayend reinigen incl. in- en uitruimen per vierkante meter"</formula1>
    </dataValidation>
  </dataValidations>
  <pageMargins left="0.7" right="0.7" top="0.75" bottom="0.75" header="0.3" footer="0.3"/>
  <pageSetup scale="65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66"/>
  <sheetViews>
    <sheetView showGridLines="0" workbookViewId="0"/>
  </sheetViews>
  <sheetFormatPr defaultColWidth="8.7109375" defaultRowHeight="15" customHeight="1"/>
  <cols>
    <col min="1" max="1" width="83.42578125" style="87" customWidth="1"/>
    <col min="2" max="2" width="8.42578125" style="87" customWidth="1"/>
    <col min="3" max="8" width="4" style="87" customWidth="1"/>
    <col min="9" max="14" width="4.28515625" style="87" customWidth="1"/>
    <col min="15" max="17" width="3.7109375" style="87" customWidth="1"/>
    <col min="18" max="19" width="4" style="87" customWidth="1"/>
    <col min="20" max="22" width="4.28515625" style="87" customWidth="1"/>
    <col min="23" max="31" width="4" style="87" customWidth="1"/>
    <col min="32" max="32" width="4.28515625" style="87" customWidth="1"/>
    <col min="33" max="34" width="4" style="87" customWidth="1"/>
    <col min="35" max="35" width="4.28515625" style="87" customWidth="1"/>
    <col min="36" max="41" width="8.7109375" style="87" customWidth="1"/>
    <col min="42" max="16384" width="8.7109375" style="87"/>
  </cols>
  <sheetData>
    <row r="1" spans="1:40" s="163" customFormat="1" ht="189.75" customHeight="1">
      <c r="A1" s="158" t="s">
        <v>81</v>
      </c>
      <c r="B1" s="159"/>
      <c r="C1" s="160" t="s">
        <v>27</v>
      </c>
      <c r="D1" s="160" t="s">
        <v>82</v>
      </c>
      <c r="E1" s="160" t="s">
        <v>83</v>
      </c>
      <c r="F1" s="160" t="s">
        <v>44</v>
      </c>
      <c r="G1" s="160" t="s">
        <v>84</v>
      </c>
      <c r="H1" s="160" t="s">
        <v>85</v>
      </c>
      <c r="I1" s="160" t="s">
        <v>42</v>
      </c>
      <c r="J1" s="160" t="s">
        <v>86</v>
      </c>
      <c r="K1" s="160" t="s">
        <v>87</v>
      </c>
      <c r="L1" s="160" t="s">
        <v>46</v>
      </c>
      <c r="M1" s="160" t="s">
        <v>88</v>
      </c>
      <c r="N1" s="160" t="s">
        <v>89</v>
      </c>
      <c r="O1" s="160" t="s">
        <v>90</v>
      </c>
      <c r="P1" s="160" t="s">
        <v>37</v>
      </c>
      <c r="Q1" s="160" t="s">
        <v>91</v>
      </c>
      <c r="R1" s="160" t="s">
        <v>34</v>
      </c>
      <c r="S1" s="160" t="s">
        <v>92</v>
      </c>
      <c r="T1" s="160" t="s">
        <v>71</v>
      </c>
      <c r="U1" s="160" t="s">
        <v>93</v>
      </c>
      <c r="V1" s="160" t="s">
        <v>94</v>
      </c>
      <c r="W1" s="160" t="s">
        <v>73</v>
      </c>
      <c r="X1" s="160" t="s">
        <v>95</v>
      </c>
      <c r="Y1" s="160" t="s">
        <v>96</v>
      </c>
      <c r="Z1" s="160" t="s">
        <v>40</v>
      </c>
      <c r="AA1" s="160" t="s">
        <v>97</v>
      </c>
      <c r="AB1" s="160" t="s">
        <v>98</v>
      </c>
      <c r="AC1" s="160" t="s">
        <v>99</v>
      </c>
      <c r="AD1" s="160" t="s">
        <v>100</v>
      </c>
      <c r="AE1" s="160" t="s">
        <v>101</v>
      </c>
      <c r="AF1" s="160" t="s">
        <v>102</v>
      </c>
      <c r="AG1" s="160" t="s">
        <v>30</v>
      </c>
      <c r="AH1" s="160" t="s">
        <v>103</v>
      </c>
      <c r="AI1" s="160" t="s">
        <v>104</v>
      </c>
      <c r="AJ1" s="161"/>
      <c r="AK1" s="162"/>
      <c r="AL1" s="162"/>
      <c r="AM1" s="162"/>
      <c r="AN1" s="162"/>
    </row>
    <row r="2" spans="1:40" ht="15.75" customHeight="1">
      <c r="A2" s="89" t="s">
        <v>105</v>
      </c>
      <c r="B2" s="90"/>
      <c r="C2" s="91" t="s">
        <v>106</v>
      </c>
      <c r="D2" s="91" t="s">
        <v>107</v>
      </c>
      <c r="E2" s="91" t="s">
        <v>108</v>
      </c>
      <c r="F2" s="91" t="s">
        <v>109</v>
      </c>
      <c r="G2" s="91" t="s">
        <v>110</v>
      </c>
      <c r="H2" s="91" t="s">
        <v>111</v>
      </c>
      <c r="I2" s="91" t="s">
        <v>112</v>
      </c>
      <c r="J2" s="91" t="s">
        <v>113</v>
      </c>
      <c r="K2" s="91" t="s">
        <v>114</v>
      </c>
      <c r="L2" s="91" t="s">
        <v>115</v>
      </c>
      <c r="M2" s="91" t="s">
        <v>116</v>
      </c>
      <c r="N2" s="91" t="s">
        <v>117</v>
      </c>
      <c r="O2" s="91" t="s">
        <v>118</v>
      </c>
      <c r="P2" s="91" t="s">
        <v>119</v>
      </c>
      <c r="Q2" s="91" t="s">
        <v>120</v>
      </c>
      <c r="R2" s="92">
        <v>8</v>
      </c>
      <c r="S2" s="92">
        <v>9</v>
      </c>
      <c r="T2" s="91" t="s">
        <v>121</v>
      </c>
      <c r="U2" s="91" t="s">
        <v>122</v>
      </c>
      <c r="V2" s="91" t="s">
        <v>123</v>
      </c>
      <c r="W2" s="91" t="s">
        <v>124</v>
      </c>
      <c r="X2" s="91" t="s">
        <v>125</v>
      </c>
      <c r="Y2" s="91" t="s">
        <v>126</v>
      </c>
      <c r="Z2" s="91" t="s">
        <v>127</v>
      </c>
      <c r="AA2" s="91" t="s">
        <v>128</v>
      </c>
      <c r="AB2" s="91" t="s">
        <v>129</v>
      </c>
      <c r="AC2" s="91" t="s">
        <v>130</v>
      </c>
      <c r="AD2" s="91" t="s">
        <v>131</v>
      </c>
      <c r="AE2" s="91" t="s">
        <v>132</v>
      </c>
      <c r="AF2" s="92">
        <v>14</v>
      </c>
      <c r="AG2" s="91" t="s">
        <v>133</v>
      </c>
      <c r="AH2" s="91" t="s">
        <v>134</v>
      </c>
      <c r="AI2" s="91" t="s">
        <v>135</v>
      </c>
      <c r="AJ2" s="88"/>
      <c r="AK2" s="7"/>
      <c r="AL2" s="7"/>
      <c r="AM2" s="7"/>
      <c r="AN2" s="7"/>
    </row>
    <row r="3" spans="1:40" ht="15.75" hidden="1" customHeight="1">
      <c r="A3" s="93"/>
      <c r="B3" s="93"/>
      <c r="C3" s="94">
        <v>200</v>
      </c>
      <c r="D3" s="94">
        <v>120</v>
      </c>
      <c r="E3" s="94">
        <v>40</v>
      </c>
      <c r="F3" s="94">
        <v>200</v>
      </c>
      <c r="G3" s="94">
        <v>120</v>
      </c>
      <c r="H3" s="94">
        <v>40</v>
      </c>
      <c r="I3" s="94">
        <v>200</v>
      </c>
      <c r="J3" s="94">
        <v>120</v>
      </c>
      <c r="K3" s="94">
        <v>40</v>
      </c>
      <c r="L3" s="94">
        <v>200</v>
      </c>
      <c r="M3" s="94">
        <v>120</v>
      </c>
      <c r="N3" s="94">
        <v>40</v>
      </c>
      <c r="O3" s="94">
        <v>200</v>
      </c>
      <c r="P3" s="94">
        <v>120</v>
      </c>
      <c r="Q3" s="94">
        <v>40</v>
      </c>
      <c r="R3" s="94">
        <v>200</v>
      </c>
      <c r="S3" s="94">
        <v>200</v>
      </c>
      <c r="T3" s="94">
        <v>200</v>
      </c>
      <c r="U3" s="94">
        <v>120</v>
      </c>
      <c r="V3" s="94">
        <v>40</v>
      </c>
      <c r="W3" s="94">
        <v>200</v>
      </c>
      <c r="X3" s="94">
        <v>120</v>
      </c>
      <c r="Y3" s="94">
        <v>40</v>
      </c>
      <c r="Z3" s="94">
        <v>200</v>
      </c>
      <c r="AA3" s="94">
        <v>120</v>
      </c>
      <c r="AB3" s="94">
        <v>40</v>
      </c>
      <c r="AC3" s="94">
        <v>200</v>
      </c>
      <c r="AD3" s="94">
        <v>120</v>
      </c>
      <c r="AE3" s="94">
        <v>40</v>
      </c>
      <c r="AF3" s="94">
        <v>200</v>
      </c>
      <c r="AG3" s="94">
        <v>200</v>
      </c>
      <c r="AH3" s="94">
        <v>120</v>
      </c>
      <c r="AI3" s="94">
        <v>40</v>
      </c>
      <c r="AJ3" s="7"/>
      <c r="AK3" s="7"/>
      <c r="AL3" s="7"/>
      <c r="AM3" s="7"/>
      <c r="AN3" s="7"/>
    </row>
    <row r="4" spans="1:40" ht="14.1" customHeight="1">
      <c r="A4" s="95" t="s">
        <v>136</v>
      </c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8"/>
      <c r="AJ4" s="99"/>
      <c r="AK4" s="7"/>
      <c r="AL4" s="7"/>
      <c r="AM4" s="7"/>
      <c r="AN4" s="7"/>
    </row>
    <row r="5" spans="1:40" ht="13.5" customHeight="1">
      <c r="A5" s="100" t="s">
        <v>137</v>
      </c>
      <c r="B5" s="101"/>
      <c r="C5" s="102">
        <v>200</v>
      </c>
      <c r="D5" s="102">
        <v>120</v>
      </c>
      <c r="E5" s="102">
        <v>40</v>
      </c>
      <c r="F5" s="102">
        <v>200</v>
      </c>
      <c r="G5" s="102">
        <v>120</v>
      </c>
      <c r="H5" s="102">
        <v>40</v>
      </c>
      <c r="I5" s="103"/>
      <c r="J5" s="103"/>
      <c r="K5" s="103"/>
      <c r="L5" s="102">
        <v>200</v>
      </c>
      <c r="M5" s="102">
        <v>120</v>
      </c>
      <c r="N5" s="102">
        <v>40</v>
      </c>
      <c r="O5" s="102">
        <v>200</v>
      </c>
      <c r="P5" s="102">
        <v>120</v>
      </c>
      <c r="Q5" s="102">
        <v>40</v>
      </c>
      <c r="R5" s="102">
        <v>200</v>
      </c>
      <c r="S5" s="103"/>
      <c r="T5" s="103"/>
      <c r="U5" s="103"/>
      <c r="V5" s="103"/>
      <c r="W5" s="102">
        <v>200</v>
      </c>
      <c r="X5" s="102">
        <v>120</v>
      </c>
      <c r="Y5" s="102">
        <v>40</v>
      </c>
      <c r="Z5" s="102">
        <v>200</v>
      </c>
      <c r="AA5" s="102">
        <v>120</v>
      </c>
      <c r="AB5" s="102">
        <v>40</v>
      </c>
      <c r="AC5" s="102">
        <v>200</v>
      </c>
      <c r="AD5" s="102">
        <v>120</v>
      </c>
      <c r="AE5" s="102">
        <v>40</v>
      </c>
      <c r="AF5" s="103"/>
      <c r="AG5" s="102">
        <v>200</v>
      </c>
      <c r="AH5" s="102">
        <v>120</v>
      </c>
      <c r="AI5" s="102">
        <v>40</v>
      </c>
      <c r="AJ5" s="104"/>
      <c r="AK5" s="7"/>
      <c r="AL5" s="7"/>
      <c r="AM5" s="7"/>
      <c r="AN5" s="7"/>
    </row>
    <row r="6" spans="1:40" ht="13.5" customHeight="1">
      <c r="A6" s="100" t="s">
        <v>138</v>
      </c>
      <c r="B6" s="101"/>
      <c r="C6" s="103"/>
      <c r="D6" s="103"/>
      <c r="E6" s="103"/>
      <c r="F6" s="102">
        <v>40</v>
      </c>
      <c r="G6" s="102">
        <v>40</v>
      </c>
      <c r="H6" s="102">
        <v>40</v>
      </c>
      <c r="I6" s="103"/>
      <c r="J6" s="103"/>
      <c r="K6" s="103"/>
      <c r="L6" s="102">
        <v>40</v>
      </c>
      <c r="M6" s="102">
        <v>40</v>
      </c>
      <c r="N6" s="102">
        <v>40</v>
      </c>
      <c r="O6" s="102">
        <v>40</v>
      </c>
      <c r="P6" s="102">
        <v>40</v>
      </c>
      <c r="Q6" s="102">
        <v>40</v>
      </c>
      <c r="R6" s="103"/>
      <c r="S6" s="103"/>
      <c r="T6" s="103"/>
      <c r="U6" s="103"/>
      <c r="V6" s="103"/>
      <c r="W6" s="103"/>
      <c r="X6" s="103"/>
      <c r="Y6" s="103"/>
      <c r="Z6" s="102">
        <v>200</v>
      </c>
      <c r="AA6" s="102">
        <v>120</v>
      </c>
      <c r="AB6" s="102">
        <v>40</v>
      </c>
      <c r="AC6" s="102">
        <v>200</v>
      </c>
      <c r="AD6" s="102">
        <v>120</v>
      </c>
      <c r="AE6" s="102">
        <v>40</v>
      </c>
      <c r="AF6" s="102">
        <v>12</v>
      </c>
      <c r="AG6" s="103"/>
      <c r="AH6" s="103"/>
      <c r="AI6" s="103"/>
      <c r="AJ6" s="104"/>
      <c r="AK6" s="7"/>
      <c r="AL6" s="7"/>
      <c r="AM6" s="7"/>
      <c r="AN6" s="7"/>
    </row>
    <row r="7" spans="1:40" ht="13.5" customHeight="1">
      <c r="A7" s="100" t="s">
        <v>139</v>
      </c>
      <c r="B7" s="101"/>
      <c r="C7" s="102">
        <v>80</v>
      </c>
      <c r="D7" s="102">
        <v>80</v>
      </c>
      <c r="E7" s="103"/>
      <c r="F7" s="102">
        <v>80</v>
      </c>
      <c r="G7" s="102">
        <v>80</v>
      </c>
      <c r="H7" s="103"/>
      <c r="I7" s="103"/>
      <c r="J7" s="103"/>
      <c r="K7" s="103"/>
      <c r="L7" s="102">
        <v>80</v>
      </c>
      <c r="M7" s="102">
        <v>80</v>
      </c>
      <c r="N7" s="102">
        <v>40</v>
      </c>
      <c r="O7" s="102">
        <v>40</v>
      </c>
      <c r="P7" s="102">
        <v>40</v>
      </c>
      <c r="Q7" s="102">
        <v>40</v>
      </c>
      <c r="R7" s="103"/>
      <c r="S7" s="103"/>
      <c r="T7" s="103"/>
      <c r="U7" s="103"/>
      <c r="V7" s="103"/>
      <c r="W7" s="102">
        <v>40</v>
      </c>
      <c r="X7" s="102">
        <v>40</v>
      </c>
      <c r="Y7" s="102">
        <v>40</v>
      </c>
      <c r="Z7" s="102">
        <v>80</v>
      </c>
      <c r="AA7" s="102">
        <v>80</v>
      </c>
      <c r="AB7" s="102">
        <v>40</v>
      </c>
      <c r="AC7" s="102">
        <v>40</v>
      </c>
      <c r="AD7" s="102">
        <v>40</v>
      </c>
      <c r="AE7" s="102">
        <v>40</v>
      </c>
      <c r="AF7" s="102">
        <v>12</v>
      </c>
      <c r="AG7" s="102">
        <v>80</v>
      </c>
      <c r="AH7" s="102">
        <v>80</v>
      </c>
      <c r="AI7" s="102">
        <v>80</v>
      </c>
      <c r="AJ7" s="104"/>
      <c r="AK7" s="7"/>
      <c r="AL7" s="7"/>
      <c r="AM7" s="7"/>
      <c r="AN7" s="7"/>
    </row>
    <row r="8" spans="1:40" ht="13.5" customHeight="1">
      <c r="A8" s="100" t="s">
        <v>140</v>
      </c>
      <c r="B8" s="101"/>
      <c r="C8" s="103"/>
      <c r="D8" s="103"/>
      <c r="E8" s="103"/>
      <c r="F8" s="103"/>
      <c r="G8" s="103"/>
      <c r="H8" s="103"/>
      <c r="I8" s="103"/>
      <c r="J8" s="103"/>
      <c r="K8" s="103"/>
      <c r="L8" s="102">
        <v>160</v>
      </c>
      <c r="M8" s="102">
        <v>80</v>
      </c>
      <c r="N8" s="103"/>
      <c r="O8" s="102">
        <v>160</v>
      </c>
      <c r="P8" s="102">
        <v>80</v>
      </c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4"/>
      <c r="AK8" s="7"/>
      <c r="AL8" s="7"/>
      <c r="AM8" s="7"/>
      <c r="AN8" s="7"/>
    </row>
    <row r="9" spans="1:40" ht="13.5" customHeight="1">
      <c r="A9" s="100" t="s">
        <v>141</v>
      </c>
      <c r="B9" s="101"/>
      <c r="C9" s="102">
        <v>200</v>
      </c>
      <c r="D9" s="102">
        <v>120</v>
      </c>
      <c r="E9" s="102">
        <v>40</v>
      </c>
      <c r="F9" s="102">
        <v>200</v>
      </c>
      <c r="G9" s="102">
        <v>120</v>
      </c>
      <c r="H9" s="102">
        <v>40</v>
      </c>
      <c r="I9" s="102">
        <v>200</v>
      </c>
      <c r="J9" s="102">
        <v>120</v>
      </c>
      <c r="K9" s="102">
        <v>40</v>
      </c>
      <c r="L9" s="102">
        <v>40</v>
      </c>
      <c r="M9" s="102">
        <v>40</v>
      </c>
      <c r="N9" s="102">
        <v>40</v>
      </c>
      <c r="O9" s="102">
        <v>40</v>
      </c>
      <c r="P9" s="102">
        <v>40</v>
      </c>
      <c r="Q9" s="102">
        <v>40</v>
      </c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2">
        <v>200</v>
      </c>
      <c r="AH9" s="102">
        <v>120</v>
      </c>
      <c r="AI9" s="102">
        <v>40</v>
      </c>
      <c r="AJ9" s="104"/>
      <c r="AK9" s="7"/>
      <c r="AL9" s="7"/>
      <c r="AM9" s="7"/>
      <c r="AN9" s="7"/>
    </row>
    <row r="10" spans="1:40" ht="13.5" customHeight="1">
      <c r="A10" s="100" t="s">
        <v>142</v>
      </c>
      <c r="B10" s="101"/>
      <c r="C10" s="102">
        <v>160</v>
      </c>
      <c r="D10" s="102">
        <v>80</v>
      </c>
      <c r="E10" s="103"/>
      <c r="F10" s="102">
        <v>160</v>
      </c>
      <c r="G10" s="102">
        <v>80</v>
      </c>
      <c r="H10" s="102">
        <v>40</v>
      </c>
      <c r="I10" s="102">
        <v>160</v>
      </c>
      <c r="J10" s="102">
        <v>80</v>
      </c>
      <c r="K10" s="103"/>
      <c r="L10" s="102">
        <v>160</v>
      </c>
      <c r="M10" s="102">
        <v>80</v>
      </c>
      <c r="N10" s="103"/>
      <c r="O10" s="102">
        <v>160</v>
      </c>
      <c r="P10" s="102">
        <v>80</v>
      </c>
      <c r="Q10" s="103"/>
      <c r="R10" s="103"/>
      <c r="S10" s="103"/>
      <c r="T10" s="102">
        <v>160</v>
      </c>
      <c r="U10" s="102">
        <v>80</v>
      </c>
      <c r="V10" s="103"/>
      <c r="W10" s="102">
        <v>160</v>
      </c>
      <c r="X10" s="102">
        <v>80</v>
      </c>
      <c r="Y10" s="103"/>
      <c r="Z10" s="102">
        <v>160</v>
      </c>
      <c r="AA10" s="102">
        <v>80</v>
      </c>
      <c r="AB10" s="103"/>
      <c r="AC10" s="102">
        <v>160</v>
      </c>
      <c r="AD10" s="102">
        <v>120</v>
      </c>
      <c r="AE10" s="103"/>
      <c r="AF10" s="103"/>
      <c r="AG10" s="102">
        <v>160</v>
      </c>
      <c r="AH10" s="102">
        <v>80</v>
      </c>
      <c r="AI10" s="103"/>
      <c r="AJ10" s="104"/>
      <c r="AK10" s="7"/>
      <c r="AL10" s="7"/>
      <c r="AM10" s="7"/>
      <c r="AN10" s="7"/>
    </row>
    <row r="11" spans="1:40" ht="13.5" customHeight="1">
      <c r="A11" s="100" t="s">
        <v>143</v>
      </c>
      <c r="B11" s="101"/>
      <c r="C11" s="102">
        <v>40</v>
      </c>
      <c r="D11" s="102">
        <v>40</v>
      </c>
      <c r="E11" s="102">
        <v>40</v>
      </c>
      <c r="F11" s="102">
        <v>40</v>
      </c>
      <c r="G11" s="102">
        <v>40</v>
      </c>
      <c r="H11" s="102">
        <v>40</v>
      </c>
      <c r="I11" s="102">
        <v>40</v>
      </c>
      <c r="J11" s="102">
        <v>40</v>
      </c>
      <c r="K11" s="102">
        <v>40</v>
      </c>
      <c r="L11" s="102">
        <v>40</v>
      </c>
      <c r="M11" s="102">
        <v>40</v>
      </c>
      <c r="N11" s="102">
        <v>40</v>
      </c>
      <c r="O11" s="102">
        <v>40</v>
      </c>
      <c r="P11" s="102">
        <v>40</v>
      </c>
      <c r="Q11" s="102">
        <v>40</v>
      </c>
      <c r="R11" s="103"/>
      <c r="S11" s="103"/>
      <c r="T11" s="102">
        <v>40</v>
      </c>
      <c r="U11" s="102">
        <v>40</v>
      </c>
      <c r="V11" s="102">
        <v>40</v>
      </c>
      <c r="W11" s="102">
        <v>40</v>
      </c>
      <c r="X11" s="102">
        <v>40</v>
      </c>
      <c r="Y11" s="102">
        <v>40</v>
      </c>
      <c r="Z11" s="102">
        <v>40</v>
      </c>
      <c r="AA11" s="102">
        <v>40</v>
      </c>
      <c r="AB11" s="102">
        <v>40</v>
      </c>
      <c r="AC11" s="102">
        <v>40</v>
      </c>
      <c r="AD11" s="102">
        <v>40</v>
      </c>
      <c r="AE11" s="102">
        <v>40</v>
      </c>
      <c r="AF11" s="102">
        <v>12</v>
      </c>
      <c r="AG11" s="102">
        <v>40</v>
      </c>
      <c r="AH11" s="102">
        <v>40</v>
      </c>
      <c r="AI11" s="102">
        <v>40</v>
      </c>
      <c r="AJ11" s="104"/>
      <c r="AK11" s="7"/>
      <c r="AL11" s="7"/>
      <c r="AM11" s="7"/>
      <c r="AN11" s="7"/>
    </row>
    <row r="12" spans="1:40" ht="13.5" customHeight="1">
      <c r="A12" s="100" t="s">
        <v>144</v>
      </c>
      <c r="B12" s="101"/>
      <c r="C12" s="102">
        <v>4</v>
      </c>
      <c r="D12" s="102">
        <v>4</v>
      </c>
      <c r="E12" s="102">
        <v>4</v>
      </c>
      <c r="F12" s="102">
        <v>4</v>
      </c>
      <c r="G12" s="102">
        <v>4</v>
      </c>
      <c r="H12" s="102">
        <v>4</v>
      </c>
      <c r="I12" s="102">
        <v>4</v>
      </c>
      <c r="J12" s="102">
        <v>4</v>
      </c>
      <c r="K12" s="102">
        <v>4</v>
      </c>
      <c r="L12" s="102">
        <v>4</v>
      </c>
      <c r="M12" s="102">
        <v>4</v>
      </c>
      <c r="N12" s="102">
        <v>4</v>
      </c>
      <c r="O12" s="103"/>
      <c r="P12" s="103"/>
      <c r="Q12" s="103"/>
      <c r="R12" s="103"/>
      <c r="S12" s="103"/>
      <c r="T12" s="102">
        <v>4</v>
      </c>
      <c r="U12" s="102">
        <v>4</v>
      </c>
      <c r="V12" s="102">
        <v>4</v>
      </c>
      <c r="W12" s="102">
        <v>4</v>
      </c>
      <c r="X12" s="102">
        <v>4</v>
      </c>
      <c r="Y12" s="102">
        <v>4</v>
      </c>
      <c r="Z12" s="102">
        <v>4</v>
      </c>
      <c r="AA12" s="102">
        <v>4</v>
      </c>
      <c r="AB12" s="102">
        <v>4</v>
      </c>
      <c r="AC12" s="102">
        <v>4</v>
      </c>
      <c r="AD12" s="102">
        <v>4</v>
      </c>
      <c r="AE12" s="102">
        <v>4</v>
      </c>
      <c r="AF12" s="103"/>
      <c r="AG12" s="102">
        <v>4</v>
      </c>
      <c r="AH12" s="102">
        <v>4</v>
      </c>
      <c r="AI12" s="102">
        <v>4</v>
      </c>
      <c r="AJ12" s="104"/>
      <c r="AK12" s="7"/>
      <c r="AL12" s="7"/>
      <c r="AM12" s="7"/>
      <c r="AN12" s="7"/>
    </row>
    <row r="13" spans="1:40" ht="13.5" customHeight="1">
      <c r="A13" s="101"/>
      <c r="B13" s="101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4"/>
      <c r="AK13" s="7"/>
      <c r="AL13" s="7"/>
      <c r="AM13" s="7"/>
      <c r="AN13" s="7"/>
    </row>
    <row r="14" spans="1:40" ht="13.5" customHeight="1">
      <c r="A14" s="100" t="s">
        <v>145</v>
      </c>
      <c r="B14" s="101"/>
      <c r="C14" s="102">
        <v>40</v>
      </c>
      <c r="D14" s="102">
        <v>40</v>
      </c>
      <c r="E14" s="102">
        <v>40</v>
      </c>
      <c r="F14" s="102">
        <v>40</v>
      </c>
      <c r="G14" s="102">
        <v>40</v>
      </c>
      <c r="H14" s="102">
        <v>40</v>
      </c>
      <c r="I14" s="102">
        <v>40</v>
      </c>
      <c r="J14" s="102">
        <v>40</v>
      </c>
      <c r="K14" s="102">
        <v>40</v>
      </c>
      <c r="L14" s="102">
        <v>40</v>
      </c>
      <c r="M14" s="102">
        <v>40</v>
      </c>
      <c r="N14" s="102">
        <v>40</v>
      </c>
      <c r="O14" s="102">
        <v>40</v>
      </c>
      <c r="P14" s="102">
        <v>40</v>
      </c>
      <c r="Q14" s="102">
        <v>40</v>
      </c>
      <c r="R14" s="103"/>
      <c r="S14" s="103"/>
      <c r="T14" s="102">
        <v>40</v>
      </c>
      <c r="U14" s="102">
        <v>40</v>
      </c>
      <c r="V14" s="102">
        <v>40</v>
      </c>
      <c r="W14" s="102">
        <v>40</v>
      </c>
      <c r="X14" s="102">
        <v>40</v>
      </c>
      <c r="Y14" s="102">
        <v>40</v>
      </c>
      <c r="Z14" s="102">
        <v>40</v>
      </c>
      <c r="AA14" s="102">
        <v>40</v>
      </c>
      <c r="AB14" s="102">
        <v>40</v>
      </c>
      <c r="AC14" s="102">
        <v>40</v>
      </c>
      <c r="AD14" s="102">
        <v>40</v>
      </c>
      <c r="AE14" s="102">
        <v>40</v>
      </c>
      <c r="AF14" s="102">
        <v>12</v>
      </c>
      <c r="AG14" s="102">
        <v>40</v>
      </c>
      <c r="AH14" s="102">
        <v>40</v>
      </c>
      <c r="AI14" s="102">
        <v>40</v>
      </c>
      <c r="AJ14" s="104"/>
      <c r="AK14" s="7"/>
      <c r="AL14" s="7"/>
      <c r="AM14" s="7"/>
      <c r="AN14" s="7"/>
    </row>
    <row r="15" spans="1:40" ht="13.5" customHeight="1">
      <c r="A15" s="100" t="s">
        <v>146</v>
      </c>
      <c r="B15" s="101"/>
      <c r="C15" s="102">
        <v>40</v>
      </c>
      <c r="D15" s="102">
        <v>40</v>
      </c>
      <c r="E15" s="102">
        <v>40</v>
      </c>
      <c r="F15" s="102">
        <v>40</v>
      </c>
      <c r="G15" s="102">
        <v>40</v>
      </c>
      <c r="H15" s="102">
        <v>40</v>
      </c>
      <c r="I15" s="102">
        <v>40</v>
      </c>
      <c r="J15" s="102">
        <v>40</v>
      </c>
      <c r="K15" s="102">
        <v>40</v>
      </c>
      <c r="L15" s="102">
        <v>40</v>
      </c>
      <c r="M15" s="102">
        <v>40</v>
      </c>
      <c r="N15" s="102">
        <v>40</v>
      </c>
      <c r="O15" s="102">
        <v>40</v>
      </c>
      <c r="P15" s="102">
        <v>40</v>
      </c>
      <c r="Q15" s="102">
        <v>40</v>
      </c>
      <c r="R15" s="103"/>
      <c r="S15" s="103"/>
      <c r="T15" s="102">
        <v>40</v>
      </c>
      <c r="U15" s="102">
        <v>40</v>
      </c>
      <c r="V15" s="102">
        <v>40</v>
      </c>
      <c r="W15" s="102">
        <v>40</v>
      </c>
      <c r="X15" s="102">
        <v>40</v>
      </c>
      <c r="Y15" s="102">
        <v>40</v>
      </c>
      <c r="Z15" s="102">
        <v>40</v>
      </c>
      <c r="AA15" s="102">
        <v>40</v>
      </c>
      <c r="AB15" s="102">
        <v>40</v>
      </c>
      <c r="AC15" s="102">
        <v>40</v>
      </c>
      <c r="AD15" s="102">
        <v>40</v>
      </c>
      <c r="AE15" s="102">
        <v>40</v>
      </c>
      <c r="AF15" s="102">
        <v>12</v>
      </c>
      <c r="AG15" s="102">
        <v>40</v>
      </c>
      <c r="AH15" s="102">
        <v>40</v>
      </c>
      <c r="AI15" s="102">
        <v>40</v>
      </c>
      <c r="AJ15" s="104"/>
      <c r="AK15" s="7"/>
      <c r="AL15" s="7"/>
      <c r="AM15" s="7"/>
      <c r="AN15" s="7"/>
    </row>
    <row r="16" spans="1:40" ht="13.5" customHeight="1">
      <c r="A16" s="100" t="s">
        <v>147</v>
      </c>
      <c r="B16" s="101"/>
      <c r="C16" s="102">
        <v>40</v>
      </c>
      <c r="D16" s="102">
        <v>40</v>
      </c>
      <c r="E16" s="102">
        <v>40</v>
      </c>
      <c r="F16" s="102">
        <v>40</v>
      </c>
      <c r="G16" s="102">
        <v>40</v>
      </c>
      <c r="H16" s="102">
        <v>40</v>
      </c>
      <c r="I16" s="102">
        <v>40</v>
      </c>
      <c r="J16" s="102">
        <v>40</v>
      </c>
      <c r="K16" s="102">
        <v>40</v>
      </c>
      <c r="L16" s="102">
        <v>40</v>
      </c>
      <c r="M16" s="102">
        <v>40</v>
      </c>
      <c r="N16" s="102">
        <v>40</v>
      </c>
      <c r="O16" s="102">
        <v>40</v>
      </c>
      <c r="P16" s="102">
        <v>40</v>
      </c>
      <c r="Q16" s="102">
        <v>40</v>
      </c>
      <c r="R16" s="103"/>
      <c r="S16" s="103"/>
      <c r="T16" s="102">
        <v>40</v>
      </c>
      <c r="U16" s="102">
        <v>40</v>
      </c>
      <c r="V16" s="102">
        <v>40</v>
      </c>
      <c r="W16" s="102">
        <v>40</v>
      </c>
      <c r="X16" s="102">
        <v>40</v>
      </c>
      <c r="Y16" s="102">
        <v>40</v>
      </c>
      <c r="Z16" s="102">
        <v>40</v>
      </c>
      <c r="AA16" s="102">
        <v>40</v>
      </c>
      <c r="AB16" s="102">
        <v>40</v>
      </c>
      <c r="AC16" s="102">
        <v>40</v>
      </c>
      <c r="AD16" s="102">
        <v>40</v>
      </c>
      <c r="AE16" s="102">
        <v>40</v>
      </c>
      <c r="AF16" s="102">
        <v>12</v>
      </c>
      <c r="AG16" s="102">
        <v>40</v>
      </c>
      <c r="AH16" s="102">
        <v>40</v>
      </c>
      <c r="AI16" s="102">
        <v>40</v>
      </c>
      <c r="AJ16" s="104"/>
      <c r="AK16" s="7"/>
      <c r="AL16" s="7"/>
      <c r="AM16" s="7"/>
      <c r="AN16" s="7"/>
    </row>
    <row r="17" spans="1:40" ht="13.5" customHeight="1">
      <c r="A17" s="100" t="s">
        <v>148</v>
      </c>
      <c r="B17" s="101"/>
      <c r="C17" s="102">
        <v>40</v>
      </c>
      <c r="D17" s="102">
        <v>40</v>
      </c>
      <c r="E17" s="102">
        <v>40</v>
      </c>
      <c r="F17" s="102">
        <v>40</v>
      </c>
      <c r="G17" s="102">
        <v>40</v>
      </c>
      <c r="H17" s="102">
        <v>40</v>
      </c>
      <c r="I17" s="102">
        <v>40</v>
      </c>
      <c r="J17" s="102">
        <v>40</v>
      </c>
      <c r="K17" s="102">
        <v>40</v>
      </c>
      <c r="L17" s="102">
        <v>40</v>
      </c>
      <c r="M17" s="102">
        <v>40</v>
      </c>
      <c r="N17" s="102">
        <v>40</v>
      </c>
      <c r="O17" s="102">
        <v>40</v>
      </c>
      <c r="P17" s="102">
        <v>40</v>
      </c>
      <c r="Q17" s="102">
        <v>40</v>
      </c>
      <c r="R17" s="103"/>
      <c r="S17" s="103"/>
      <c r="T17" s="103"/>
      <c r="U17" s="103"/>
      <c r="V17" s="103"/>
      <c r="W17" s="102">
        <v>40</v>
      </c>
      <c r="X17" s="102">
        <v>40</v>
      </c>
      <c r="Y17" s="102">
        <v>40</v>
      </c>
      <c r="Z17" s="102">
        <v>40</v>
      </c>
      <c r="AA17" s="102">
        <v>40</v>
      </c>
      <c r="AB17" s="102">
        <v>40</v>
      </c>
      <c r="AC17" s="102">
        <v>40</v>
      </c>
      <c r="AD17" s="102">
        <v>40</v>
      </c>
      <c r="AE17" s="102">
        <v>40</v>
      </c>
      <c r="AF17" s="103"/>
      <c r="AG17" s="102">
        <v>40</v>
      </c>
      <c r="AH17" s="102">
        <v>40</v>
      </c>
      <c r="AI17" s="102">
        <v>40</v>
      </c>
      <c r="AJ17" s="104"/>
      <c r="AK17" s="7"/>
      <c r="AL17" s="7"/>
      <c r="AM17" s="7"/>
      <c r="AN17" s="7"/>
    </row>
    <row r="18" spans="1:40" ht="13.5" customHeight="1">
      <c r="A18" s="101"/>
      <c r="B18" s="101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4"/>
      <c r="AK18" s="7"/>
      <c r="AL18" s="7"/>
      <c r="AM18" s="7"/>
      <c r="AN18" s="7"/>
    </row>
    <row r="19" spans="1:40" ht="13.5" customHeight="1">
      <c r="A19" s="100" t="s">
        <v>149</v>
      </c>
      <c r="B19" s="101"/>
      <c r="C19" s="103"/>
      <c r="D19" s="103"/>
      <c r="E19" s="103"/>
      <c r="F19" s="103"/>
      <c r="G19" s="103"/>
      <c r="H19" s="103"/>
      <c r="I19" s="103"/>
      <c r="J19" s="103"/>
      <c r="K19" s="103"/>
      <c r="L19" s="102">
        <v>40</v>
      </c>
      <c r="M19" s="102">
        <v>40</v>
      </c>
      <c r="N19" s="102">
        <v>40</v>
      </c>
      <c r="O19" s="103"/>
      <c r="P19" s="103"/>
      <c r="Q19" s="103"/>
      <c r="R19" s="103"/>
      <c r="S19" s="103"/>
      <c r="T19" s="103"/>
      <c r="U19" s="103"/>
      <c r="V19" s="103"/>
      <c r="W19" s="102">
        <v>200</v>
      </c>
      <c r="X19" s="102">
        <v>120</v>
      </c>
      <c r="Y19" s="102">
        <v>40</v>
      </c>
      <c r="Z19" s="102">
        <v>200</v>
      </c>
      <c r="AA19" s="102">
        <v>120</v>
      </c>
      <c r="AB19" s="102">
        <v>40</v>
      </c>
      <c r="AC19" s="103"/>
      <c r="AD19" s="103"/>
      <c r="AE19" s="103"/>
      <c r="AF19" s="103"/>
      <c r="AG19" s="103"/>
      <c r="AH19" s="103"/>
      <c r="AI19" s="103"/>
      <c r="AJ19" s="104"/>
      <c r="AK19" s="7"/>
      <c r="AL19" s="7"/>
      <c r="AM19" s="7"/>
      <c r="AN19" s="7"/>
    </row>
    <row r="20" spans="1:40" ht="13.5" customHeight="1">
      <c r="A20" s="100" t="s">
        <v>150</v>
      </c>
      <c r="B20" s="101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2">
        <v>200</v>
      </c>
      <c r="AD20" s="102">
        <v>120</v>
      </c>
      <c r="AE20" s="102">
        <v>40</v>
      </c>
      <c r="AF20" s="103"/>
      <c r="AG20" s="103"/>
      <c r="AH20" s="103"/>
      <c r="AI20" s="103"/>
      <c r="AJ20" s="104"/>
      <c r="AK20" s="7"/>
      <c r="AL20" s="7"/>
      <c r="AM20" s="7"/>
      <c r="AN20" s="7"/>
    </row>
    <row r="21" spans="1:40" ht="13.5" customHeight="1">
      <c r="A21" s="100" t="s">
        <v>151</v>
      </c>
      <c r="B21" s="101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2">
        <v>40</v>
      </c>
      <c r="P21" s="102">
        <v>40</v>
      </c>
      <c r="Q21" s="102">
        <v>40</v>
      </c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4"/>
      <c r="AK21" s="7"/>
      <c r="AL21" s="7"/>
      <c r="AM21" s="7"/>
      <c r="AN21" s="7"/>
    </row>
    <row r="22" spans="1:40" ht="13.5" customHeight="1">
      <c r="A22" s="100" t="s">
        <v>152</v>
      </c>
      <c r="B22" s="101"/>
      <c r="C22" s="103"/>
      <c r="D22" s="103"/>
      <c r="E22" s="103"/>
      <c r="F22" s="102">
        <v>40</v>
      </c>
      <c r="G22" s="102">
        <v>40</v>
      </c>
      <c r="H22" s="102">
        <v>40</v>
      </c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2">
        <v>40</v>
      </c>
      <c r="U22" s="102">
        <v>40</v>
      </c>
      <c r="V22" s="102">
        <v>40</v>
      </c>
      <c r="W22" s="102">
        <v>40</v>
      </c>
      <c r="X22" s="102">
        <v>40</v>
      </c>
      <c r="Y22" s="102">
        <v>40</v>
      </c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4"/>
      <c r="AK22" s="7"/>
      <c r="AL22" s="7"/>
      <c r="AM22" s="7"/>
      <c r="AN22" s="7"/>
    </row>
    <row r="23" spans="1:40" ht="13.5" customHeight="1">
      <c r="A23" s="100" t="s">
        <v>153</v>
      </c>
      <c r="B23" s="101"/>
      <c r="C23" s="103"/>
      <c r="D23" s="103"/>
      <c r="E23" s="103"/>
      <c r="F23" s="102">
        <v>40</v>
      </c>
      <c r="G23" s="102">
        <v>40</v>
      </c>
      <c r="H23" s="102">
        <v>40</v>
      </c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4"/>
      <c r="AK23" s="7"/>
      <c r="AL23" s="7"/>
      <c r="AM23" s="7"/>
      <c r="AN23" s="7"/>
    </row>
    <row r="24" spans="1:40" ht="13.5" customHeight="1">
      <c r="A24" s="100" t="s">
        <v>154</v>
      </c>
      <c r="B24" s="101"/>
      <c r="C24" s="103"/>
      <c r="D24" s="103"/>
      <c r="E24" s="103"/>
      <c r="F24" s="102">
        <v>4</v>
      </c>
      <c r="G24" s="102">
        <v>4</v>
      </c>
      <c r="H24" s="102">
        <v>4</v>
      </c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2">
        <v>40</v>
      </c>
      <c r="X24" s="102">
        <v>40</v>
      </c>
      <c r="Y24" s="102">
        <v>40</v>
      </c>
      <c r="Z24" s="103"/>
      <c r="AA24" s="103"/>
      <c r="AB24" s="103"/>
      <c r="AC24" s="103"/>
      <c r="AD24" s="103"/>
      <c r="AE24" s="103"/>
      <c r="AF24" s="103"/>
      <c r="AG24" s="102">
        <v>4</v>
      </c>
      <c r="AH24" s="102">
        <v>4</v>
      </c>
      <c r="AI24" s="102">
        <v>4</v>
      </c>
      <c r="AJ24" s="104"/>
      <c r="AK24" s="7"/>
      <c r="AL24" s="7"/>
      <c r="AM24" s="7"/>
      <c r="AN24" s="7"/>
    </row>
    <row r="25" spans="1:40" ht="13.5" customHeight="1">
      <c r="A25" s="100" t="s">
        <v>155</v>
      </c>
      <c r="B25" s="101"/>
      <c r="C25" s="102">
        <v>40</v>
      </c>
      <c r="D25" s="102">
        <v>40</v>
      </c>
      <c r="E25" s="102">
        <v>40</v>
      </c>
      <c r="F25" s="102">
        <v>40</v>
      </c>
      <c r="G25" s="102">
        <v>40</v>
      </c>
      <c r="H25" s="102">
        <v>40</v>
      </c>
      <c r="I25" s="103"/>
      <c r="J25" s="103"/>
      <c r="K25" s="103"/>
      <c r="L25" s="102">
        <v>40</v>
      </c>
      <c r="M25" s="102">
        <v>40</v>
      </c>
      <c r="N25" s="102">
        <v>40</v>
      </c>
      <c r="O25" s="102">
        <v>4</v>
      </c>
      <c r="P25" s="102">
        <v>4</v>
      </c>
      <c r="Q25" s="102">
        <v>4</v>
      </c>
      <c r="R25" s="103"/>
      <c r="S25" s="103"/>
      <c r="T25" s="103"/>
      <c r="U25" s="103"/>
      <c r="V25" s="103"/>
      <c r="W25" s="102">
        <v>4</v>
      </c>
      <c r="X25" s="102">
        <v>4</v>
      </c>
      <c r="Y25" s="102">
        <v>4</v>
      </c>
      <c r="Z25" s="102">
        <v>40</v>
      </c>
      <c r="AA25" s="102">
        <v>40</v>
      </c>
      <c r="AB25" s="102">
        <v>40</v>
      </c>
      <c r="AC25" s="102">
        <v>40</v>
      </c>
      <c r="AD25" s="102">
        <v>40</v>
      </c>
      <c r="AE25" s="102">
        <v>40</v>
      </c>
      <c r="AF25" s="103"/>
      <c r="AG25" s="102">
        <v>40</v>
      </c>
      <c r="AH25" s="102">
        <v>40</v>
      </c>
      <c r="AI25" s="102">
        <v>40</v>
      </c>
      <c r="AJ25" s="104"/>
      <c r="AK25" s="7"/>
      <c r="AL25" s="7"/>
      <c r="AM25" s="7"/>
      <c r="AN25" s="7"/>
    </row>
    <row r="26" spans="1:40" ht="13.5" customHeight="1">
      <c r="A26" s="100" t="s">
        <v>156</v>
      </c>
      <c r="B26" s="101"/>
      <c r="C26" s="103"/>
      <c r="D26" s="103"/>
      <c r="E26" s="103"/>
      <c r="F26" s="103"/>
      <c r="G26" s="103"/>
      <c r="H26" s="103"/>
      <c r="I26" s="103"/>
      <c r="J26" s="103"/>
      <c r="K26" s="103"/>
      <c r="L26" s="102">
        <v>4</v>
      </c>
      <c r="M26" s="102">
        <v>4</v>
      </c>
      <c r="N26" s="102">
        <v>4</v>
      </c>
      <c r="O26" s="102">
        <v>4</v>
      </c>
      <c r="P26" s="102">
        <v>4</v>
      </c>
      <c r="Q26" s="102">
        <v>4</v>
      </c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4"/>
      <c r="AK26" s="7"/>
      <c r="AL26" s="7"/>
      <c r="AM26" s="7"/>
      <c r="AN26" s="7"/>
    </row>
    <row r="27" spans="1:40" ht="13.5" customHeight="1">
      <c r="A27" s="100" t="s">
        <v>157</v>
      </c>
      <c r="B27" s="101"/>
      <c r="C27" s="103"/>
      <c r="D27" s="103"/>
      <c r="E27" s="103"/>
      <c r="F27" s="103"/>
      <c r="G27" s="103"/>
      <c r="H27" s="103"/>
      <c r="I27" s="103"/>
      <c r="J27" s="103"/>
      <c r="K27" s="103"/>
      <c r="L27" s="102">
        <v>4</v>
      </c>
      <c r="M27" s="102">
        <v>4</v>
      </c>
      <c r="N27" s="102">
        <v>4</v>
      </c>
      <c r="O27" s="102">
        <v>4</v>
      </c>
      <c r="P27" s="102">
        <v>4</v>
      </c>
      <c r="Q27" s="102">
        <v>4</v>
      </c>
      <c r="R27" s="103"/>
      <c r="S27" s="103"/>
      <c r="T27" s="103"/>
      <c r="U27" s="103"/>
      <c r="V27" s="103"/>
      <c r="W27" s="103"/>
      <c r="X27" s="103"/>
      <c r="Y27" s="103"/>
      <c r="Z27" s="102">
        <v>4</v>
      </c>
      <c r="AA27" s="102">
        <v>4</v>
      </c>
      <c r="AB27" s="102">
        <v>4</v>
      </c>
      <c r="AC27" s="102">
        <v>4</v>
      </c>
      <c r="AD27" s="102">
        <v>4</v>
      </c>
      <c r="AE27" s="102">
        <v>4</v>
      </c>
      <c r="AF27" s="103"/>
      <c r="AG27" s="102">
        <v>4</v>
      </c>
      <c r="AH27" s="102">
        <v>4</v>
      </c>
      <c r="AI27" s="102">
        <v>4</v>
      </c>
      <c r="AJ27" s="104"/>
      <c r="AK27" s="7"/>
      <c r="AL27" s="7"/>
      <c r="AM27" s="7"/>
      <c r="AN27" s="7"/>
    </row>
    <row r="28" spans="1:40" ht="13.5" customHeight="1">
      <c r="A28" s="100" t="s">
        <v>158</v>
      </c>
      <c r="B28" s="101"/>
      <c r="C28" s="102">
        <v>4</v>
      </c>
      <c r="D28" s="102">
        <v>4</v>
      </c>
      <c r="E28" s="102">
        <v>4</v>
      </c>
      <c r="F28" s="102">
        <v>4</v>
      </c>
      <c r="G28" s="102">
        <v>4</v>
      </c>
      <c r="H28" s="102">
        <v>4</v>
      </c>
      <c r="I28" s="102">
        <v>4</v>
      </c>
      <c r="J28" s="102">
        <v>4</v>
      </c>
      <c r="K28" s="102">
        <v>4</v>
      </c>
      <c r="L28" s="102">
        <v>4</v>
      </c>
      <c r="M28" s="102">
        <v>4</v>
      </c>
      <c r="N28" s="102">
        <v>4</v>
      </c>
      <c r="O28" s="102">
        <v>4</v>
      </c>
      <c r="P28" s="102">
        <v>4</v>
      </c>
      <c r="Q28" s="102">
        <v>4</v>
      </c>
      <c r="R28" s="103"/>
      <c r="S28" s="103"/>
      <c r="T28" s="102">
        <v>4</v>
      </c>
      <c r="U28" s="102">
        <v>4</v>
      </c>
      <c r="V28" s="102">
        <v>4</v>
      </c>
      <c r="W28" s="102">
        <v>4</v>
      </c>
      <c r="X28" s="102">
        <v>4</v>
      </c>
      <c r="Y28" s="102">
        <v>4</v>
      </c>
      <c r="Z28" s="102">
        <v>4</v>
      </c>
      <c r="AA28" s="102">
        <v>4</v>
      </c>
      <c r="AB28" s="102">
        <v>4</v>
      </c>
      <c r="AC28" s="102">
        <v>4</v>
      </c>
      <c r="AD28" s="102">
        <v>4</v>
      </c>
      <c r="AE28" s="102">
        <v>4</v>
      </c>
      <c r="AF28" s="103"/>
      <c r="AG28" s="102">
        <v>4</v>
      </c>
      <c r="AH28" s="102">
        <v>4</v>
      </c>
      <c r="AI28" s="102">
        <v>4</v>
      </c>
      <c r="AJ28" s="104"/>
      <c r="AK28" s="7"/>
      <c r="AL28" s="7"/>
      <c r="AM28" s="7"/>
      <c r="AN28" s="7"/>
    </row>
    <row r="29" spans="1:40" ht="13.5" customHeight="1">
      <c r="A29" s="100" t="s">
        <v>159</v>
      </c>
      <c r="B29" s="101"/>
      <c r="C29" s="103"/>
      <c r="D29" s="103"/>
      <c r="E29" s="103"/>
      <c r="F29" s="102">
        <v>4</v>
      </c>
      <c r="G29" s="102">
        <v>4</v>
      </c>
      <c r="H29" s="102">
        <v>4</v>
      </c>
      <c r="I29" s="103"/>
      <c r="J29" s="103"/>
      <c r="K29" s="103"/>
      <c r="L29" s="102">
        <v>4</v>
      </c>
      <c r="M29" s="102">
        <v>4</v>
      </c>
      <c r="N29" s="102">
        <v>4</v>
      </c>
      <c r="O29" s="102">
        <v>4</v>
      </c>
      <c r="P29" s="102">
        <v>4</v>
      </c>
      <c r="Q29" s="102">
        <v>4</v>
      </c>
      <c r="R29" s="103"/>
      <c r="S29" s="103"/>
      <c r="T29" s="103"/>
      <c r="U29" s="103"/>
      <c r="V29" s="103"/>
      <c r="W29" s="103"/>
      <c r="X29" s="103"/>
      <c r="Y29" s="103"/>
      <c r="Z29" s="102">
        <v>4</v>
      </c>
      <c r="AA29" s="102">
        <v>4</v>
      </c>
      <c r="AB29" s="102">
        <v>4</v>
      </c>
      <c r="AC29" s="103"/>
      <c r="AD29" s="103"/>
      <c r="AE29" s="103"/>
      <c r="AF29" s="103"/>
      <c r="AG29" s="103"/>
      <c r="AH29" s="103"/>
      <c r="AI29" s="103"/>
      <c r="AJ29" s="104"/>
      <c r="AK29" s="7"/>
      <c r="AL29" s="7"/>
      <c r="AM29" s="7"/>
      <c r="AN29" s="7"/>
    </row>
    <row r="30" spans="1:40" ht="13.5" customHeight="1">
      <c r="A30" s="100" t="s">
        <v>160</v>
      </c>
      <c r="B30" s="101"/>
      <c r="C30" s="103"/>
      <c r="D30" s="103"/>
      <c r="E30" s="103"/>
      <c r="F30" s="102">
        <v>4</v>
      </c>
      <c r="G30" s="102">
        <v>4</v>
      </c>
      <c r="H30" s="102">
        <v>4</v>
      </c>
      <c r="I30" s="103"/>
      <c r="J30" s="103"/>
      <c r="K30" s="103"/>
      <c r="L30" s="102">
        <v>4</v>
      </c>
      <c r="M30" s="102">
        <v>4</v>
      </c>
      <c r="N30" s="102">
        <v>4</v>
      </c>
      <c r="O30" s="102">
        <v>4</v>
      </c>
      <c r="P30" s="102">
        <v>4</v>
      </c>
      <c r="Q30" s="102">
        <v>4</v>
      </c>
      <c r="R30" s="103"/>
      <c r="S30" s="103"/>
      <c r="T30" s="103"/>
      <c r="U30" s="103"/>
      <c r="V30" s="103"/>
      <c r="W30" s="103"/>
      <c r="X30" s="103"/>
      <c r="Y30" s="103"/>
      <c r="Z30" s="102">
        <v>4</v>
      </c>
      <c r="AA30" s="102">
        <v>4</v>
      </c>
      <c r="AB30" s="102">
        <v>4</v>
      </c>
      <c r="AC30" s="103"/>
      <c r="AD30" s="103"/>
      <c r="AE30" s="103"/>
      <c r="AF30" s="103"/>
      <c r="AG30" s="103"/>
      <c r="AH30" s="103"/>
      <c r="AI30" s="103"/>
      <c r="AJ30" s="104"/>
      <c r="AK30" s="7"/>
      <c r="AL30" s="7"/>
      <c r="AM30" s="7"/>
      <c r="AN30" s="7"/>
    </row>
    <row r="31" spans="1:40" ht="13.5" customHeight="1">
      <c r="A31" s="100" t="s">
        <v>161</v>
      </c>
      <c r="B31" s="101"/>
      <c r="C31" s="103"/>
      <c r="D31" s="103"/>
      <c r="E31" s="103"/>
      <c r="F31" s="102">
        <v>1</v>
      </c>
      <c r="G31" s="102">
        <v>1</v>
      </c>
      <c r="H31" s="102">
        <v>1</v>
      </c>
      <c r="I31" s="103"/>
      <c r="J31" s="103"/>
      <c r="K31" s="103"/>
      <c r="L31" s="102">
        <v>1</v>
      </c>
      <c r="M31" s="102">
        <v>1</v>
      </c>
      <c r="N31" s="102">
        <v>1</v>
      </c>
      <c r="O31" s="102">
        <v>1</v>
      </c>
      <c r="P31" s="102">
        <v>1</v>
      </c>
      <c r="Q31" s="102">
        <v>1</v>
      </c>
      <c r="R31" s="103"/>
      <c r="S31" s="103"/>
      <c r="T31" s="102">
        <v>1</v>
      </c>
      <c r="U31" s="102">
        <v>1</v>
      </c>
      <c r="V31" s="102">
        <v>1</v>
      </c>
      <c r="W31" s="102">
        <v>1</v>
      </c>
      <c r="X31" s="102">
        <v>1</v>
      </c>
      <c r="Y31" s="102">
        <v>1</v>
      </c>
      <c r="Z31" s="102">
        <v>1</v>
      </c>
      <c r="AA31" s="102">
        <v>1</v>
      </c>
      <c r="AB31" s="102">
        <v>1</v>
      </c>
      <c r="AC31" s="102">
        <v>1</v>
      </c>
      <c r="AD31" s="102">
        <v>1</v>
      </c>
      <c r="AE31" s="102">
        <v>1</v>
      </c>
      <c r="AF31" s="102">
        <v>1</v>
      </c>
      <c r="AG31" s="102">
        <v>1</v>
      </c>
      <c r="AH31" s="102">
        <v>1</v>
      </c>
      <c r="AI31" s="102">
        <v>1</v>
      </c>
      <c r="AJ31" s="104"/>
      <c r="AK31" s="7"/>
      <c r="AL31" s="7"/>
      <c r="AM31" s="7"/>
      <c r="AN31" s="7"/>
    </row>
    <row r="32" spans="1:40" ht="13.5" customHeight="1">
      <c r="A32" s="100" t="s">
        <v>162</v>
      </c>
      <c r="B32" s="101"/>
      <c r="C32" s="102">
        <v>1</v>
      </c>
      <c r="D32" s="102">
        <v>1</v>
      </c>
      <c r="E32" s="102">
        <v>1</v>
      </c>
      <c r="F32" s="102">
        <v>1</v>
      </c>
      <c r="G32" s="102">
        <v>1</v>
      </c>
      <c r="H32" s="102">
        <v>1</v>
      </c>
      <c r="I32" s="102">
        <v>1</v>
      </c>
      <c r="J32" s="102">
        <v>1</v>
      </c>
      <c r="K32" s="102">
        <v>1</v>
      </c>
      <c r="L32" s="102">
        <v>1</v>
      </c>
      <c r="M32" s="102">
        <v>1</v>
      </c>
      <c r="N32" s="102">
        <v>1</v>
      </c>
      <c r="O32" s="102">
        <v>1</v>
      </c>
      <c r="P32" s="102">
        <v>1</v>
      </c>
      <c r="Q32" s="102">
        <v>1</v>
      </c>
      <c r="R32" s="103"/>
      <c r="S32" s="103"/>
      <c r="T32" s="102">
        <v>1</v>
      </c>
      <c r="U32" s="102">
        <v>1</v>
      </c>
      <c r="V32" s="102">
        <v>1</v>
      </c>
      <c r="W32" s="102">
        <v>1</v>
      </c>
      <c r="X32" s="102">
        <v>1</v>
      </c>
      <c r="Y32" s="102">
        <v>1</v>
      </c>
      <c r="Z32" s="102">
        <v>1</v>
      </c>
      <c r="AA32" s="102">
        <v>1</v>
      </c>
      <c r="AB32" s="102">
        <v>1</v>
      </c>
      <c r="AC32" s="102">
        <v>1</v>
      </c>
      <c r="AD32" s="102">
        <v>1</v>
      </c>
      <c r="AE32" s="102">
        <v>1</v>
      </c>
      <c r="AF32" s="102">
        <v>1</v>
      </c>
      <c r="AG32" s="102">
        <v>1</v>
      </c>
      <c r="AH32" s="102">
        <v>1</v>
      </c>
      <c r="AI32" s="102">
        <v>1</v>
      </c>
      <c r="AJ32" s="104"/>
      <c r="AK32" s="7"/>
      <c r="AL32" s="7"/>
      <c r="AM32" s="7"/>
      <c r="AN32" s="7"/>
    </row>
    <row r="33" spans="1:40" ht="13.5" customHeight="1">
      <c r="A33" s="100" t="s">
        <v>163</v>
      </c>
      <c r="B33" s="101"/>
      <c r="C33" s="102">
        <v>4</v>
      </c>
      <c r="D33" s="102">
        <v>4</v>
      </c>
      <c r="E33" s="102">
        <v>4</v>
      </c>
      <c r="F33" s="102">
        <v>4</v>
      </c>
      <c r="G33" s="102">
        <v>4</v>
      </c>
      <c r="H33" s="102">
        <v>4</v>
      </c>
      <c r="I33" s="102">
        <v>4</v>
      </c>
      <c r="J33" s="102">
        <v>4</v>
      </c>
      <c r="K33" s="102">
        <v>4</v>
      </c>
      <c r="L33" s="102">
        <v>4</v>
      </c>
      <c r="M33" s="102">
        <v>4</v>
      </c>
      <c r="N33" s="102">
        <v>4</v>
      </c>
      <c r="O33" s="102">
        <v>4</v>
      </c>
      <c r="P33" s="102">
        <v>4</v>
      </c>
      <c r="Q33" s="102">
        <v>4</v>
      </c>
      <c r="R33" s="103"/>
      <c r="S33" s="103"/>
      <c r="T33" s="102">
        <v>4</v>
      </c>
      <c r="U33" s="102">
        <v>4</v>
      </c>
      <c r="V33" s="102">
        <v>4</v>
      </c>
      <c r="W33" s="102">
        <v>4</v>
      </c>
      <c r="X33" s="102">
        <v>4</v>
      </c>
      <c r="Y33" s="102">
        <v>4</v>
      </c>
      <c r="Z33" s="102">
        <v>4</v>
      </c>
      <c r="AA33" s="102">
        <v>4</v>
      </c>
      <c r="AB33" s="102">
        <v>4</v>
      </c>
      <c r="AC33" s="102">
        <v>4</v>
      </c>
      <c r="AD33" s="102">
        <v>4</v>
      </c>
      <c r="AE33" s="102">
        <v>4</v>
      </c>
      <c r="AF33" s="102">
        <v>4</v>
      </c>
      <c r="AG33" s="102">
        <v>4</v>
      </c>
      <c r="AH33" s="102">
        <v>4</v>
      </c>
      <c r="AI33" s="102">
        <v>4</v>
      </c>
      <c r="AJ33" s="104"/>
      <c r="AK33" s="7"/>
      <c r="AL33" s="7"/>
      <c r="AM33" s="7"/>
      <c r="AN33" s="7"/>
    </row>
    <row r="34" spans="1:40" ht="13.5" customHeight="1">
      <c r="A34" s="101"/>
      <c r="B34" s="101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4"/>
      <c r="AK34" s="7"/>
      <c r="AL34" s="7"/>
      <c r="AM34" s="7"/>
      <c r="AN34" s="7"/>
    </row>
    <row r="35" spans="1:40" ht="13.5" customHeight="1">
      <c r="A35" s="100" t="s">
        <v>164</v>
      </c>
      <c r="B35" s="101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6">
        <v>200</v>
      </c>
      <c r="S35" s="106">
        <v>200</v>
      </c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4"/>
      <c r="AK35" s="7"/>
      <c r="AL35" s="7"/>
      <c r="AM35" s="7"/>
      <c r="AN35" s="7"/>
    </row>
    <row r="36" spans="1:40" ht="13.5" customHeight="1">
      <c r="A36" s="100" t="s">
        <v>165</v>
      </c>
      <c r="B36" s="101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6">
        <v>200</v>
      </c>
      <c r="S36" s="106">
        <v>200</v>
      </c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4"/>
      <c r="AK36" s="7"/>
      <c r="AL36" s="7"/>
      <c r="AM36" s="7"/>
      <c r="AN36" s="7"/>
    </row>
    <row r="37" spans="1:40" ht="13.5" customHeight="1">
      <c r="A37" s="100" t="s">
        <v>166</v>
      </c>
      <c r="B37" s="101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6">
        <v>200</v>
      </c>
      <c r="S37" s="106">
        <v>200</v>
      </c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4"/>
      <c r="AK37" s="7"/>
      <c r="AL37" s="7"/>
      <c r="AM37" s="7"/>
      <c r="AN37" s="7"/>
    </row>
    <row r="38" spans="1:40" ht="13.5" customHeight="1">
      <c r="A38" s="100" t="s">
        <v>167</v>
      </c>
      <c r="B38" s="101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6">
        <v>200</v>
      </c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4"/>
      <c r="AK38" s="7"/>
      <c r="AL38" s="7"/>
      <c r="AM38" s="7"/>
      <c r="AN38" s="7"/>
    </row>
    <row r="39" spans="1:40" ht="13.5" customHeight="1">
      <c r="A39" s="100" t="s">
        <v>168</v>
      </c>
      <c r="B39" s="101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6">
        <v>200</v>
      </c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4"/>
      <c r="AK39" s="7"/>
      <c r="AL39" s="7"/>
      <c r="AM39" s="7"/>
      <c r="AN39" s="7"/>
    </row>
    <row r="40" spans="1:40" ht="13.5" customHeight="1">
      <c r="A40" s="100" t="s">
        <v>169</v>
      </c>
      <c r="B40" s="101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6">
        <v>200</v>
      </c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4"/>
      <c r="AK40" s="7"/>
      <c r="AL40" s="7"/>
      <c r="AM40" s="7"/>
      <c r="AN40" s="7"/>
    </row>
    <row r="41" spans="1:40" ht="13.5" customHeight="1">
      <c r="A41" s="100" t="s">
        <v>170</v>
      </c>
      <c r="B41" s="101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6">
        <v>200</v>
      </c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4"/>
      <c r="AK41" s="7"/>
      <c r="AL41" s="7"/>
      <c r="AM41" s="7"/>
      <c r="AN41" s="7"/>
    </row>
    <row r="42" spans="1:40" ht="13.5" customHeight="1">
      <c r="A42" s="100" t="s">
        <v>171</v>
      </c>
      <c r="B42" s="101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6">
        <v>200</v>
      </c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4"/>
      <c r="AK42" s="7"/>
      <c r="AL42" s="7"/>
      <c r="AM42" s="7"/>
      <c r="AN42" s="7"/>
    </row>
    <row r="43" spans="1:40" ht="13.5" customHeight="1">
      <c r="A43" s="100" t="s">
        <v>172</v>
      </c>
      <c r="B43" s="101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6">
        <v>40</v>
      </c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4"/>
      <c r="AK43" s="7"/>
      <c r="AL43" s="7"/>
      <c r="AM43" s="7"/>
      <c r="AN43" s="7"/>
    </row>
    <row r="44" spans="1:40" ht="13.5" customHeight="1">
      <c r="A44" s="100" t="s">
        <v>173</v>
      </c>
      <c r="B44" s="101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6">
        <v>40</v>
      </c>
      <c r="S44" s="106">
        <v>40</v>
      </c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4"/>
      <c r="AK44" s="7"/>
      <c r="AL44" s="7"/>
      <c r="AM44" s="7"/>
      <c r="AN44" s="7"/>
    </row>
    <row r="45" spans="1:40" ht="13.5" customHeight="1">
      <c r="A45" s="100" t="s">
        <v>174</v>
      </c>
      <c r="B45" s="101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6">
        <v>40</v>
      </c>
      <c r="S45" s="106">
        <v>40</v>
      </c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4"/>
      <c r="AK45" s="7"/>
      <c r="AL45" s="7"/>
      <c r="AM45" s="7"/>
      <c r="AN45" s="7"/>
    </row>
    <row r="46" spans="1:40" ht="13.5" customHeight="1">
      <c r="A46" s="100" t="s">
        <v>175</v>
      </c>
      <c r="B46" s="101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>
        <v>40</v>
      </c>
      <c r="AD46" s="106">
        <v>40</v>
      </c>
      <c r="AE46" s="106">
        <v>40</v>
      </c>
      <c r="AF46" s="105"/>
      <c r="AG46" s="105"/>
      <c r="AH46" s="105"/>
      <c r="AI46" s="105"/>
      <c r="AJ46" s="104"/>
      <c r="AK46" s="7"/>
      <c r="AL46" s="7"/>
      <c r="AM46" s="7"/>
      <c r="AN46" s="7"/>
    </row>
    <row r="47" spans="1:40" s="112" customFormat="1" ht="13.5" customHeight="1">
      <c r="A47" s="206" t="s">
        <v>220</v>
      </c>
      <c r="B47" s="101"/>
      <c r="C47" s="105"/>
      <c r="D47" s="105"/>
      <c r="E47" s="105"/>
      <c r="F47" s="105"/>
      <c r="G47" s="105"/>
      <c r="H47" s="101"/>
      <c r="I47" s="105"/>
      <c r="J47" s="105"/>
      <c r="K47" s="105"/>
      <c r="L47" s="105"/>
      <c r="M47" s="105"/>
      <c r="N47" s="101"/>
      <c r="O47" s="105"/>
      <c r="P47" s="105"/>
      <c r="Q47" s="105"/>
      <c r="R47" s="105">
        <v>200</v>
      </c>
      <c r="S47" s="105">
        <v>200</v>
      </c>
      <c r="T47" s="101"/>
      <c r="U47" s="105"/>
      <c r="V47" s="105"/>
      <c r="W47" s="105"/>
      <c r="X47" s="105"/>
      <c r="Y47" s="105"/>
      <c r="Z47" s="101"/>
      <c r="AA47" s="105"/>
      <c r="AB47" s="105"/>
      <c r="AC47" s="105"/>
      <c r="AD47" s="105"/>
      <c r="AE47" s="105"/>
      <c r="AF47" s="101"/>
      <c r="AG47" s="105"/>
      <c r="AH47" s="105"/>
      <c r="AI47" s="105"/>
      <c r="AJ47" s="172"/>
      <c r="AK47" s="7"/>
      <c r="AL47" s="7"/>
      <c r="AM47" s="7"/>
      <c r="AN47" s="7"/>
    </row>
    <row r="48" spans="1:40" ht="13.5" customHeight="1">
      <c r="A48" s="107"/>
      <c r="B48" s="107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7"/>
      <c r="AK48" s="7"/>
      <c r="AL48" s="7"/>
      <c r="AM48" s="7"/>
      <c r="AN48" s="7"/>
    </row>
    <row r="49" spans="1:40" ht="13.5" customHeight="1">
      <c r="A49" s="36" t="s">
        <v>176</v>
      </c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7"/>
      <c r="AK49" s="7"/>
      <c r="AL49" s="7"/>
      <c r="AM49" s="7"/>
      <c r="AN49" s="7"/>
    </row>
    <row r="50" spans="1:40" ht="13.5" customHeight="1">
      <c r="A50" s="36" t="s">
        <v>177</v>
      </c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7"/>
      <c r="AK50" s="7"/>
      <c r="AL50" s="7"/>
      <c r="AM50" s="7"/>
      <c r="AN50" s="7"/>
    </row>
    <row r="51" spans="1:40" ht="13.5" customHeight="1">
      <c r="A51" s="36" t="s">
        <v>178</v>
      </c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7"/>
      <c r="AK51" s="7"/>
      <c r="AL51" s="7"/>
      <c r="AM51" s="7"/>
      <c r="AN51" s="7"/>
    </row>
    <row r="52" spans="1:40" ht="13.5" customHeight="1">
      <c r="A52" s="36" t="s">
        <v>179</v>
      </c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7"/>
      <c r="AK52" s="7"/>
      <c r="AL52" s="7"/>
      <c r="AM52" s="7"/>
      <c r="AN52" s="7"/>
    </row>
    <row r="53" spans="1:40" ht="13.5" customHeight="1">
      <c r="A53" s="36" t="s">
        <v>180</v>
      </c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7"/>
      <c r="AK53" s="7"/>
      <c r="AL53" s="7"/>
      <c r="AM53" s="7"/>
      <c r="AN53" s="7"/>
    </row>
    <row r="54" spans="1:40" ht="13.5" customHeight="1">
      <c r="A54" s="36" t="s">
        <v>181</v>
      </c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7"/>
      <c r="AK54" s="7"/>
      <c r="AL54" s="7"/>
      <c r="AM54" s="7"/>
      <c r="AN54" s="7"/>
    </row>
    <row r="55" spans="1:40" ht="13.5" customHeight="1">
      <c r="A55" s="36" t="s">
        <v>182</v>
      </c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7"/>
      <c r="AK55" s="7"/>
      <c r="AL55" s="7"/>
      <c r="AM55" s="7"/>
      <c r="AN55" s="7"/>
    </row>
    <row r="56" spans="1:40" ht="13.5" customHeight="1">
      <c r="A56" s="36" t="s">
        <v>183</v>
      </c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7"/>
      <c r="AK56" s="7"/>
      <c r="AL56" s="7"/>
      <c r="AM56" s="7"/>
      <c r="AN56" s="7"/>
    </row>
    <row r="57" spans="1:40" ht="13.5" customHeight="1">
      <c r="A57" s="7"/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7"/>
      <c r="AK57" s="7"/>
      <c r="AL57" s="7"/>
      <c r="AM57" s="7"/>
      <c r="AN57" s="7"/>
    </row>
    <row r="58" spans="1:40" ht="13.5" customHeight="1">
      <c r="A58" s="36" t="s">
        <v>184</v>
      </c>
      <c r="B58" s="7"/>
      <c r="C58" s="109">
        <v>292</v>
      </c>
      <c r="D58" s="109">
        <v>242</v>
      </c>
      <c r="E58" s="109">
        <v>174</v>
      </c>
      <c r="F58" s="109">
        <v>579</v>
      </c>
      <c r="G58" s="109">
        <v>484</v>
      </c>
      <c r="H58" s="109">
        <v>343</v>
      </c>
      <c r="I58" s="109">
        <v>271</v>
      </c>
      <c r="J58" s="109">
        <v>225</v>
      </c>
      <c r="K58" s="109">
        <v>158</v>
      </c>
      <c r="L58" s="109">
        <v>357</v>
      </c>
      <c r="M58" s="109">
        <v>292</v>
      </c>
      <c r="N58" s="109">
        <v>199</v>
      </c>
      <c r="O58" s="109">
        <v>398</v>
      </c>
      <c r="P58" s="109">
        <v>325</v>
      </c>
      <c r="Q58" s="109">
        <v>221</v>
      </c>
      <c r="R58" s="109">
        <v>72</v>
      </c>
      <c r="S58" s="109">
        <v>118</v>
      </c>
      <c r="T58" s="109">
        <v>590</v>
      </c>
      <c r="U58" s="109">
        <v>479</v>
      </c>
      <c r="V58" s="109">
        <v>324</v>
      </c>
      <c r="W58" s="109">
        <v>222</v>
      </c>
      <c r="X58" s="109">
        <v>186</v>
      </c>
      <c r="Y58" s="109">
        <v>136</v>
      </c>
      <c r="Z58" s="109">
        <v>356</v>
      </c>
      <c r="AA58" s="109">
        <v>288</v>
      </c>
      <c r="AB58" s="109">
        <v>195</v>
      </c>
      <c r="AC58" s="109">
        <v>208</v>
      </c>
      <c r="AD58" s="109">
        <v>183</v>
      </c>
      <c r="AE58" s="109">
        <v>141</v>
      </c>
      <c r="AF58" s="109">
        <v>393</v>
      </c>
      <c r="AG58" s="109">
        <v>484</v>
      </c>
      <c r="AH58" s="109">
        <v>401</v>
      </c>
      <c r="AI58" s="109">
        <v>280</v>
      </c>
      <c r="AJ58" s="7"/>
      <c r="AK58" s="7"/>
      <c r="AL58" s="7"/>
      <c r="AM58" s="7"/>
      <c r="AN58" s="7"/>
    </row>
    <row r="59" spans="1:40" ht="13.5" customHeight="1">
      <c r="A59" s="7"/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7"/>
      <c r="AK59" s="7"/>
      <c r="AL59" s="7"/>
      <c r="AM59" s="7"/>
      <c r="AN59" s="7"/>
    </row>
    <row r="60" spans="1:40" ht="13.5" customHeight="1">
      <c r="A60" s="25" t="s">
        <v>185</v>
      </c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7"/>
      <c r="AK60" s="7"/>
      <c r="AL60" s="7"/>
      <c r="AM60" s="7"/>
      <c r="AN60" s="7"/>
    </row>
    <row r="61" spans="1:40" ht="13.5" customHeight="1">
      <c r="A61" s="36" t="s">
        <v>38</v>
      </c>
      <c r="B61" s="110">
        <f>3.89*0.75</f>
        <v>2.9175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7"/>
      <c r="AK61" s="7"/>
      <c r="AL61" s="7"/>
      <c r="AM61" s="7"/>
      <c r="AN61" s="7"/>
    </row>
    <row r="62" spans="1:40" ht="13.5" customHeight="1">
      <c r="A62" s="36" t="s">
        <v>186</v>
      </c>
      <c r="B62" s="110">
        <f>3.89*0.25</f>
        <v>0.97250000000000003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7"/>
      <c r="AK62" s="7"/>
      <c r="AL62" s="7"/>
      <c r="AM62" s="7"/>
      <c r="AN62" s="7"/>
    </row>
    <row r="63" spans="1:40" ht="13.5" customHeight="1">
      <c r="A63" s="36" t="s">
        <v>31</v>
      </c>
      <c r="B63" s="110">
        <f>B61+B62</f>
        <v>3.89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7"/>
      <c r="AK63" s="7"/>
      <c r="AL63" s="7"/>
      <c r="AM63" s="7"/>
      <c r="AN63" s="7"/>
    </row>
    <row r="64" spans="1:40" ht="13.5" customHeight="1">
      <c r="A64" s="7"/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7"/>
      <c r="AK64" s="7"/>
      <c r="AL64" s="7"/>
      <c r="AM64" s="7"/>
      <c r="AN64" s="7"/>
    </row>
    <row r="65" spans="1:40" ht="13.5" customHeight="1">
      <c r="A65" s="36" t="s">
        <v>187</v>
      </c>
      <c r="B65" s="110">
        <v>27.49</v>
      </c>
      <c r="C65" s="111"/>
      <c r="D65" s="111"/>
      <c r="E65" s="111"/>
      <c r="F65" s="8"/>
      <c r="G65" s="8"/>
      <c r="H65" s="8"/>
      <c r="I65" s="8"/>
      <c r="J65" s="8"/>
      <c r="K65" s="8"/>
      <c r="L65" s="111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7"/>
      <c r="AK65" s="7"/>
      <c r="AL65" s="7"/>
      <c r="AM65" s="7"/>
      <c r="AN65" s="7"/>
    </row>
    <row r="66" spans="1:40" ht="13.5" customHeight="1">
      <c r="A66" s="36" t="s">
        <v>188</v>
      </c>
      <c r="B66" s="110">
        <v>0.57999999999999996</v>
      </c>
      <c r="C66" s="111"/>
      <c r="D66" s="111"/>
      <c r="E66" s="111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7"/>
      <c r="AK66" s="7"/>
      <c r="AL66" s="7"/>
      <c r="AM66" s="7"/>
      <c r="AN66" s="7"/>
    </row>
  </sheetData>
  <sheetProtection algorithmName="SHA-512" hashValue="bJE960S+0pWZ5aIFl26pZBh1DgoblTlAKpZTsL/4ET39seHFDdmjavvn1qnPp2kHAKb7BhacNqsF5MSrzNUm7A==" saltValue="+p3iCCtg4Wb84t7T128Q2w==" spinCount="100000" sheet="1" objects="1" scenarios="1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7"/>
  <sheetViews>
    <sheetView showGridLines="0" workbookViewId="0">
      <selection activeCell="F12" sqref="F12"/>
    </sheetView>
  </sheetViews>
  <sheetFormatPr defaultColWidth="9" defaultRowHeight="18.75" customHeight="1"/>
  <cols>
    <col min="1" max="1" width="44.28515625" style="112" customWidth="1"/>
    <col min="2" max="2" width="5.42578125" style="112" customWidth="1"/>
    <col min="3" max="3" width="10.42578125" style="112" customWidth="1"/>
    <col min="4" max="5" width="17" style="112" customWidth="1"/>
    <col min="6" max="6" width="9.7109375" style="112" customWidth="1"/>
    <col min="7" max="7" width="12.7109375" style="112" customWidth="1"/>
    <col min="8" max="8" width="15.7109375" style="112" customWidth="1"/>
    <col min="9" max="9" width="15" style="112" customWidth="1"/>
    <col min="10" max="10" width="24.140625" style="112" customWidth="1"/>
    <col min="11" max="11" width="15.7109375" style="112" customWidth="1"/>
    <col min="12" max="12" width="23.7109375" style="112" customWidth="1"/>
    <col min="13" max="13" width="23.140625" style="112" customWidth="1"/>
    <col min="14" max="14" width="9" style="112" customWidth="1"/>
    <col min="15" max="16384" width="9" style="112"/>
  </cols>
  <sheetData>
    <row r="1" spans="1:13" ht="23.25" customHeight="1">
      <c r="A1" s="113" t="s">
        <v>189</v>
      </c>
      <c r="B1" s="8"/>
      <c r="C1" s="114"/>
      <c r="D1" s="114"/>
      <c r="E1" s="114"/>
      <c r="F1" s="115"/>
      <c r="G1" s="116"/>
      <c r="H1" s="115"/>
      <c r="I1" s="8"/>
      <c r="J1" s="117"/>
      <c r="K1" s="118"/>
      <c r="L1" s="8"/>
      <c r="M1" s="8"/>
    </row>
    <row r="2" spans="1:13" ht="23.25" customHeight="1">
      <c r="A2" s="119"/>
      <c r="B2" s="8"/>
      <c r="C2" s="114"/>
      <c r="D2" s="114"/>
      <c r="E2" s="114"/>
      <c r="F2" s="115"/>
      <c r="G2" s="116"/>
      <c r="H2" s="115"/>
      <c r="I2" s="8"/>
      <c r="J2" s="117"/>
      <c r="K2" s="118"/>
      <c r="L2" s="8"/>
      <c r="M2" s="8"/>
    </row>
    <row r="3" spans="1:13" ht="23.25" customHeight="1">
      <c r="A3" s="119"/>
      <c r="B3" s="8"/>
      <c r="C3" s="114"/>
      <c r="D3" s="114"/>
      <c r="E3" s="114"/>
      <c r="F3" s="115"/>
      <c r="G3" s="116"/>
      <c r="H3" s="115"/>
      <c r="I3" s="8"/>
      <c r="J3" s="117"/>
      <c r="K3" s="118"/>
      <c r="L3" s="8"/>
      <c r="M3" s="8"/>
    </row>
    <row r="4" spans="1:13" ht="17.850000000000001" customHeight="1">
      <c r="A4" s="8"/>
      <c r="B4" s="8"/>
      <c r="C4" s="114"/>
      <c r="D4" s="114"/>
      <c r="E4" s="114"/>
      <c r="F4" s="115"/>
      <c r="G4" s="116"/>
      <c r="H4" s="115"/>
      <c r="I4" s="8"/>
      <c r="J4" s="117"/>
      <c r="K4" s="118"/>
      <c r="L4" s="8"/>
      <c r="M4" s="8"/>
    </row>
    <row r="5" spans="1:13" ht="19.5" customHeigh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</row>
    <row r="6" spans="1:13" ht="19.5" customHeight="1">
      <c r="A6" s="121" t="s">
        <v>190</v>
      </c>
      <c r="B6" s="121" t="s">
        <v>191</v>
      </c>
      <c r="C6" s="121" t="s">
        <v>192</v>
      </c>
      <c r="D6" s="121" t="s">
        <v>193</v>
      </c>
      <c r="E6" s="121" t="s">
        <v>194</v>
      </c>
      <c r="F6" s="121" t="s">
        <v>195</v>
      </c>
      <c r="G6" s="121" t="s">
        <v>196</v>
      </c>
      <c r="H6" s="121" t="s">
        <v>197</v>
      </c>
      <c r="I6" s="121" t="s">
        <v>198</v>
      </c>
      <c r="J6" s="121" t="s">
        <v>199</v>
      </c>
      <c r="K6" s="121" t="s">
        <v>200</v>
      </c>
      <c r="L6" s="121" t="s">
        <v>201</v>
      </c>
      <c r="M6" s="121" t="s">
        <v>202</v>
      </c>
    </row>
    <row r="7" spans="1:13" ht="15.75" customHeight="1">
      <c r="A7" s="122" t="s">
        <v>203</v>
      </c>
      <c r="B7" s="123"/>
      <c r="C7" s="122" t="s">
        <v>204</v>
      </c>
      <c r="D7" s="122" t="s">
        <v>205</v>
      </c>
      <c r="E7" s="122" t="s">
        <v>205</v>
      </c>
      <c r="F7" s="124"/>
      <c r="G7" s="125"/>
      <c r="H7" s="124"/>
      <c r="I7" s="123"/>
      <c r="J7" s="126"/>
      <c r="K7" s="127"/>
      <c r="L7" s="123"/>
      <c r="M7" s="123"/>
    </row>
    <row r="8" spans="1:13" ht="16.5" customHeight="1">
      <c r="A8" s="120"/>
      <c r="B8" s="120"/>
      <c r="C8" s="128"/>
      <c r="D8" s="128"/>
      <c r="E8" s="128"/>
      <c r="F8" s="129"/>
      <c r="G8" s="130"/>
      <c r="H8" s="129"/>
      <c r="I8" s="120"/>
      <c r="J8" s="131"/>
      <c r="K8" s="132"/>
      <c r="L8" s="120"/>
      <c r="M8" s="120"/>
    </row>
    <row r="9" spans="1:13" ht="18.399999999999999" customHeight="1">
      <c r="A9" s="133" t="s">
        <v>206</v>
      </c>
      <c r="B9" s="134" t="s">
        <v>207</v>
      </c>
      <c r="C9" s="134" t="s">
        <v>208</v>
      </c>
      <c r="D9" s="134" t="s">
        <v>209</v>
      </c>
      <c r="E9" s="134" t="s">
        <v>209</v>
      </c>
      <c r="F9" s="135">
        <v>12.86</v>
      </c>
      <c r="G9" s="136">
        <v>0</v>
      </c>
      <c r="H9" s="135">
        <f t="shared" ref="H9:H25" si="0">F9+G9</f>
        <v>12.86</v>
      </c>
      <c r="I9" s="134" t="s">
        <v>210</v>
      </c>
      <c r="J9" s="137">
        <v>20</v>
      </c>
      <c r="K9" s="138">
        <v>41</v>
      </c>
      <c r="L9" s="139"/>
      <c r="M9" s="140"/>
    </row>
    <row r="10" spans="1:13" ht="17.850000000000001" customHeight="1">
      <c r="A10" s="141" t="s">
        <v>206</v>
      </c>
      <c r="B10" s="142" t="s">
        <v>207</v>
      </c>
      <c r="C10" s="142" t="s">
        <v>208</v>
      </c>
      <c r="D10" s="142" t="s">
        <v>211</v>
      </c>
      <c r="E10" s="142" t="s">
        <v>211</v>
      </c>
      <c r="F10" s="143">
        <v>14.17</v>
      </c>
      <c r="G10" s="144">
        <v>0</v>
      </c>
      <c r="H10" s="143">
        <f t="shared" si="0"/>
        <v>14.17</v>
      </c>
      <c r="I10" s="142" t="s">
        <v>210</v>
      </c>
      <c r="J10" s="145">
        <v>28</v>
      </c>
      <c r="K10" s="146">
        <v>41</v>
      </c>
      <c r="L10" s="103"/>
      <c r="M10" s="147"/>
    </row>
    <row r="11" spans="1:13" ht="17.850000000000001" customHeight="1">
      <c r="A11" s="141" t="s">
        <v>206</v>
      </c>
      <c r="B11" s="142" t="s">
        <v>207</v>
      </c>
      <c r="C11" s="142" t="s">
        <v>208</v>
      </c>
      <c r="D11" s="142" t="s">
        <v>212</v>
      </c>
      <c r="E11" s="142" t="s">
        <v>212</v>
      </c>
      <c r="F11" s="143">
        <v>12.47</v>
      </c>
      <c r="G11" s="144">
        <v>0</v>
      </c>
      <c r="H11" s="143">
        <f t="shared" si="0"/>
        <v>12.47</v>
      </c>
      <c r="I11" s="142" t="s">
        <v>210</v>
      </c>
      <c r="J11" s="145">
        <v>17</v>
      </c>
      <c r="K11" s="146">
        <v>41</v>
      </c>
      <c r="L11" s="103"/>
      <c r="M11" s="147"/>
    </row>
    <row r="12" spans="1:13" ht="17.850000000000001" customHeight="1">
      <c r="A12" s="148"/>
      <c r="B12" s="103"/>
      <c r="C12" s="149"/>
      <c r="D12" s="149"/>
      <c r="E12" s="149"/>
      <c r="F12" s="143"/>
      <c r="G12" s="144"/>
      <c r="H12" s="143">
        <f t="shared" si="0"/>
        <v>0</v>
      </c>
      <c r="I12" s="103"/>
      <c r="J12" s="145"/>
      <c r="K12" s="146"/>
      <c r="L12" s="103"/>
      <c r="M12" s="147"/>
    </row>
    <row r="13" spans="1:13" ht="17.850000000000001" customHeight="1">
      <c r="A13" s="148"/>
      <c r="B13" s="103"/>
      <c r="C13" s="149"/>
      <c r="D13" s="149"/>
      <c r="E13" s="149"/>
      <c r="F13" s="143"/>
      <c r="G13" s="144"/>
      <c r="H13" s="143">
        <f t="shared" si="0"/>
        <v>0</v>
      </c>
      <c r="I13" s="103"/>
      <c r="J13" s="145"/>
      <c r="K13" s="146"/>
      <c r="L13" s="103"/>
      <c r="M13" s="147"/>
    </row>
    <row r="14" spans="1:13" ht="17.850000000000001" customHeight="1">
      <c r="A14" s="148"/>
      <c r="B14" s="103"/>
      <c r="C14" s="149"/>
      <c r="D14" s="149"/>
      <c r="E14" s="149"/>
      <c r="F14" s="143"/>
      <c r="G14" s="144"/>
      <c r="H14" s="143">
        <f t="shared" si="0"/>
        <v>0</v>
      </c>
      <c r="I14" s="103"/>
      <c r="J14" s="145"/>
      <c r="K14" s="146"/>
      <c r="L14" s="103"/>
      <c r="M14" s="147"/>
    </row>
    <row r="15" spans="1:13" ht="17.850000000000001" customHeight="1">
      <c r="A15" s="148"/>
      <c r="B15" s="103"/>
      <c r="C15" s="149"/>
      <c r="D15" s="149"/>
      <c r="E15" s="149"/>
      <c r="F15" s="143"/>
      <c r="G15" s="144"/>
      <c r="H15" s="143">
        <f t="shared" si="0"/>
        <v>0</v>
      </c>
      <c r="I15" s="103"/>
      <c r="J15" s="145"/>
      <c r="K15" s="146"/>
      <c r="L15" s="103"/>
      <c r="M15" s="147"/>
    </row>
    <row r="16" spans="1:13" ht="17.850000000000001" customHeight="1">
      <c r="A16" s="148"/>
      <c r="B16" s="103"/>
      <c r="C16" s="149"/>
      <c r="D16" s="149"/>
      <c r="E16" s="149"/>
      <c r="F16" s="143"/>
      <c r="G16" s="144"/>
      <c r="H16" s="143">
        <f t="shared" si="0"/>
        <v>0</v>
      </c>
      <c r="I16" s="103"/>
      <c r="J16" s="145"/>
      <c r="K16" s="146"/>
      <c r="L16" s="103"/>
      <c r="M16" s="147"/>
    </row>
    <row r="17" spans="1:13" ht="17.850000000000001" customHeight="1">
      <c r="A17" s="148"/>
      <c r="B17" s="103"/>
      <c r="C17" s="149"/>
      <c r="D17" s="149"/>
      <c r="E17" s="149"/>
      <c r="F17" s="143"/>
      <c r="G17" s="144"/>
      <c r="H17" s="143">
        <f t="shared" si="0"/>
        <v>0</v>
      </c>
      <c r="I17" s="103"/>
      <c r="J17" s="145"/>
      <c r="K17" s="146"/>
      <c r="L17" s="103"/>
      <c r="M17" s="147"/>
    </row>
    <row r="18" spans="1:13" ht="17.850000000000001" customHeight="1">
      <c r="A18" s="148"/>
      <c r="B18" s="103"/>
      <c r="C18" s="149"/>
      <c r="D18" s="149"/>
      <c r="E18" s="149"/>
      <c r="F18" s="143"/>
      <c r="G18" s="144"/>
      <c r="H18" s="143">
        <f t="shared" si="0"/>
        <v>0</v>
      </c>
      <c r="I18" s="103"/>
      <c r="J18" s="145"/>
      <c r="K18" s="146"/>
      <c r="L18" s="103"/>
      <c r="M18" s="147"/>
    </row>
    <row r="19" spans="1:13" ht="17.850000000000001" customHeight="1">
      <c r="A19" s="148"/>
      <c r="B19" s="103"/>
      <c r="C19" s="149"/>
      <c r="D19" s="149"/>
      <c r="E19" s="149"/>
      <c r="F19" s="143"/>
      <c r="G19" s="144"/>
      <c r="H19" s="143">
        <f t="shared" si="0"/>
        <v>0</v>
      </c>
      <c r="I19" s="103"/>
      <c r="J19" s="145"/>
      <c r="K19" s="146"/>
      <c r="L19" s="103"/>
      <c r="M19" s="147"/>
    </row>
    <row r="20" spans="1:13" ht="17.850000000000001" customHeight="1">
      <c r="A20" s="148"/>
      <c r="B20" s="103"/>
      <c r="C20" s="149"/>
      <c r="D20" s="149"/>
      <c r="E20" s="149"/>
      <c r="F20" s="143"/>
      <c r="G20" s="144"/>
      <c r="H20" s="143">
        <f t="shared" si="0"/>
        <v>0</v>
      </c>
      <c r="I20" s="103"/>
      <c r="J20" s="145"/>
      <c r="K20" s="146"/>
      <c r="L20" s="103"/>
      <c r="M20" s="147"/>
    </row>
    <row r="21" spans="1:13" ht="17.850000000000001" customHeight="1">
      <c r="A21" s="148"/>
      <c r="B21" s="103"/>
      <c r="C21" s="149"/>
      <c r="D21" s="149"/>
      <c r="E21" s="149"/>
      <c r="F21" s="143"/>
      <c r="G21" s="144"/>
      <c r="H21" s="143">
        <f t="shared" si="0"/>
        <v>0</v>
      </c>
      <c r="I21" s="103"/>
      <c r="J21" s="145"/>
      <c r="K21" s="146"/>
      <c r="L21" s="103"/>
      <c r="M21" s="147"/>
    </row>
    <row r="22" spans="1:13" ht="17.850000000000001" customHeight="1">
      <c r="A22" s="148"/>
      <c r="B22" s="103"/>
      <c r="C22" s="149"/>
      <c r="D22" s="149"/>
      <c r="E22" s="149"/>
      <c r="F22" s="143"/>
      <c r="G22" s="144"/>
      <c r="H22" s="143">
        <f t="shared" si="0"/>
        <v>0</v>
      </c>
      <c r="I22" s="103"/>
      <c r="J22" s="145"/>
      <c r="K22" s="146"/>
      <c r="L22" s="103"/>
      <c r="M22" s="147"/>
    </row>
    <row r="23" spans="1:13" ht="17.850000000000001" customHeight="1">
      <c r="A23" s="148"/>
      <c r="B23" s="103"/>
      <c r="C23" s="149"/>
      <c r="D23" s="149"/>
      <c r="E23" s="149"/>
      <c r="F23" s="143"/>
      <c r="G23" s="144"/>
      <c r="H23" s="143">
        <f t="shared" si="0"/>
        <v>0</v>
      </c>
      <c r="I23" s="103"/>
      <c r="J23" s="145"/>
      <c r="K23" s="146"/>
      <c r="L23" s="103"/>
      <c r="M23" s="147"/>
    </row>
    <row r="24" spans="1:13" ht="17.850000000000001" customHeight="1">
      <c r="A24" s="148"/>
      <c r="B24" s="103"/>
      <c r="C24" s="149"/>
      <c r="D24" s="149"/>
      <c r="E24" s="149"/>
      <c r="F24" s="143"/>
      <c r="G24" s="144"/>
      <c r="H24" s="143">
        <f t="shared" si="0"/>
        <v>0</v>
      </c>
      <c r="I24" s="103"/>
      <c r="J24" s="145"/>
      <c r="K24" s="146"/>
      <c r="L24" s="103"/>
      <c r="M24" s="147"/>
    </row>
    <row r="25" spans="1:13" ht="19.5" customHeight="1">
      <c r="A25" s="150"/>
      <c r="B25" s="151"/>
      <c r="C25" s="152"/>
      <c r="D25" s="152"/>
      <c r="E25" s="152"/>
      <c r="F25" s="153"/>
      <c r="G25" s="154"/>
      <c r="H25" s="153">
        <f t="shared" si="0"/>
        <v>0</v>
      </c>
      <c r="I25" s="151"/>
      <c r="J25" s="155"/>
      <c r="K25" s="156"/>
      <c r="L25" s="151"/>
      <c r="M25" s="157"/>
    </row>
    <row r="26" spans="1:13" ht="14.1" customHeight="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</row>
    <row r="27" spans="1:13" ht="17.850000000000001" customHeight="1">
      <c r="A27" s="43" t="s">
        <v>213</v>
      </c>
      <c r="B27" s="8"/>
      <c r="C27" s="114"/>
      <c r="D27" s="114"/>
      <c r="E27" s="114"/>
      <c r="F27" s="115"/>
      <c r="G27" s="116"/>
      <c r="H27" s="115"/>
      <c r="I27" s="8"/>
      <c r="J27" s="117"/>
      <c r="K27" s="118"/>
      <c r="L27" s="8"/>
      <c r="M27" s="8"/>
    </row>
  </sheetData>
  <sheetProtection algorithmName="SHA-512" hashValue="+szyFAHasBgwlvkv/sqr08kAWKzqVGvEl0x7+Yuw6G4jRC51cR42C/KWckVBrJHi+e7Dt7GNojABI059Jvlb7w==" saltValue="ggO/DRWWC/mVxawgpHSZ1Q==" spinCount="100000" sheet="1" objects="1" scenarios="1"/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0" ma:contentTypeDescription="Een nieuw document maken." ma:contentTypeScope="" ma:versionID="51c76e09a11203c6d531db50ef71d4cc">
  <xsd:schema xmlns:xsd="http://www.w3.org/2001/XMLSchema" xmlns:xs="http://www.w3.org/2001/XMLSchema" xmlns:p="http://schemas.microsoft.com/office/2006/metadata/properties" xmlns:ns2="e119f780-fb82-45e2-9f8e-81a7b540ed3a" targetNamespace="http://schemas.microsoft.com/office/2006/metadata/properties" ma:root="true" ma:fieldsID="539d8d00b16e2e88c3fd1ffe15285b4f" ns2:_="">
    <xsd:import namespace="e119f780-fb82-45e2-9f8e-81a7b540e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2117DE-1454-42D8-A636-5CD93CE3E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B3C30-827C-4E47-AE8F-C0D20FF12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A8A0E8-0E48-45ED-9DDC-98F5AD2554EC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e119f780-fb82-45e2-9f8e-81a7b540ed3a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Ruimtestaat</vt:lpstr>
      <vt:lpstr>Werkprogramma</vt:lpstr>
      <vt:lpstr>Personeelsovername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</dc:creator>
  <cp:lastModifiedBy>Marleen van der Velden | InkoopMeesters</cp:lastModifiedBy>
  <dcterms:created xsi:type="dcterms:W3CDTF">2020-07-24T12:16:19Z</dcterms:created>
  <dcterms:modified xsi:type="dcterms:W3CDTF">2020-09-22T12:06:01Z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13947800</vt:r8>
  </property>
</Properties>
</file>