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LMC voortgezet onderwijs/2020 MFP's/nota van inlichtingen/NvI 2/Definitief/"/>
    </mc:Choice>
  </mc:AlternateContent>
  <xr:revisionPtr revIDLastSave="0" documentId="13_ncr:1_{A298E4AB-9B07-C249-8A17-7C0BCACB84EC}" xr6:coauthVersionLast="45" xr6:coauthVersionMax="45" xr10:uidLastSave="{00000000-0000-0000-0000-000000000000}"/>
  <bookViews>
    <workbookView xWindow="35300" yWindow="-620" windowWidth="28800" windowHeight="16560" activeTab="2" xr2:uid="{00000000-000D-0000-FFFF-FFFF00000000}"/>
  </bookViews>
  <sheets>
    <sheet name="Werkblad A" sheetId="4" r:id="rId1"/>
    <sheet name="Prijzenblad LMC" sheetId="1" r:id="rId2"/>
    <sheet name="Prijzenblad Kind en onderwijs" sheetId="5" r:id="rId3"/>
    <sheet name="Totaal" sheetId="6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5" i="1" l="1"/>
  <c r="D26" i="1"/>
  <c r="E18" i="1"/>
  <c r="D18" i="1"/>
  <c r="D23" i="1"/>
  <c r="F18" i="5"/>
  <c r="E18" i="5"/>
  <c r="D18" i="5"/>
  <c r="D20" i="5"/>
  <c r="D23" i="5"/>
  <c r="D61" i="5"/>
  <c r="D64" i="5"/>
  <c r="D59" i="5"/>
  <c r="D65" i="5"/>
  <c r="D20" i="1"/>
  <c r="F20" i="5"/>
  <c r="F61" i="5"/>
  <c r="E20" i="5"/>
  <c r="E61" i="5"/>
  <c r="E29" i="5"/>
  <c r="D31" i="1"/>
  <c r="E39" i="1"/>
  <c r="E29" i="1"/>
  <c r="D24" i="1"/>
  <c r="D25" i="1"/>
  <c r="E20" i="1"/>
  <c r="E23" i="1"/>
  <c r="E24" i="1"/>
  <c r="E25" i="1"/>
  <c r="F20" i="1"/>
  <c r="F18" i="1"/>
  <c r="F23" i="1"/>
  <c r="F24" i="1"/>
  <c r="F25" i="1"/>
  <c r="D34" i="1"/>
  <c r="F34" i="1"/>
  <c r="D35" i="1"/>
  <c r="F35" i="1"/>
  <c r="D38" i="1"/>
  <c r="E38" i="1"/>
  <c r="F38" i="1"/>
  <c r="D39" i="1"/>
  <c r="F39" i="1"/>
  <c r="D42" i="1"/>
  <c r="E42" i="1"/>
  <c r="F42" i="1"/>
  <c r="D43" i="1"/>
  <c r="E43" i="1"/>
  <c r="F43" i="1"/>
  <c r="D46" i="1"/>
  <c r="E46" i="1"/>
  <c r="F46" i="1"/>
  <c r="D47" i="1"/>
  <c r="E47" i="1"/>
  <c r="F47" i="1"/>
  <c r="D50" i="1"/>
  <c r="E50" i="1"/>
  <c r="F50" i="1"/>
  <c r="D51" i="1"/>
  <c r="E51" i="1"/>
  <c r="F51" i="1"/>
  <c r="D54" i="1"/>
  <c r="E54" i="1"/>
  <c r="F54" i="1"/>
  <c r="D55" i="1"/>
  <c r="E55" i="1"/>
  <c r="F55" i="1"/>
  <c r="C56" i="1"/>
  <c r="D65" i="1"/>
  <c r="D63" i="1"/>
  <c r="D68" i="1"/>
  <c r="D69" i="1"/>
  <c r="E65" i="1"/>
  <c r="E63" i="1"/>
  <c r="E68" i="1"/>
  <c r="E69" i="1"/>
  <c r="F65" i="1"/>
  <c r="F63" i="1"/>
  <c r="F68" i="1"/>
  <c r="F69" i="1"/>
  <c r="D70" i="1"/>
  <c r="D76" i="1"/>
  <c r="E76" i="1"/>
  <c r="F76" i="1"/>
  <c r="D77" i="1"/>
  <c r="E77" i="1"/>
  <c r="F77" i="1"/>
  <c r="C78" i="1"/>
  <c r="E73" i="1"/>
  <c r="F81" i="1"/>
  <c r="F82" i="1"/>
  <c r="C83" i="1"/>
  <c r="E69" i="5"/>
  <c r="D35" i="5"/>
  <c r="D39" i="5"/>
  <c r="D47" i="5"/>
  <c r="D34" i="5"/>
  <c r="D72" i="5"/>
  <c r="D73" i="5"/>
  <c r="D42" i="5"/>
  <c r="D50" i="5"/>
  <c r="D43" i="5"/>
  <c r="D51" i="5"/>
  <c r="D38" i="5"/>
  <c r="D46" i="5"/>
  <c r="F78" i="5"/>
  <c r="F77" i="5"/>
  <c r="F59" i="5"/>
  <c r="E59" i="5"/>
  <c r="A58" i="5"/>
  <c r="A57" i="5"/>
  <c r="F56" i="5"/>
  <c r="E56" i="5"/>
  <c r="D56" i="5"/>
  <c r="A56" i="5"/>
  <c r="F35" i="5"/>
  <c r="F34" i="5"/>
  <c r="D31" i="5"/>
  <c r="D24" i="5"/>
  <c r="D25" i="5"/>
  <c r="F23" i="5"/>
  <c r="F24" i="5"/>
  <c r="F25" i="5"/>
  <c r="E23" i="5"/>
  <c r="E24" i="5"/>
  <c r="E25" i="5"/>
  <c r="F3" i="5"/>
  <c r="F22" i="5"/>
  <c r="E3" i="5"/>
  <c r="E55" i="5"/>
  <c r="D3" i="5"/>
  <c r="D63" i="5"/>
  <c r="E39" i="5"/>
  <c r="E43" i="5"/>
  <c r="E47" i="5"/>
  <c r="C79" i="5"/>
  <c r="E64" i="5"/>
  <c r="E65" i="5"/>
  <c r="F64" i="5"/>
  <c r="F65" i="5"/>
  <c r="E38" i="5"/>
  <c r="F38" i="5"/>
  <c r="E63" i="5"/>
  <c r="F55" i="5"/>
  <c r="F63" i="5"/>
  <c r="D26" i="5"/>
  <c r="E22" i="5"/>
  <c r="D55" i="5"/>
  <c r="D22" i="5"/>
  <c r="F39" i="5"/>
  <c r="E42" i="5"/>
  <c r="E46" i="5"/>
  <c r="F46" i="5"/>
  <c r="D66" i="5"/>
  <c r="F43" i="5"/>
  <c r="E51" i="5"/>
  <c r="E73" i="5"/>
  <c r="F47" i="5"/>
  <c r="F42" i="5"/>
  <c r="E50" i="5"/>
  <c r="E72" i="5"/>
  <c r="F51" i="5"/>
  <c r="F50" i="5"/>
  <c r="C52" i="5"/>
  <c r="F72" i="5"/>
  <c r="F73" i="5"/>
  <c r="C74" i="5"/>
  <c r="C81" i="5"/>
  <c r="C3" i="6"/>
  <c r="D8" i="4"/>
  <c r="F60" i="1"/>
  <c r="F3" i="1"/>
  <c r="F59" i="1"/>
  <c r="F67" i="1"/>
  <c r="C8" i="4"/>
  <c r="F22" i="1"/>
  <c r="A61" i="1"/>
  <c r="A62" i="1"/>
  <c r="A60" i="1"/>
  <c r="E60" i="1"/>
  <c r="D60" i="1"/>
  <c r="E3" i="1"/>
  <c r="D3" i="1"/>
  <c r="E67" i="1"/>
  <c r="D67" i="1"/>
  <c r="D22" i="1"/>
  <c r="D59" i="1"/>
  <c r="E22" i="1"/>
  <c r="E59" i="1"/>
  <c r="C2" i="6"/>
  <c r="C4" i="6"/>
</calcChain>
</file>

<file path=xl/sharedStrings.xml><?xml version="1.0" encoding="utf-8"?>
<sst xmlns="http://schemas.openxmlformats.org/spreadsheetml/2006/main" count="300" uniqueCount="82">
  <si>
    <t>Omschrijving</t>
  </si>
  <si>
    <t xml:space="preserve">Aangeboden type: </t>
  </si>
  <si>
    <t>&lt;&lt;&gt;&gt;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</si>
  <si>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</si>
  <si>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</si>
  <si>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</si>
  <si>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</si>
  <si>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</si>
  <si>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</si>
  <si>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</si>
  <si>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</si>
  <si>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</si>
  <si>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</si>
  <si>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</si>
  <si>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</si>
  <si>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</si>
  <si>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</si>
  <si>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</si>
  <si>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</si>
  <si>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</si>
  <si>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</si>
  <si>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</si>
  <si>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SOFTWARE per type per maand </t>
  </si>
  <si>
    <t>HUURPRIJS per type per maand</t>
  </si>
  <si>
    <t>Retourneerrecht 10% van het intiele huurbedrag machines + opties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</si>
  <si>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</si>
  <si>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</si>
  <si>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</si>
  <si>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</si>
  <si>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</si>
  <si>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>MFP volume FC per jaar</t>
  </si>
  <si>
    <t>MFP volume zwart-wit per jaar</t>
  </si>
  <si>
    <t xml:space="preserve"> </t>
  </si>
  <si>
    <t>OMVANG VAN LEVERING</t>
  </si>
  <si>
    <t>Totaal:</t>
  </si>
  <si>
    <t>Kosten interne verhuizingen MFP's</t>
  </si>
  <si>
    <t>Kosten externe verhuizingen MFP's</t>
  </si>
  <si>
    <t>Eerste 72 maanden</t>
  </si>
  <si>
    <t>TOTAALKOSTEN PER TYPE MACHINE 6 JAAR</t>
  </si>
  <si>
    <t>TOTAALKOSTEN AFDRUKKEN eerste 72 maanden</t>
  </si>
  <si>
    <t>LMC</t>
  </si>
  <si>
    <t>Type 1: full color MFP minimaal 20 PPM A4 en A3</t>
  </si>
  <si>
    <t>Type 2: full color MFP minimaal 45 PPM A4 en A3</t>
  </si>
  <si>
    <t>Type 3: full color MFP minimaal 60 PPM A4 en A3</t>
  </si>
  <si>
    <t>Eerste 60 maanden</t>
  </si>
  <si>
    <t>K&amp;O</t>
  </si>
  <si>
    <t>Eis 32: OCR met aanvullende software</t>
  </si>
  <si>
    <t>Eis 32: OCR op de machine</t>
  </si>
  <si>
    <t xml:space="preserve">Eis 52: Bulkmagazijn (LCT) minimaal 1.200 vel A4 </t>
  </si>
  <si>
    <t>Eis 52: Bulkmagazijn (LCT) minimaal 2.500 vel A4</t>
  </si>
  <si>
    <t>n.v.t.</t>
  </si>
  <si>
    <t>Eis 63: Inline perforeeroptie</t>
  </si>
  <si>
    <t xml:space="preserve">De totaalsom is opgebouwd uit de som van de HUUR/OPTIES/ SOFTWARE/ AFDRUKKEN EN VERHUIZINGEN voor de eerste 72 maanden + het eerste optiejaar </t>
  </si>
  <si>
    <t>totaal</t>
  </si>
  <si>
    <t xml:space="preserve">De totaalsom is opgebouwd uit de som van de HUUR/OPTIES/ SOFTWARE/ AFDRUKKEN EN VERHUIZINGEN voor de eerste 60 maanden + het eerste optiejaar </t>
  </si>
  <si>
    <t>TOTAALKOSTEN PER TYPE MACHINE 5 JAAR</t>
  </si>
  <si>
    <t>TOTAALKOSTEN AFDRUKKEN eerste 60 maanden</t>
  </si>
  <si>
    <t>Totaal som ten behoeve van prijsbeoordeling LMC</t>
  </si>
  <si>
    <t>Totaal som ten behoeve van prijsbeoordeling Kind en Onderwijs</t>
  </si>
  <si>
    <t xml:space="preserve">Totaal som ten behoeve van prijsbeoordeling </t>
  </si>
  <si>
    <t>Eis 76: Printmanagement (2)</t>
  </si>
  <si>
    <t>Eis 67: Printmanagement (2)</t>
  </si>
  <si>
    <t>Eis 76: 
1)    Opgave voor de software, inclusief onderhoud, service etc. TOTAAL per maand ongeacht het aantal machines uitgaande van eenzelfde serveromgeving als van LMC, ofwel geen extra maar een uitgebreide licentie)</t>
  </si>
  <si>
    <t>Totaalkosten printmanagement 72 maanden</t>
  </si>
  <si>
    <t>per maand</t>
  </si>
  <si>
    <t>totaal 72 maanden</t>
  </si>
  <si>
    <t>Totaalkosten printmanagement eerste optiejaar (12 maanden)</t>
  </si>
  <si>
    <t>totaal 12 maanden</t>
  </si>
  <si>
    <t>totaal 48 maanden</t>
  </si>
  <si>
    <t>Eis 67: 
1)	Opgave voor de software, inclusief onderhoud, service etc. TOTAAL per maand ongeacht het aantal machines.</t>
  </si>
  <si>
    <t>Eis 62: Inline boekjesmaker</t>
  </si>
  <si>
    <r>
      <t xml:space="preserve">Eis 76: 
1)    Opgave voor de software, inclusief onderhoud, service etc. TOTAAL per maand ongeacht het aantal machines uitgaande van eenzelfde serveromgeving als van LMC, ofwel geen extra maar een uitgebreide licentie)
</t>
    </r>
    <r>
      <rPr>
        <b/>
        <i/>
        <sz val="10"/>
        <rFont val="Verdana"/>
        <family val="2"/>
      </rPr>
      <t>BIJ FICTIEVE INGANGSDATUM PRINTMANAGEMENT 1-09-2022, inschrijvers kunnen hier geen rechten aan ontlenen.</t>
    </r>
  </si>
  <si>
    <t>Totaalkosten printmanagement circa 48 maanden (OPTIONEEL)</t>
  </si>
  <si>
    <t>Totaalkosten printmanagement eerste optiejaar (12 maanden OPTIONEEL)</t>
  </si>
  <si>
    <t>Prijzenblad Kind en Onderwijs aangepast d.d. 5 februari 2020</t>
  </si>
  <si>
    <t>Prijzenblad LMC aangepast d.d. 5 februari 2020</t>
  </si>
  <si>
    <t>Eis 33: Scannen naar Google Drive (conform NVI2 vraag/ antwoord 230)</t>
  </si>
  <si>
    <r>
      <t xml:space="preserve">Een eenmalige migratie naar een toekomstige cloudserver conform eis 66 en NVI2 vraag 229 </t>
    </r>
    <r>
      <rPr>
        <b/>
        <sz val="10"/>
        <color rgb="FFFF0000"/>
        <rFont val="Verdana"/>
        <family val="2"/>
      </rPr>
      <t>(BUITEN DE PRIJSBEOORDELING)</t>
    </r>
  </si>
  <si>
    <t>&lt;&lt;beschrijving oplossing&gt;&gt;</t>
  </si>
  <si>
    <t xml:space="preserve">Prijs per machine per maand </t>
  </si>
  <si>
    <t>OPTIES (in het optiejaar zijn deze kosten € 0,00 per maand)</t>
  </si>
  <si>
    <t>Prijs per machine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</si>
</sst>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8"/>
      <color theme="1"/>
      <name val="Verdana"/>
      <family val="2"/>
    </font>
    <font>
      <b/>
      <i/>
      <sz val="10"/>
      <name val="Verdana"/>
      <family val="2"/>
    </font>
    <font>
      <b/>
      <sz val="10"/>
      <color rgb="FFFF0000"/>
      <name val="Verdana"/>
      <family val="2"/>
    </font>
    <font>
      <i/>
      <sz val="8"/>
      <color theme="0" tint="-0.499984740745262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Protection="1"/>
    <xf numFmtId="0" fontId="5" fillId="2" borderId="4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horizontal="left" vertical="center"/>
    </xf>
    <xf numFmtId="0" fontId="7" fillId="2" borderId="5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vertical="center"/>
    </xf>
    <xf numFmtId="0" fontId="9" fillId="3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/>
    </xf>
    <xf numFmtId="0" fontId="10" fillId="4" borderId="3" xfId="0" applyFont="1" applyFill="1" applyBorder="1" applyAlignment="1" applyProtection="1">
      <alignment vertical="center"/>
    </xf>
    <xf numFmtId="165" fontId="7" fillId="5" borderId="8" xfId="1" applyNumberFormat="1" applyFont="1" applyFill="1" applyBorder="1" applyAlignment="1" applyProtection="1">
      <alignment horizontal="center" vertical="center"/>
    </xf>
    <xf numFmtId="0" fontId="7" fillId="6" borderId="8" xfId="1" applyNumberFormat="1" applyFont="1" applyFill="1" applyBorder="1" applyAlignment="1" applyProtection="1">
      <alignment horizontal="center" vertical="center"/>
      <protection locked="0"/>
    </xf>
    <xf numFmtId="165" fontId="7" fillId="6" borderId="8" xfId="1" applyNumberFormat="1" applyFont="1" applyFill="1" applyBorder="1" applyAlignment="1" applyProtection="1">
      <alignment horizontal="center" vertical="center"/>
      <protection locked="0"/>
    </xf>
    <xf numFmtId="165" fontId="7" fillId="7" borderId="4" xfId="1" applyNumberFormat="1" applyFont="1" applyFill="1" applyBorder="1" applyAlignment="1" applyProtection="1">
      <alignment vertical="center"/>
    </xf>
    <xf numFmtId="165" fontId="10" fillId="7" borderId="5" xfId="1" applyNumberFormat="1" applyFont="1" applyFill="1" applyBorder="1" applyAlignment="1" applyProtection="1">
      <alignment vertical="center"/>
    </xf>
    <xf numFmtId="165" fontId="7" fillId="7" borderId="5" xfId="1" applyNumberFormat="1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7" fillId="4" borderId="11" xfId="0" applyFont="1" applyFill="1" applyBorder="1" applyAlignment="1" applyProtection="1">
      <alignment vertical="center"/>
    </xf>
    <xf numFmtId="0" fontId="10" fillId="4" borderId="10" xfId="0" applyFont="1" applyFill="1" applyBorder="1" applyAlignment="1" applyProtection="1">
      <alignment vertical="center"/>
    </xf>
    <xf numFmtId="165" fontId="7" fillId="6" borderId="10" xfId="1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vertical="center"/>
    </xf>
    <xf numFmtId="0" fontId="12" fillId="2" borderId="10" xfId="0" applyFont="1" applyFill="1" applyBorder="1" applyAlignment="1" applyProtection="1">
      <alignment vertical="center"/>
    </xf>
    <xf numFmtId="165" fontId="9" fillId="2" borderId="10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0" fontId="14" fillId="4" borderId="10" xfId="0" applyFont="1" applyFill="1" applyBorder="1" applyAlignment="1" applyProtection="1">
      <alignment vertical="center"/>
    </xf>
    <xf numFmtId="0" fontId="14" fillId="4" borderId="10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vertical="center" wrapText="1"/>
    </xf>
    <xf numFmtId="0" fontId="15" fillId="8" borderId="10" xfId="0" applyFont="1" applyFill="1" applyBorder="1" applyAlignment="1" applyProtection="1">
      <alignment vertical="center"/>
    </xf>
    <xf numFmtId="0" fontId="16" fillId="8" borderId="10" xfId="0" applyFont="1" applyFill="1" applyBorder="1" applyAlignment="1" applyProtection="1">
      <alignment vertical="center"/>
    </xf>
    <xf numFmtId="0" fontId="9" fillId="2" borderId="10" xfId="0" applyFont="1" applyFill="1" applyBorder="1" applyAlignment="1" applyProtection="1">
      <alignment vertical="center" wrapText="1"/>
    </xf>
    <xf numFmtId="0" fontId="12" fillId="2" borderId="4" xfId="0" applyFont="1" applyFill="1" applyBorder="1" applyAlignment="1" applyProtection="1">
      <alignment vertical="center" wrapText="1"/>
    </xf>
    <xf numFmtId="0" fontId="9" fillId="2" borderId="4" xfId="0" applyFont="1" applyFill="1" applyBorder="1" applyAlignment="1" applyProtection="1">
      <alignment vertical="center" wrapText="1"/>
    </xf>
    <xf numFmtId="164" fontId="7" fillId="0" borderId="0" xfId="1" applyFont="1" applyBorder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164" fontId="3" fillId="3" borderId="0" xfId="1" applyFont="1" applyFill="1" applyBorder="1" applyAlignment="1" applyProtection="1">
      <alignment horizontal="center" vertical="center" wrapText="1"/>
    </xf>
    <xf numFmtId="164" fontId="3" fillId="3" borderId="0" xfId="1" applyFont="1" applyFill="1" applyAlignment="1" applyProtection="1">
      <alignment horizontal="center" vertical="center"/>
    </xf>
    <xf numFmtId="0" fontId="7" fillId="4" borderId="10" xfId="0" applyFont="1" applyFill="1" applyBorder="1" applyAlignment="1" applyProtection="1">
      <alignment vertical="center"/>
    </xf>
    <xf numFmtId="165" fontId="7" fillId="4" borderId="4" xfId="1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vertical="center" wrapText="1"/>
    </xf>
    <xf numFmtId="0" fontId="10" fillId="4" borderId="10" xfId="0" applyFont="1" applyFill="1" applyBorder="1" applyAlignment="1" applyProtection="1">
      <alignment vertical="center" wrapText="1"/>
    </xf>
    <xf numFmtId="2" fontId="7" fillId="6" borderId="10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</xf>
    <xf numFmtId="166" fontId="11" fillId="0" borderId="0" xfId="1" applyNumberFormat="1" applyFont="1" applyFill="1" applyBorder="1" applyAlignment="1" applyProtection="1">
      <alignment vertical="center"/>
    </xf>
    <xf numFmtId="164" fontId="11" fillId="0" borderId="0" xfId="1" applyFont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left" vertical="center"/>
    </xf>
    <xf numFmtId="3" fontId="17" fillId="4" borderId="10" xfId="0" applyNumberFormat="1" applyFont="1" applyFill="1" applyBorder="1" applyAlignment="1" applyProtection="1">
      <alignment horizontal="center" vertical="center"/>
    </xf>
    <xf numFmtId="167" fontId="7" fillId="6" borderId="8" xfId="1" applyNumberFormat="1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 applyProtection="1">
      <alignment horizontal="left" vertical="center"/>
    </xf>
    <xf numFmtId="167" fontId="7" fillId="6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164" fontId="7" fillId="0" borderId="0" xfId="1" applyFont="1" applyAlignment="1" applyProtection="1">
      <alignment horizontal="center" vertical="center"/>
    </xf>
    <xf numFmtId="168" fontId="7" fillId="4" borderId="10" xfId="1" applyNumberFormat="1" applyFont="1" applyFill="1" applyBorder="1" applyAlignment="1" applyProtection="1">
      <alignment horizontal="center" vertical="center"/>
    </xf>
    <xf numFmtId="167" fontId="7" fillId="0" borderId="0" xfId="1" applyNumberFormat="1" applyFont="1" applyAlignment="1" applyProtection="1">
      <alignment horizontal="center" vertical="center"/>
    </xf>
    <xf numFmtId="167" fontId="3" fillId="3" borderId="0" xfId="1" applyNumberFormat="1" applyFont="1" applyFill="1" applyBorder="1" applyAlignment="1" applyProtection="1">
      <alignment horizontal="center" vertical="center" wrapText="1"/>
    </xf>
    <xf numFmtId="168" fontId="7" fillId="4" borderId="4" xfId="1" applyNumberFormat="1" applyFont="1" applyFill="1" applyBorder="1" applyAlignment="1" applyProtection="1">
      <alignment horizontal="center" vertical="center"/>
    </xf>
    <xf numFmtId="167" fontId="7" fillId="0" borderId="0" xfId="1" applyNumberFormat="1" applyFont="1" applyAlignment="1" applyProtection="1">
      <alignment vertical="center"/>
    </xf>
    <xf numFmtId="164" fontId="7" fillId="0" borderId="0" xfId="1" applyFont="1" applyAlignment="1" applyProtection="1">
      <alignment vertical="center"/>
    </xf>
    <xf numFmtId="0" fontId="9" fillId="2" borderId="4" xfId="0" applyFont="1" applyFill="1" applyBorder="1" applyAlignment="1" applyProtection="1">
      <alignment vertical="center"/>
    </xf>
    <xf numFmtId="0" fontId="12" fillId="2" borderId="4" xfId="0" applyFont="1" applyFill="1" applyBorder="1" applyAlignment="1" applyProtection="1">
      <alignment vertical="center"/>
    </xf>
    <xf numFmtId="0" fontId="18" fillId="0" borderId="0" xfId="0" applyFont="1" applyProtection="1"/>
    <xf numFmtId="0" fontId="10" fillId="4" borderId="13" xfId="0" applyFont="1" applyFill="1" applyBorder="1" applyAlignment="1" applyProtection="1">
      <alignment vertical="center"/>
    </xf>
    <xf numFmtId="0" fontId="7" fillId="4" borderId="13" xfId="0" applyFont="1" applyFill="1" applyBorder="1" applyAlignment="1" applyProtection="1">
      <alignment vertical="center"/>
    </xf>
    <xf numFmtId="0" fontId="7" fillId="4" borderId="4" xfId="0" applyFont="1" applyFill="1" applyBorder="1" applyAlignment="1" applyProtection="1">
      <alignment horizontal="center" vertical="center"/>
    </xf>
    <xf numFmtId="165" fontId="7" fillId="4" borderId="14" xfId="1" applyNumberFormat="1" applyFont="1" applyFill="1" applyBorder="1" applyAlignment="1" applyProtection="1">
      <alignment horizontal="center" vertical="center"/>
    </xf>
    <xf numFmtId="164" fontId="9" fillId="2" borderId="4" xfId="1" applyFont="1" applyFill="1" applyBorder="1" applyAlignment="1" applyProtection="1">
      <alignment vertical="center"/>
    </xf>
    <xf numFmtId="164" fontId="12" fillId="2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7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164" fontId="9" fillId="0" borderId="0" xfId="1" applyFont="1" applyFill="1" applyBorder="1" applyAlignment="1" applyProtection="1">
      <alignment vertical="center"/>
    </xf>
    <xf numFmtId="0" fontId="12" fillId="2" borderId="1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horizontal="center" vertical="center" wrapText="1"/>
    </xf>
    <xf numFmtId="164" fontId="14" fillId="0" borderId="0" xfId="1" applyFont="1" applyFill="1" applyBorder="1" applyProtection="1"/>
    <xf numFmtId="164" fontId="14" fillId="0" borderId="0" xfId="1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0" fontId="20" fillId="0" borderId="0" xfId="0" applyFont="1" applyProtection="1"/>
    <xf numFmtId="0" fontId="0" fillId="0" borderId="0" xfId="0" applyAlignment="1" applyProtection="1">
      <alignment horizontal="center" vertical="center"/>
    </xf>
    <xf numFmtId="0" fontId="15" fillId="0" borderId="0" xfId="0" applyFont="1"/>
    <xf numFmtId="0" fontId="1" fillId="0" borderId="0" xfId="2"/>
    <xf numFmtId="0" fontId="7" fillId="8" borderId="8" xfId="1" applyNumberFormat="1" applyFont="1" applyFill="1" applyBorder="1" applyAlignment="1" applyProtection="1">
      <alignment horizontal="center" vertical="center"/>
    </xf>
    <xf numFmtId="0" fontId="7" fillId="3" borderId="8" xfId="1" applyNumberFormat="1" applyFont="1" applyFill="1" applyBorder="1" applyAlignment="1" applyProtection="1">
      <alignment horizontal="center" vertical="center"/>
    </xf>
    <xf numFmtId="165" fontId="7" fillId="3" borderId="10" xfId="1" applyNumberFormat="1" applyFont="1" applyFill="1" applyBorder="1" applyAlignment="1" applyProtection="1">
      <alignment horizontal="center" vertical="center"/>
    </xf>
    <xf numFmtId="0" fontId="21" fillId="11" borderId="10" xfId="2" applyFont="1" applyFill="1" applyBorder="1" applyAlignment="1">
      <alignment vertical="center"/>
    </xf>
    <xf numFmtId="0" fontId="15" fillId="10" borderId="10" xfId="2" applyFont="1" applyFill="1" applyBorder="1"/>
    <xf numFmtId="0" fontId="15" fillId="9" borderId="10" xfId="2" applyFont="1" applyFill="1" applyBorder="1"/>
    <xf numFmtId="0" fontId="15" fillId="0" borderId="0" xfId="2" applyFont="1"/>
    <xf numFmtId="0" fontId="15" fillId="0" borderId="0" xfId="2" applyFont="1" applyFill="1"/>
    <xf numFmtId="0" fontId="15" fillId="0" borderId="0" xfId="2" applyFont="1" applyAlignment="1">
      <alignment horizontal="center" vertical="center" wrapText="1"/>
    </xf>
    <xf numFmtId="169" fontId="15" fillId="9" borderId="10" xfId="3" applyNumberFormat="1" applyFont="1" applyFill="1" applyBorder="1"/>
    <xf numFmtId="169" fontId="15" fillId="10" borderId="10" xfId="3" applyNumberFormat="1" applyFont="1" applyFill="1" applyBorder="1"/>
    <xf numFmtId="0" fontId="24" fillId="0" borderId="0" xfId="2" applyFont="1"/>
    <xf numFmtId="169" fontId="24" fillId="0" borderId="0" xfId="3" applyNumberFormat="1" applyFont="1"/>
    <xf numFmtId="0" fontId="22" fillId="0" borderId="0" xfId="0" applyFont="1" applyAlignment="1" applyProtection="1">
      <alignment horizontal="center" vertical="center" wrapText="1"/>
    </xf>
    <xf numFmtId="169" fontId="15" fillId="10" borderId="10" xfId="2" applyNumberFormat="1" applyFont="1" applyFill="1" applyBorder="1"/>
    <xf numFmtId="165" fontId="9" fillId="2" borderId="1" xfId="0" applyNumberFormat="1" applyFont="1" applyFill="1" applyBorder="1" applyAlignment="1" applyProtection="1">
      <alignment horizontal="center" vertical="center"/>
    </xf>
    <xf numFmtId="165" fontId="9" fillId="2" borderId="2" xfId="0" applyNumberFormat="1" applyFont="1" applyFill="1" applyBorder="1" applyAlignment="1" applyProtection="1">
      <alignment horizontal="center" vertical="center"/>
    </xf>
    <xf numFmtId="165" fontId="9" fillId="2" borderId="4" xfId="0" applyNumberFormat="1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165" fontId="9" fillId="2" borderId="5" xfId="1" applyNumberFormat="1" applyFont="1" applyFill="1" applyBorder="1" applyAlignment="1" applyProtection="1">
      <alignment horizontal="center" vertical="center"/>
    </xf>
    <xf numFmtId="165" fontId="19" fillId="2" borderId="10" xfId="1" applyNumberFormat="1" applyFont="1" applyFill="1" applyBorder="1" applyAlignment="1" applyProtection="1">
      <alignment horizontal="center" vertical="center" wrapText="1"/>
    </xf>
    <xf numFmtId="164" fontId="14" fillId="0" borderId="3" xfId="1" applyFont="1" applyFill="1" applyBorder="1" applyAlignment="1" applyProtection="1">
      <alignment horizontal="left" vertical="center" wrapText="1"/>
    </xf>
    <xf numFmtId="164" fontId="14" fillId="0" borderId="0" xfId="1" applyFont="1" applyFill="1" applyBorder="1" applyAlignment="1" applyProtection="1">
      <alignment horizontal="left" vertical="center" wrapText="1"/>
    </xf>
    <xf numFmtId="165" fontId="9" fillId="2" borderId="1" xfId="0" applyNumberFormat="1" applyFont="1" applyFill="1" applyBorder="1" applyAlignment="1" applyProtection="1">
      <alignment vertical="center" wrapText="1"/>
    </xf>
    <xf numFmtId="165" fontId="9" fillId="2" borderId="2" xfId="0" applyNumberFormat="1" applyFont="1" applyFill="1" applyBorder="1" applyAlignment="1" applyProtection="1">
      <alignment vertical="center" wrapText="1"/>
    </xf>
    <xf numFmtId="165" fontId="9" fillId="2" borderId="1" xfId="0" applyNumberFormat="1" applyFont="1" applyFill="1" applyBorder="1" applyAlignment="1" applyProtection="1">
      <alignment horizontal="center" vertical="center"/>
    </xf>
    <xf numFmtId="165" fontId="9" fillId="2" borderId="2" xfId="0" applyNumberFormat="1" applyFont="1" applyFill="1" applyBorder="1" applyAlignment="1" applyProtection="1">
      <alignment horizontal="center" vertical="center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165" fontId="9" fillId="2" borderId="4" xfId="0" applyNumberFormat="1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165" fontId="9" fillId="2" borderId="5" xfId="1" applyNumberFormat="1" applyFont="1" applyFill="1" applyBorder="1" applyAlignment="1" applyProtection="1">
      <alignment horizontal="center" vertical="center"/>
    </xf>
    <xf numFmtId="165" fontId="19" fillId="2" borderId="10" xfId="1" applyNumberFormat="1" applyFont="1" applyFill="1" applyBorder="1" applyAlignment="1" applyProtection="1">
      <alignment horizontal="center" vertical="center" wrapText="1"/>
    </xf>
    <xf numFmtId="164" fontId="14" fillId="0" borderId="3" xfId="1" applyFont="1" applyFill="1" applyBorder="1" applyAlignment="1" applyProtection="1">
      <alignment horizontal="left" vertical="center" wrapText="1"/>
    </xf>
    <xf numFmtId="164" fontId="14" fillId="0" borderId="0" xfId="1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vertical="center"/>
    </xf>
    <xf numFmtId="165" fontId="26" fillId="2" borderId="10" xfId="1" applyNumberFormat="1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vertical="center"/>
    </xf>
    <xf numFmtId="0" fontId="27" fillId="13" borderId="10" xfId="0" applyFont="1" applyFill="1" applyBorder="1" applyAlignment="1" applyProtection="1">
      <alignment vertical="center" wrapText="1"/>
    </xf>
    <xf numFmtId="0" fontId="28" fillId="13" borderId="10" xfId="0" applyFont="1" applyFill="1" applyBorder="1" applyAlignment="1" applyProtection="1">
      <alignment vertical="center" wrapText="1"/>
    </xf>
    <xf numFmtId="165" fontId="27" fillId="13" borderId="10" xfId="1" applyNumberFormat="1" applyFont="1" applyFill="1" applyBorder="1" applyAlignment="1" applyProtection="1">
      <alignment horizontal="center" vertical="center" wrapText="1"/>
    </xf>
    <xf numFmtId="0" fontId="29" fillId="2" borderId="10" xfId="0" applyFont="1" applyFill="1" applyBorder="1" applyAlignment="1" applyProtection="1">
      <alignment vertical="center" wrapText="1"/>
    </xf>
    <xf numFmtId="0" fontId="30" fillId="2" borderId="10" xfId="0" applyFont="1" applyFill="1" applyBorder="1" applyAlignment="1" applyProtection="1">
      <alignment vertical="center" wrapText="1"/>
    </xf>
    <xf numFmtId="165" fontId="29" fillId="2" borderId="10" xfId="1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>
      <alignment horizontal="left" vertical="center" indent="6"/>
    </xf>
    <xf numFmtId="165" fontId="15" fillId="8" borderId="10" xfId="0" applyNumberFormat="1" applyFont="1" applyFill="1" applyBorder="1" applyAlignment="1" applyProtection="1">
      <alignment horizontal="center" vertical="center"/>
    </xf>
    <xf numFmtId="165" fontId="15" fillId="8" borderId="10" xfId="0" applyNumberFormat="1" applyFont="1" applyFill="1" applyBorder="1" applyAlignment="1" applyProtection="1">
      <alignment horizontal="center"/>
    </xf>
    <xf numFmtId="0" fontId="9" fillId="2" borderId="21" xfId="0" applyFont="1" applyFill="1" applyBorder="1" applyAlignment="1" applyProtection="1">
      <alignment vertical="center" wrapText="1"/>
    </xf>
    <xf numFmtId="0" fontId="12" fillId="2" borderId="22" xfId="0" applyFont="1" applyFill="1" applyBorder="1" applyAlignment="1" applyProtection="1">
      <alignment vertical="center" wrapText="1"/>
    </xf>
    <xf numFmtId="0" fontId="14" fillId="6" borderId="22" xfId="0" applyFont="1" applyFill="1" applyBorder="1" applyAlignment="1" applyProtection="1">
      <alignment vertical="center"/>
      <protection locked="0"/>
    </xf>
    <xf numFmtId="0" fontId="14" fillId="6" borderId="23" xfId="0" applyFont="1" applyFill="1" applyBorder="1" applyAlignment="1" applyProtection="1">
      <alignment vertical="center"/>
      <protection locked="0"/>
    </xf>
    <xf numFmtId="0" fontId="9" fillId="0" borderId="2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25" xfId="0" applyFont="1" applyBorder="1" applyAlignment="1" applyProtection="1">
      <alignment vertical="center"/>
    </xf>
    <xf numFmtId="0" fontId="9" fillId="2" borderId="26" xfId="0" applyFont="1" applyFill="1" applyBorder="1" applyAlignment="1" applyProtection="1">
      <alignment vertical="center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9" fillId="0" borderId="24" xfId="0" applyFont="1" applyFill="1" applyBorder="1" applyAlignment="1" applyProtection="1">
      <alignment vertical="center"/>
    </xf>
    <xf numFmtId="0" fontId="14" fillId="0" borderId="25" xfId="0" applyFont="1" applyFill="1" applyBorder="1" applyAlignment="1" applyProtection="1">
      <alignment horizontal="center" vertical="center"/>
    </xf>
    <xf numFmtId="0" fontId="9" fillId="2" borderId="27" xfId="0" applyFont="1" applyFill="1" applyBorder="1" applyAlignment="1" applyProtection="1">
      <alignment vertical="center" wrapText="1"/>
    </xf>
    <xf numFmtId="0" fontId="12" fillId="2" borderId="28" xfId="0" applyFont="1" applyFill="1" applyBorder="1" applyAlignment="1" applyProtection="1">
      <alignment vertical="center" wrapText="1"/>
    </xf>
    <xf numFmtId="0" fontId="14" fillId="6" borderId="28" xfId="0" applyFont="1" applyFill="1" applyBorder="1" applyAlignment="1" applyProtection="1">
      <alignment horizontal="center" vertical="center"/>
      <protection locked="0"/>
    </xf>
    <xf numFmtId="0" fontId="14" fillId="6" borderId="29" xfId="0" applyFont="1" applyFill="1" applyBorder="1" applyAlignment="1" applyProtection="1">
      <alignment horizontal="center" vertical="center"/>
      <protection locked="0"/>
    </xf>
    <xf numFmtId="0" fontId="9" fillId="3" borderId="9" xfId="0" applyFont="1" applyFill="1" applyBorder="1" applyAlignment="1" applyProtection="1">
      <alignment vertical="center"/>
    </xf>
    <xf numFmtId="0" fontId="23" fillId="12" borderId="4" xfId="2" applyFont="1" applyFill="1" applyBorder="1" applyAlignment="1">
      <alignment horizontal="center" vertical="center"/>
    </xf>
    <xf numFmtId="0" fontId="23" fillId="12" borderId="5" xfId="2" applyFont="1" applyFill="1" applyBorder="1" applyAlignment="1">
      <alignment horizontal="center" vertical="center"/>
    </xf>
    <xf numFmtId="0" fontId="23" fillId="12" borderId="14" xfId="2" applyFont="1" applyFill="1" applyBorder="1" applyAlignment="1">
      <alignment horizontal="center" vertical="center"/>
    </xf>
    <xf numFmtId="0" fontId="21" fillId="11" borderId="4" xfId="2" applyFont="1" applyFill="1" applyBorder="1" applyAlignment="1">
      <alignment horizontal="center" vertical="center"/>
    </xf>
    <xf numFmtId="0" fontId="21" fillId="11" borderId="14" xfId="2" applyFont="1" applyFill="1" applyBorder="1" applyAlignment="1">
      <alignment horizontal="center" vertical="center"/>
    </xf>
    <xf numFmtId="0" fontId="2" fillId="14" borderId="4" xfId="0" applyFont="1" applyFill="1" applyBorder="1" applyAlignment="1" applyProtection="1">
      <alignment horizontal="left" vertical="center"/>
    </xf>
    <xf numFmtId="0" fontId="2" fillId="14" borderId="5" xfId="0" applyFont="1" applyFill="1" applyBorder="1" applyAlignment="1" applyProtection="1">
      <alignment horizontal="left" vertical="center"/>
    </xf>
    <xf numFmtId="0" fontId="34" fillId="6" borderId="4" xfId="0" applyFont="1" applyFill="1" applyBorder="1" applyAlignment="1" applyProtection="1">
      <alignment horizontal="center" vertical="center"/>
      <protection locked="0"/>
    </xf>
    <xf numFmtId="0" fontId="34" fillId="6" borderId="1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5" xfId="0" applyFont="1" applyFill="1" applyBorder="1" applyAlignment="1" applyProtection="1">
      <alignment horizontal="left" vertical="center" wrapText="1"/>
    </xf>
    <xf numFmtId="2" fontId="7" fillId="6" borderId="4" xfId="1" applyNumberFormat="1" applyFont="1" applyFill="1" applyBorder="1" applyAlignment="1" applyProtection="1">
      <alignment horizontal="center" vertical="center"/>
      <protection locked="0"/>
    </xf>
    <xf numFmtId="2" fontId="7" fillId="6" borderId="19" xfId="1" applyNumberFormat="1" applyFont="1" applyFill="1" applyBorder="1" applyAlignment="1" applyProtection="1">
      <alignment horizontal="center" vertical="center"/>
      <protection locked="0"/>
    </xf>
    <xf numFmtId="165" fontId="15" fillId="8" borderId="20" xfId="0" applyNumberFormat="1" applyFont="1" applyFill="1" applyBorder="1" applyAlignment="1" applyProtection="1">
      <alignment horizontal="center" vertical="center"/>
    </xf>
    <xf numFmtId="165" fontId="15" fillId="8" borderId="14" xfId="0" applyNumberFormat="1" applyFont="1" applyFill="1" applyBorder="1" applyAlignment="1" applyProtection="1">
      <alignment horizontal="center"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D15"/>
  <sheetViews>
    <sheetView showGridLines="0" zoomScale="120" zoomScaleNormal="120" workbookViewId="0">
      <selection activeCell="E12" sqref="E12"/>
    </sheetView>
  </sheetViews>
  <sheetFormatPr baseColWidth="10" defaultColWidth="11" defaultRowHeight="16" x14ac:dyDescent="0.2"/>
  <cols>
    <col min="1" max="1" width="63.83203125" style="90" bestFit="1" customWidth="1"/>
    <col min="2" max="4" width="23.6640625" style="90" customWidth="1"/>
    <col min="5" max="5" width="15.6640625" style="90" customWidth="1"/>
    <col min="6" max="16384" width="11" style="90"/>
  </cols>
  <sheetData>
    <row r="1" spans="1:4" ht="31" customHeight="1" x14ac:dyDescent="0.2">
      <c r="A1" s="154" t="s">
        <v>33</v>
      </c>
      <c r="B1" s="155"/>
      <c r="C1" s="155"/>
      <c r="D1" s="156"/>
    </row>
    <row r="2" spans="1:4" ht="20" customHeight="1" x14ac:dyDescent="0.2">
      <c r="A2" s="157"/>
      <c r="B2" s="158"/>
      <c r="C2" s="94" t="s">
        <v>40</v>
      </c>
      <c r="D2" s="94" t="s">
        <v>45</v>
      </c>
    </row>
    <row r="3" spans="1:4" ht="16" customHeight="1" x14ac:dyDescent="0.2">
      <c r="A3" s="98"/>
      <c r="B3" s="99"/>
      <c r="C3" s="97"/>
      <c r="D3" s="97"/>
    </row>
    <row r="4" spans="1:4" ht="20" customHeight="1" x14ac:dyDescent="0.2">
      <c r="A4" s="97"/>
      <c r="B4" s="98"/>
      <c r="C4" s="95" t="s">
        <v>34</v>
      </c>
      <c r="D4" s="95" t="s">
        <v>34</v>
      </c>
    </row>
    <row r="5" spans="1:4" ht="16" customHeight="1" x14ac:dyDescent="0.2">
      <c r="A5" s="96" t="s">
        <v>41</v>
      </c>
      <c r="B5" s="96"/>
      <c r="C5" s="95">
        <v>45</v>
      </c>
      <c r="D5" s="95">
        <v>2</v>
      </c>
    </row>
    <row r="6" spans="1:4" ht="16" customHeight="1" x14ac:dyDescent="0.2">
      <c r="A6" s="96" t="s">
        <v>42</v>
      </c>
      <c r="B6" s="96"/>
      <c r="C6" s="95">
        <v>30</v>
      </c>
      <c r="D6" s="95">
        <v>26</v>
      </c>
    </row>
    <row r="7" spans="1:4" ht="16" customHeight="1" x14ac:dyDescent="0.2">
      <c r="A7" s="96" t="s">
        <v>43</v>
      </c>
      <c r="B7" s="96"/>
      <c r="C7" s="95">
        <v>10</v>
      </c>
      <c r="D7" s="95">
        <v>8</v>
      </c>
    </row>
    <row r="8" spans="1:4" ht="16" customHeight="1" x14ac:dyDescent="0.2">
      <c r="A8" s="89"/>
      <c r="B8" s="95"/>
      <c r="C8" s="95">
        <f>SUM(C5:C7)</f>
        <v>85</v>
      </c>
      <c r="D8" s="95">
        <f>SUM(D5:D7)</f>
        <v>36</v>
      </c>
    </row>
    <row r="9" spans="1:4" ht="16" customHeight="1" x14ac:dyDescent="0.2">
      <c r="A9" s="98"/>
      <c r="B9" s="99"/>
      <c r="C9" s="97"/>
      <c r="D9" s="97"/>
    </row>
    <row r="10" spans="1:4" ht="20" customHeight="1" x14ac:dyDescent="0.2">
      <c r="A10" s="97"/>
      <c r="B10" s="98" t="s">
        <v>32</v>
      </c>
      <c r="C10" s="95" t="s">
        <v>34</v>
      </c>
      <c r="D10" s="95" t="s">
        <v>34</v>
      </c>
    </row>
    <row r="11" spans="1:4" ht="16" customHeight="1" x14ac:dyDescent="0.2">
      <c r="A11" s="96" t="s">
        <v>31</v>
      </c>
      <c r="B11" s="100"/>
      <c r="C11" s="101">
        <v>8150000</v>
      </c>
      <c r="D11" s="101">
        <v>8000000</v>
      </c>
    </row>
    <row r="12" spans="1:4" ht="16" customHeight="1" x14ac:dyDescent="0.2">
      <c r="A12" s="96" t="s">
        <v>30</v>
      </c>
      <c r="B12" s="100"/>
      <c r="C12" s="101">
        <v>3590000</v>
      </c>
      <c r="D12" s="101">
        <v>2000000</v>
      </c>
    </row>
    <row r="13" spans="1:4" ht="16" customHeight="1" x14ac:dyDescent="0.2">
      <c r="A13" s="89"/>
      <c r="B13" s="95"/>
      <c r="C13" s="105"/>
      <c r="D13" s="105"/>
    </row>
    <row r="14" spans="1:4" ht="16" customHeight="1" x14ac:dyDescent="0.2">
      <c r="A14" s="102"/>
      <c r="B14" s="103"/>
      <c r="C14" s="103"/>
      <c r="D14" s="103"/>
    </row>
    <row r="15" spans="1:4" x14ac:dyDescent="0.2">
      <c r="A15" s="102"/>
      <c r="B15" s="102"/>
      <c r="C15" s="102"/>
      <c r="D15" s="102"/>
    </row>
  </sheetData>
  <sheetProtection algorithmName="SHA-512" hashValue="6aAaUKyuO9Kfx9wKbkJ9p1qiORZUKRMSwCFbbXSfHUI4SP3ecrKJgHZxSoNuEEfYXaGCT6W9p9dnD2U0ZfcVrA==" saltValue="onuNHu4YKbMx/4uMQixQnQ==" spinCount="100000" sheet="1" objects="1" scenarios="1"/>
  <mergeCells count="2">
    <mergeCell ref="A1:D1"/>
    <mergeCell ref="A2:B2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showGridLines="0" zoomScale="114" zoomScaleNormal="120" workbookViewId="0">
      <selection activeCell="B67" sqref="B67"/>
    </sheetView>
  </sheetViews>
  <sheetFormatPr baseColWidth="10" defaultColWidth="8.83203125" defaultRowHeight="15" x14ac:dyDescent="0.2"/>
  <cols>
    <col min="1" max="1" width="69.1640625" customWidth="1"/>
    <col min="2" max="2" width="27.1640625" customWidth="1"/>
    <col min="3" max="3" width="27.83203125" customWidth="1"/>
    <col min="4" max="9" width="35.83203125" customWidth="1"/>
  </cols>
  <sheetData>
    <row r="1" spans="1:6" ht="48" customHeight="1" x14ac:dyDescent="0.2">
      <c r="A1" s="159" t="s">
        <v>75</v>
      </c>
      <c r="B1" s="160"/>
      <c r="C1" s="160"/>
      <c r="D1" s="160"/>
      <c r="E1" s="160"/>
      <c r="F1" s="160"/>
    </row>
    <row r="2" spans="1:6" ht="16" x14ac:dyDescent="0.2">
      <c r="A2" s="2" t="s">
        <v>37</v>
      </c>
      <c r="B2" s="3"/>
      <c r="C2" s="4"/>
      <c r="D2" s="5"/>
      <c r="E2" s="6"/>
      <c r="F2" s="6"/>
    </row>
    <row r="3" spans="1:6" ht="28" customHeight="1" x14ac:dyDescent="0.2">
      <c r="A3" s="7" t="s">
        <v>0</v>
      </c>
      <c r="B3" s="8"/>
      <c r="C3" s="7" t="s">
        <v>20</v>
      </c>
      <c r="D3" s="9" t="str">
        <f>'Werkblad A'!A5</f>
        <v>Type 1: full color MFP minimaal 20 PPM A4 en A3</v>
      </c>
      <c r="E3" s="9" t="str">
        <f>'Werkblad A'!A6</f>
        <v>Type 2: full color MFP minimaal 45 PPM A4 en A3</v>
      </c>
      <c r="F3" s="9" t="str">
        <f>'Werkblad A'!A7</f>
        <v>Type 3: full color MFP minimaal 60 PPM A4 en A3</v>
      </c>
    </row>
    <row r="4" spans="1:6" x14ac:dyDescent="0.2">
      <c r="A4" s="10" t="s">
        <v>1</v>
      </c>
      <c r="B4" s="11"/>
      <c r="C4" s="12"/>
      <c r="D4" s="13" t="s">
        <v>2</v>
      </c>
      <c r="E4" s="13" t="s">
        <v>2</v>
      </c>
      <c r="F4" s="13" t="s">
        <v>2</v>
      </c>
    </row>
    <row r="5" spans="1:6" x14ac:dyDescent="0.2">
      <c r="A5" s="10" t="s">
        <v>23</v>
      </c>
      <c r="B5" s="11"/>
      <c r="C5" s="12"/>
      <c r="D5" s="14">
        <v>0</v>
      </c>
      <c r="E5" s="14">
        <v>0</v>
      </c>
      <c r="F5" s="14">
        <v>0</v>
      </c>
    </row>
    <row r="6" spans="1:6" x14ac:dyDescent="0.2">
      <c r="A6" s="10" t="s">
        <v>22</v>
      </c>
      <c r="B6" s="11"/>
      <c r="C6" s="12"/>
      <c r="D6" s="14">
        <v>0</v>
      </c>
      <c r="E6" s="14">
        <v>0</v>
      </c>
      <c r="F6" s="14">
        <v>0</v>
      </c>
    </row>
    <row r="7" spans="1:6" s="1" customFormat="1" x14ac:dyDescent="0.2">
      <c r="A7" s="15"/>
      <c r="B7" s="16"/>
      <c r="C7" s="17"/>
      <c r="D7" s="17"/>
      <c r="E7" s="17"/>
      <c r="F7" s="17"/>
    </row>
    <row r="8" spans="1:6" s="1" customFormat="1" x14ac:dyDescent="0.2">
      <c r="A8" s="153" t="s">
        <v>80</v>
      </c>
      <c r="B8" s="18"/>
      <c r="C8" s="92" t="s">
        <v>2</v>
      </c>
      <c r="D8" s="93">
        <v>0</v>
      </c>
      <c r="E8" s="93">
        <v>0</v>
      </c>
      <c r="F8" s="93">
        <v>0</v>
      </c>
    </row>
    <row r="9" spans="1:6" x14ac:dyDescent="0.2">
      <c r="A9" s="125" t="s">
        <v>46</v>
      </c>
      <c r="B9" s="20" t="s">
        <v>79</v>
      </c>
      <c r="C9" s="13" t="s">
        <v>2</v>
      </c>
      <c r="D9" s="21">
        <v>0</v>
      </c>
      <c r="E9" s="21">
        <v>0</v>
      </c>
      <c r="F9" s="21">
        <v>0</v>
      </c>
    </row>
    <row r="10" spans="1:6" x14ac:dyDescent="0.2">
      <c r="A10" s="125" t="s">
        <v>47</v>
      </c>
      <c r="B10" s="20" t="s">
        <v>79</v>
      </c>
      <c r="C10" s="13" t="s">
        <v>2</v>
      </c>
      <c r="D10" s="21">
        <v>0</v>
      </c>
      <c r="E10" s="21">
        <v>0</v>
      </c>
      <c r="F10" s="21">
        <v>0</v>
      </c>
    </row>
    <row r="11" spans="1:6" x14ac:dyDescent="0.2">
      <c r="A11" s="125" t="s">
        <v>76</v>
      </c>
      <c r="B11" s="20" t="s">
        <v>79</v>
      </c>
      <c r="C11" s="13" t="s">
        <v>2</v>
      </c>
      <c r="D11" s="21">
        <v>0</v>
      </c>
      <c r="E11" s="21">
        <v>0</v>
      </c>
      <c r="F11" s="21">
        <v>0</v>
      </c>
    </row>
    <row r="12" spans="1:6" x14ac:dyDescent="0.2">
      <c r="A12" s="19" t="s">
        <v>48</v>
      </c>
      <c r="B12" s="20" t="s">
        <v>79</v>
      </c>
      <c r="C12" s="13" t="s">
        <v>2</v>
      </c>
      <c r="D12" s="21">
        <v>0</v>
      </c>
      <c r="E12" s="12" t="s">
        <v>50</v>
      </c>
      <c r="F12" s="12" t="s">
        <v>50</v>
      </c>
    </row>
    <row r="13" spans="1:6" x14ac:dyDescent="0.2">
      <c r="A13" s="19" t="s">
        <v>49</v>
      </c>
      <c r="B13" s="20" t="s">
        <v>79</v>
      </c>
      <c r="C13" s="13" t="s">
        <v>2</v>
      </c>
      <c r="D13" s="12" t="s">
        <v>50</v>
      </c>
      <c r="E13" s="21">
        <v>0</v>
      </c>
      <c r="F13" s="21">
        <v>0</v>
      </c>
    </row>
    <row r="14" spans="1:6" x14ac:dyDescent="0.2">
      <c r="A14" s="19" t="s">
        <v>70</v>
      </c>
      <c r="B14" s="20" t="s">
        <v>79</v>
      </c>
      <c r="C14" s="13" t="s">
        <v>2</v>
      </c>
      <c r="D14" s="12" t="s">
        <v>50</v>
      </c>
      <c r="E14" s="21">
        <v>0</v>
      </c>
      <c r="F14" s="12" t="s">
        <v>50</v>
      </c>
    </row>
    <row r="15" spans="1:6" x14ac:dyDescent="0.2">
      <c r="A15" s="19" t="s">
        <v>70</v>
      </c>
      <c r="B15" s="20" t="s">
        <v>79</v>
      </c>
      <c r="C15" s="13" t="s">
        <v>2</v>
      </c>
      <c r="D15" s="12" t="s">
        <v>50</v>
      </c>
      <c r="E15" s="12" t="s">
        <v>50</v>
      </c>
      <c r="F15" s="21">
        <v>0</v>
      </c>
    </row>
    <row r="16" spans="1:6" x14ac:dyDescent="0.2">
      <c r="A16" s="19" t="s">
        <v>51</v>
      </c>
      <c r="B16" s="20" t="s">
        <v>79</v>
      </c>
      <c r="C16" s="13" t="s">
        <v>2</v>
      </c>
      <c r="D16" s="12" t="s">
        <v>50</v>
      </c>
      <c r="E16" s="21">
        <v>0</v>
      </c>
      <c r="F16" s="21">
        <v>0</v>
      </c>
    </row>
    <row r="17" spans="1:9" x14ac:dyDescent="0.2">
      <c r="A17" s="127" t="s">
        <v>61</v>
      </c>
      <c r="B17" s="20" t="s">
        <v>79</v>
      </c>
      <c r="C17" s="13" t="s">
        <v>2</v>
      </c>
      <c r="D17" s="21">
        <v>0</v>
      </c>
      <c r="E17" s="21">
        <v>0</v>
      </c>
      <c r="F17" s="21">
        <v>0</v>
      </c>
    </row>
    <row r="18" spans="1:9" x14ac:dyDescent="0.2">
      <c r="A18" s="22" t="s">
        <v>3</v>
      </c>
      <c r="B18" s="23"/>
      <c r="C18" s="22"/>
      <c r="D18" s="24">
        <f>SUM(D5:D17)</f>
        <v>0</v>
      </c>
      <c r="E18" s="24">
        <f>SUM(E5:E17)</f>
        <v>0</v>
      </c>
      <c r="F18" s="24">
        <f>SUM(F5:F17)</f>
        <v>0</v>
      </c>
    </row>
    <row r="19" spans="1:9" x14ac:dyDescent="0.2">
      <c r="A19" s="25"/>
      <c r="B19" s="26"/>
      <c r="C19" s="25"/>
      <c r="D19" s="25"/>
      <c r="E19" s="27"/>
      <c r="F19" s="27"/>
    </row>
    <row r="20" spans="1:9" x14ac:dyDescent="0.2">
      <c r="A20" s="29" t="s">
        <v>4</v>
      </c>
      <c r="B20" s="20"/>
      <c r="C20" s="30"/>
      <c r="D20" s="30">
        <f>'Werkblad A'!C5</f>
        <v>45</v>
      </c>
      <c r="E20" s="30">
        <f>'Werkblad A'!C6</f>
        <v>30</v>
      </c>
      <c r="F20" s="30">
        <f>'Werkblad A'!C7</f>
        <v>10</v>
      </c>
    </row>
    <row r="21" spans="1:9" x14ac:dyDescent="0.2">
      <c r="A21" s="25"/>
      <c r="B21" s="26"/>
      <c r="C21" s="25"/>
      <c r="D21" s="25"/>
      <c r="E21" s="27"/>
      <c r="F21" s="27"/>
    </row>
    <row r="22" spans="1:9" ht="28" customHeight="1" x14ac:dyDescent="0.2">
      <c r="A22" s="7" t="s">
        <v>5</v>
      </c>
      <c r="B22" s="8"/>
      <c r="C22" s="7"/>
      <c r="D22" s="31" t="str">
        <f>D3</f>
        <v>Type 1: full color MFP minimaal 20 PPM A4 en A3</v>
      </c>
      <c r="E22" s="31" t="str">
        <f>E3</f>
        <v>Type 2: full color MFP minimaal 45 PPM A4 en A3</v>
      </c>
      <c r="F22" s="31" t="str">
        <f>F3</f>
        <v>Type 3: full color MFP minimaal 60 PPM A4 en A3</v>
      </c>
    </row>
    <row r="23" spans="1:9" x14ac:dyDescent="0.2">
      <c r="A23" s="32" t="s">
        <v>6</v>
      </c>
      <c r="B23" s="33"/>
      <c r="C23" s="32"/>
      <c r="D23" s="136">
        <f>D20*D18</f>
        <v>0</v>
      </c>
      <c r="E23" s="136">
        <f>E20*E18</f>
        <v>0</v>
      </c>
      <c r="F23" s="136">
        <f>F20*F18</f>
        <v>0</v>
      </c>
    </row>
    <row r="24" spans="1:9" x14ac:dyDescent="0.2">
      <c r="A24" s="32" t="s">
        <v>7</v>
      </c>
      <c r="B24" s="33"/>
      <c r="C24" s="32"/>
      <c r="D24" s="136">
        <f>D23*12</f>
        <v>0</v>
      </c>
      <c r="E24" s="136">
        <f>E23*12</f>
        <v>0</v>
      </c>
      <c r="F24" s="136">
        <f>F23*12</f>
        <v>0</v>
      </c>
    </row>
    <row r="25" spans="1:9" x14ac:dyDescent="0.2">
      <c r="A25" s="32" t="s">
        <v>38</v>
      </c>
      <c r="B25" s="33"/>
      <c r="C25" s="32"/>
      <c r="D25" s="136">
        <f>D24*6</f>
        <v>0</v>
      </c>
      <c r="E25" s="136">
        <f>E24*6</f>
        <v>0</v>
      </c>
      <c r="F25" s="136">
        <f>F24*6</f>
        <v>0</v>
      </c>
    </row>
    <row r="26" spans="1:9" x14ac:dyDescent="0.2">
      <c r="A26" s="34"/>
      <c r="B26" s="35"/>
      <c r="C26" s="36"/>
      <c r="D26" s="114">
        <f>SUM(D25:F25)</f>
        <v>0</v>
      </c>
      <c r="E26" s="115"/>
      <c r="F26" s="115"/>
    </row>
    <row r="27" spans="1:9" x14ac:dyDescent="0.2">
      <c r="A27" s="25"/>
      <c r="B27" s="26"/>
      <c r="C27" s="25"/>
      <c r="D27" s="25"/>
      <c r="E27" s="27"/>
      <c r="F27" s="28"/>
      <c r="G27" s="37"/>
      <c r="H27" s="37"/>
      <c r="I27" s="37"/>
    </row>
    <row r="28" spans="1:9" ht="28" customHeight="1" x14ac:dyDescent="0.2">
      <c r="A28" s="7" t="s">
        <v>63</v>
      </c>
      <c r="B28" s="8"/>
      <c r="C28" s="163" t="s">
        <v>64</v>
      </c>
      <c r="D28" s="164"/>
      <c r="E28" s="165" t="s">
        <v>65</v>
      </c>
      <c r="F28" s="166"/>
    </row>
    <row r="29" spans="1:9" ht="70" customHeight="1" x14ac:dyDescent="0.2">
      <c r="A29" s="167" t="s">
        <v>69</v>
      </c>
      <c r="B29" s="168"/>
      <c r="C29" s="169">
        <v>0</v>
      </c>
      <c r="D29" s="170"/>
      <c r="E29" s="171">
        <f>C29*72</f>
        <v>0</v>
      </c>
      <c r="F29" s="172"/>
      <c r="G29" s="37"/>
      <c r="H29" s="37"/>
      <c r="I29" s="37"/>
    </row>
    <row r="30" spans="1:9" x14ac:dyDescent="0.2">
      <c r="A30" s="25"/>
      <c r="B30" s="26"/>
      <c r="C30" s="25"/>
      <c r="D30" s="25"/>
      <c r="E30" s="27"/>
      <c r="F30" s="28"/>
      <c r="G30" s="37"/>
      <c r="H30" s="37"/>
      <c r="I30" s="37"/>
    </row>
    <row r="31" spans="1:9" ht="42" x14ac:dyDescent="0.2">
      <c r="A31" s="43" t="s">
        <v>21</v>
      </c>
      <c r="B31" s="44"/>
      <c r="C31" s="45">
        <v>0</v>
      </c>
      <c r="D31" s="46">
        <f>(C31/100)+1</f>
        <v>1</v>
      </c>
      <c r="E31" s="47"/>
      <c r="F31" s="48"/>
      <c r="G31" s="37"/>
      <c r="H31" s="37"/>
      <c r="I31" s="37"/>
    </row>
    <row r="32" spans="1:9" x14ac:dyDescent="0.2">
      <c r="A32" s="25"/>
      <c r="B32" s="26"/>
      <c r="C32" s="25"/>
      <c r="D32" s="46"/>
      <c r="E32" s="47"/>
      <c r="F32" s="48"/>
      <c r="G32" s="37"/>
      <c r="H32" s="37"/>
      <c r="I32" s="37"/>
    </row>
    <row r="33" spans="1:9" x14ac:dyDescent="0.2">
      <c r="A33" s="7" t="s">
        <v>0</v>
      </c>
      <c r="B33" s="8"/>
      <c r="C33" s="38"/>
      <c r="D33" s="38" t="s">
        <v>8</v>
      </c>
      <c r="E33" s="39" t="s">
        <v>9</v>
      </c>
      <c r="F33" s="40" t="s">
        <v>10</v>
      </c>
      <c r="G33" s="1"/>
      <c r="H33" s="1"/>
      <c r="I33" s="1"/>
    </row>
    <row r="34" spans="1:9" x14ac:dyDescent="0.2">
      <c r="A34" s="41" t="s">
        <v>11</v>
      </c>
      <c r="B34" s="49"/>
      <c r="C34" s="50" t="s">
        <v>12</v>
      </c>
      <c r="D34" s="51">
        <f>'Werkblad A'!$C$11</f>
        <v>8150000</v>
      </c>
      <c r="E34" s="52">
        <v>0</v>
      </c>
      <c r="F34" s="42">
        <f>D34*E34</f>
        <v>0</v>
      </c>
      <c r="G34" s="1"/>
      <c r="H34" s="1"/>
      <c r="I34" s="1"/>
    </row>
    <row r="35" spans="1:9" x14ac:dyDescent="0.2">
      <c r="A35" s="41" t="s">
        <v>13</v>
      </c>
      <c r="B35" s="20"/>
      <c r="C35" s="53" t="s">
        <v>12</v>
      </c>
      <c r="D35" s="51">
        <f>'Werkblad A'!$C$12</f>
        <v>3590000</v>
      </c>
      <c r="E35" s="54">
        <v>0</v>
      </c>
      <c r="F35" s="42">
        <f>D35*E35</f>
        <v>0</v>
      </c>
      <c r="G35" s="1"/>
      <c r="H35" s="1"/>
      <c r="I35" s="1"/>
    </row>
    <row r="36" spans="1:9" x14ac:dyDescent="0.2">
      <c r="A36" s="25"/>
      <c r="B36" s="26"/>
      <c r="C36" s="25"/>
      <c r="D36" s="55"/>
      <c r="E36" s="56"/>
      <c r="F36" s="1"/>
      <c r="G36" s="1"/>
      <c r="H36" s="1"/>
      <c r="I36" s="1"/>
    </row>
    <row r="37" spans="1:9" x14ac:dyDescent="0.2">
      <c r="A37" s="7" t="s">
        <v>0</v>
      </c>
      <c r="B37" s="8"/>
      <c r="C37" s="38"/>
      <c r="D37" s="38" t="s">
        <v>8</v>
      </c>
      <c r="E37" s="39" t="s">
        <v>9</v>
      </c>
      <c r="F37" s="40" t="s">
        <v>10</v>
      </c>
      <c r="G37" s="1"/>
      <c r="H37" s="1"/>
      <c r="I37" s="1"/>
    </row>
    <row r="38" spans="1:9" x14ac:dyDescent="0.2">
      <c r="A38" s="41" t="s">
        <v>11</v>
      </c>
      <c r="B38" s="49"/>
      <c r="C38" s="50" t="s">
        <v>12</v>
      </c>
      <c r="D38" s="51">
        <f>'Werkblad A'!$C$11</f>
        <v>8150000</v>
      </c>
      <c r="E38" s="57">
        <f>D31*E34</f>
        <v>0</v>
      </c>
      <c r="F38" s="42">
        <f>D38*E38</f>
        <v>0</v>
      </c>
      <c r="G38" s="1"/>
      <c r="H38" s="1"/>
      <c r="I38" s="1"/>
    </row>
    <row r="39" spans="1:9" x14ac:dyDescent="0.2">
      <c r="A39" s="41" t="s">
        <v>13</v>
      </c>
      <c r="B39" s="20"/>
      <c r="C39" s="53" t="s">
        <v>12</v>
      </c>
      <c r="D39" s="51">
        <f>'Werkblad A'!$C$12</f>
        <v>3590000</v>
      </c>
      <c r="E39" s="57">
        <f>E35*D31</f>
        <v>0</v>
      </c>
      <c r="F39" s="42">
        <f>D39*E39</f>
        <v>0</v>
      </c>
      <c r="G39" s="1"/>
      <c r="H39" s="1"/>
      <c r="I39" s="1"/>
    </row>
    <row r="40" spans="1:9" x14ac:dyDescent="0.2">
      <c r="A40" s="25"/>
      <c r="B40" s="26"/>
      <c r="C40" s="25"/>
      <c r="D40" s="55"/>
      <c r="E40" s="58"/>
      <c r="F40" s="1"/>
      <c r="G40" s="1"/>
      <c r="H40" s="1"/>
      <c r="I40" s="1"/>
    </row>
    <row r="41" spans="1:9" x14ac:dyDescent="0.2">
      <c r="A41" s="7" t="s">
        <v>0</v>
      </c>
      <c r="B41" s="8"/>
      <c r="C41" s="38"/>
      <c r="D41" s="38" t="s">
        <v>8</v>
      </c>
      <c r="E41" s="59" t="s">
        <v>9</v>
      </c>
      <c r="F41" s="40" t="s">
        <v>10</v>
      </c>
      <c r="G41" s="1"/>
      <c r="H41" s="1"/>
      <c r="I41" s="1"/>
    </row>
    <row r="42" spans="1:9" x14ac:dyDescent="0.2">
      <c r="A42" s="41" t="s">
        <v>11</v>
      </c>
      <c r="B42" s="49"/>
      <c r="C42" s="50" t="s">
        <v>12</v>
      </c>
      <c r="D42" s="51">
        <f>'Werkblad A'!$C$11</f>
        <v>8150000</v>
      </c>
      <c r="E42" s="60">
        <f>E38*D31</f>
        <v>0</v>
      </c>
      <c r="F42" s="42">
        <f>D42*E42</f>
        <v>0</v>
      </c>
      <c r="G42" s="1"/>
      <c r="H42" s="1"/>
      <c r="I42" s="1"/>
    </row>
    <row r="43" spans="1:9" x14ac:dyDescent="0.2">
      <c r="A43" s="41" t="s">
        <v>13</v>
      </c>
      <c r="B43" s="20"/>
      <c r="C43" s="53" t="s">
        <v>12</v>
      </c>
      <c r="D43" s="51">
        <f>'Werkblad A'!$C$12</f>
        <v>3590000</v>
      </c>
      <c r="E43" s="60">
        <f>D31*E39</f>
        <v>0</v>
      </c>
      <c r="F43" s="42">
        <f>D43*E43</f>
        <v>0</v>
      </c>
      <c r="G43" s="1"/>
      <c r="H43" s="1"/>
      <c r="I43" s="1"/>
    </row>
    <row r="44" spans="1:9" x14ac:dyDescent="0.2">
      <c r="A44" s="25"/>
      <c r="B44" s="26"/>
      <c r="C44" s="25"/>
      <c r="D44" s="55"/>
      <c r="E44" s="58"/>
      <c r="F44" s="1"/>
      <c r="G44" s="1"/>
      <c r="H44" s="1"/>
      <c r="I44" s="1"/>
    </row>
    <row r="45" spans="1:9" x14ac:dyDescent="0.2">
      <c r="A45" s="7" t="s">
        <v>0</v>
      </c>
      <c r="B45" s="8"/>
      <c r="C45" s="38"/>
      <c r="D45" s="38" t="s">
        <v>8</v>
      </c>
      <c r="E45" s="59" t="s">
        <v>9</v>
      </c>
      <c r="F45" s="40" t="s">
        <v>10</v>
      </c>
      <c r="G45" s="1"/>
      <c r="H45" s="1"/>
      <c r="I45" s="1"/>
    </row>
    <row r="46" spans="1:9" x14ac:dyDescent="0.2">
      <c r="A46" s="41" t="s">
        <v>11</v>
      </c>
      <c r="B46" s="49"/>
      <c r="C46" s="50" t="s">
        <v>12</v>
      </c>
      <c r="D46" s="51">
        <f>'Werkblad A'!$C$11</f>
        <v>8150000</v>
      </c>
      <c r="E46" s="60">
        <f>E42*D31</f>
        <v>0</v>
      </c>
      <c r="F46" s="42">
        <f>D46*E46</f>
        <v>0</v>
      </c>
      <c r="G46" s="1"/>
      <c r="H46" s="1"/>
      <c r="I46" s="1"/>
    </row>
    <row r="47" spans="1:9" x14ac:dyDescent="0.2">
      <c r="A47" s="41" t="s">
        <v>13</v>
      </c>
      <c r="B47" s="20"/>
      <c r="C47" s="53" t="s">
        <v>12</v>
      </c>
      <c r="D47" s="51">
        <f>'Werkblad A'!$C$12</f>
        <v>3590000</v>
      </c>
      <c r="E47" s="60">
        <f>E43*D31</f>
        <v>0</v>
      </c>
      <c r="F47" s="42">
        <f>D47*E47</f>
        <v>0</v>
      </c>
      <c r="G47" s="1"/>
      <c r="H47" s="1"/>
      <c r="I47" s="1"/>
    </row>
    <row r="48" spans="1:9" x14ac:dyDescent="0.2">
      <c r="A48" s="25"/>
      <c r="B48" s="26"/>
      <c r="C48" s="25"/>
      <c r="D48" s="25"/>
      <c r="E48" s="61"/>
      <c r="F48" s="56"/>
      <c r="G48" s="1"/>
      <c r="H48" s="1"/>
      <c r="I48" s="1"/>
    </row>
    <row r="49" spans="1:9" x14ac:dyDescent="0.2">
      <c r="A49" s="7" t="s">
        <v>0</v>
      </c>
      <c r="B49" s="8"/>
      <c r="C49" s="38"/>
      <c r="D49" s="38" t="s">
        <v>8</v>
      </c>
      <c r="E49" s="59" t="s">
        <v>9</v>
      </c>
      <c r="F49" s="40" t="s">
        <v>10</v>
      </c>
      <c r="G49" s="1"/>
      <c r="H49" s="1"/>
      <c r="I49" s="1"/>
    </row>
    <row r="50" spans="1:9" x14ac:dyDescent="0.2">
      <c r="A50" s="41" t="s">
        <v>11</v>
      </c>
      <c r="B50" s="49"/>
      <c r="C50" s="50" t="s">
        <v>12</v>
      </c>
      <c r="D50" s="51">
        <f>'Werkblad A'!$C$11</f>
        <v>8150000</v>
      </c>
      <c r="E50" s="60">
        <f>E46*D31</f>
        <v>0</v>
      </c>
      <c r="F50" s="42">
        <f>D50*E50</f>
        <v>0</v>
      </c>
      <c r="G50" s="1"/>
      <c r="H50" s="1"/>
      <c r="I50" s="1"/>
    </row>
    <row r="51" spans="1:9" x14ac:dyDescent="0.2">
      <c r="A51" s="41" t="s">
        <v>13</v>
      </c>
      <c r="B51" s="20"/>
      <c r="C51" s="53" t="s">
        <v>12</v>
      </c>
      <c r="D51" s="51">
        <f>'Werkblad A'!$C$12</f>
        <v>3590000</v>
      </c>
      <c r="E51" s="60">
        <f>E47*D31</f>
        <v>0</v>
      </c>
      <c r="F51" s="42">
        <f>D51*E51</f>
        <v>0</v>
      </c>
      <c r="G51" s="1"/>
      <c r="H51" s="1"/>
      <c r="I51" s="1"/>
    </row>
    <row r="52" spans="1:9" x14ac:dyDescent="0.2">
      <c r="A52" s="25"/>
      <c r="B52" s="26"/>
      <c r="C52" s="25"/>
      <c r="D52" s="55"/>
      <c r="E52" s="58"/>
      <c r="F52" s="1"/>
      <c r="G52" s="1"/>
      <c r="H52" s="1"/>
      <c r="I52" s="1"/>
    </row>
    <row r="53" spans="1:9" x14ac:dyDescent="0.2">
      <c r="A53" s="7" t="s">
        <v>0</v>
      </c>
      <c r="B53" s="8"/>
      <c r="C53" s="38"/>
      <c r="D53" s="38"/>
      <c r="E53" s="59"/>
      <c r="F53" s="40" t="s">
        <v>10</v>
      </c>
      <c r="G53" s="1"/>
      <c r="H53" s="1"/>
      <c r="I53" s="1"/>
    </row>
    <row r="54" spans="1:9" x14ac:dyDescent="0.2">
      <c r="A54" s="41" t="s">
        <v>11</v>
      </c>
      <c r="B54" s="49"/>
      <c r="C54" s="50" t="s">
        <v>12</v>
      </c>
      <c r="D54" s="51">
        <f>'Werkblad A'!$C$11</f>
        <v>8150000</v>
      </c>
      <c r="E54" s="60">
        <f>E50*D31</f>
        <v>0</v>
      </c>
      <c r="F54" s="42">
        <f>D54*E54</f>
        <v>0</v>
      </c>
      <c r="G54" s="1"/>
      <c r="H54" s="1"/>
      <c r="I54" s="1"/>
    </row>
    <row r="55" spans="1:9" x14ac:dyDescent="0.2">
      <c r="A55" s="41" t="s">
        <v>13</v>
      </c>
      <c r="B55" s="20"/>
      <c r="C55" s="53" t="s">
        <v>12</v>
      </c>
      <c r="D55" s="51">
        <f>'Werkblad A'!$C$12</f>
        <v>3590000</v>
      </c>
      <c r="E55" s="60">
        <f>E51*D31</f>
        <v>0</v>
      </c>
      <c r="F55" s="42">
        <f>D55*E55</f>
        <v>0</v>
      </c>
      <c r="G55" s="1"/>
      <c r="H55" s="1"/>
      <c r="I55" s="1"/>
    </row>
    <row r="56" spans="1:9" x14ac:dyDescent="0.2">
      <c r="A56" s="63" t="s">
        <v>39</v>
      </c>
      <c r="B56" s="64"/>
      <c r="C56" s="108">
        <f>SUM(F34+F35+F38+F39+F42+F43+F46+F47+F50+F51+F54+F55)</f>
        <v>0</v>
      </c>
      <c r="D56" s="109"/>
      <c r="E56" s="109"/>
      <c r="F56" s="109"/>
      <c r="G56" s="65"/>
      <c r="H56" s="65"/>
      <c r="I56" s="65"/>
    </row>
    <row r="57" spans="1:9" ht="20" customHeight="1" x14ac:dyDescent="0.2">
      <c r="A57" s="25"/>
      <c r="B57" s="26"/>
      <c r="C57" s="25"/>
      <c r="D57" s="25"/>
      <c r="E57" s="55"/>
      <c r="F57" s="62"/>
      <c r="G57" s="1"/>
      <c r="H57" s="1"/>
      <c r="I57" s="1"/>
    </row>
    <row r="58" spans="1:9" ht="16" x14ac:dyDescent="0.2">
      <c r="A58" s="2" t="s">
        <v>26</v>
      </c>
      <c r="B58" s="3"/>
      <c r="C58" s="4"/>
      <c r="D58" s="5"/>
      <c r="E58" s="6"/>
      <c r="F58" s="6"/>
    </row>
    <row r="59" spans="1:9" ht="28" customHeight="1" x14ac:dyDescent="0.2">
      <c r="A59" s="7" t="s">
        <v>0</v>
      </c>
      <c r="B59" s="8"/>
      <c r="C59" s="7" t="s">
        <v>20</v>
      </c>
      <c r="D59" s="9" t="str">
        <f t="shared" ref="D59:F60" si="0">D3</f>
        <v>Type 1: full color MFP minimaal 20 PPM A4 en A3</v>
      </c>
      <c r="E59" s="9" t="str">
        <f t="shared" si="0"/>
        <v>Type 2: full color MFP minimaal 45 PPM A4 en A3</v>
      </c>
      <c r="F59" s="9" t="str">
        <f t="shared" si="0"/>
        <v>Type 3: full color MFP minimaal 60 PPM A4 en A3</v>
      </c>
    </row>
    <row r="60" spans="1:9" x14ac:dyDescent="0.2">
      <c r="A60" s="10" t="str">
        <f>A4</f>
        <v xml:space="preserve">Aangeboden type: </v>
      </c>
      <c r="B60" s="11"/>
      <c r="C60" s="12"/>
      <c r="D60" s="91" t="str">
        <f t="shared" si="0"/>
        <v>&lt;&lt;&gt;&gt;</v>
      </c>
      <c r="E60" s="91" t="str">
        <f t="shared" si="0"/>
        <v>&lt;&lt;&gt;&gt;</v>
      </c>
      <c r="F60" s="91" t="str">
        <f t="shared" si="0"/>
        <v>&lt;&lt;&gt;&gt;</v>
      </c>
    </row>
    <row r="61" spans="1:9" x14ac:dyDescent="0.2">
      <c r="A61" s="10" t="str">
        <f>A5</f>
        <v>HUURPRIJS per type per maand</v>
      </c>
      <c r="B61" s="11"/>
      <c r="C61" s="12"/>
      <c r="D61" s="14">
        <v>0</v>
      </c>
      <c r="E61" s="14">
        <v>0</v>
      </c>
      <c r="F61" s="14">
        <v>0</v>
      </c>
    </row>
    <row r="62" spans="1:9" x14ac:dyDescent="0.2">
      <c r="A62" s="10" t="str">
        <f>A6</f>
        <v xml:space="preserve">SOFTWARE per type per maand </v>
      </c>
      <c r="B62" s="11"/>
      <c r="C62" s="12"/>
      <c r="D62" s="14">
        <v>0</v>
      </c>
      <c r="E62" s="14">
        <v>0</v>
      </c>
      <c r="F62" s="14">
        <v>0</v>
      </c>
    </row>
    <row r="63" spans="1:9" x14ac:dyDescent="0.2">
      <c r="A63" s="22" t="s">
        <v>3</v>
      </c>
      <c r="B63" s="23"/>
      <c r="C63" s="22"/>
      <c r="D63" s="24">
        <f>SUM(D61:D62)</f>
        <v>0</v>
      </c>
      <c r="E63" s="24">
        <f>SUM(E61:E62)</f>
        <v>0</v>
      </c>
      <c r="F63" s="24">
        <f>SUM(F61:F62)</f>
        <v>0</v>
      </c>
    </row>
    <row r="64" spans="1:9" x14ac:dyDescent="0.2">
      <c r="A64" s="25"/>
      <c r="B64" s="26"/>
      <c r="C64" s="25"/>
      <c r="D64" s="25"/>
      <c r="E64" s="27"/>
      <c r="F64" s="27"/>
    </row>
    <row r="65" spans="1:9" x14ac:dyDescent="0.2">
      <c r="A65" s="29" t="s">
        <v>4</v>
      </c>
      <c r="B65" s="20"/>
      <c r="C65" s="29"/>
      <c r="D65" s="30">
        <f>'Werkblad A'!C5</f>
        <v>45</v>
      </c>
      <c r="E65" s="30">
        <f>'Werkblad A'!C6</f>
        <v>30</v>
      </c>
      <c r="F65" s="30">
        <f>'Werkblad A'!C7</f>
        <v>10</v>
      </c>
    </row>
    <row r="66" spans="1:9" x14ac:dyDescent="0.2">
      <c r="A66" s="25"/>
      <c r="B66" s="26"/>
      <c r="C66" s="25"/>
      <c r="D66" s="25"/>
      <c r="E66" s="27"/>
      <c r="F66" s="27"/>
    </row>
    <row r="67" spans="1:9" ht="28" x14ac:dyDescent="0.2">
      <c r="A67" s="7" t="s">
        <v>5</v>
      </c>
      <c r="B67" s="8"/>
      <c r="C67" s="7"/>
      <c r="D67" s="31" t="str">
        <f>D3</f>
        <v>Type 1: full color MFP minimaal 20 PPM A4 en A3</v>
      </c>
      <c r="E67" s="31" t="str">
        <f>E3</f>
        <v>Type 2: full color MFP minimaal 45 PPM A4 en A3</v>
      </c>
      <c r="F67" s="31" t="str">
        <f>F3</f>
        <v>Type 3: full color MFP minimaal 60 PPM A4 en A3</v>
      </c>
    </row>
    <row r="68" spans="1:9" x14ac:dyDescent="0.2">
      <c r="A68" s="32" t="s">
        <v>6</v>
      </c>
      <c r="B68" s="33"/>
      <c r="C68" s="32"/>
      <c r="D68" s="136">
        <f>D65*D63</f>
        <v>0</v>
      </c>
      <c r="E68" s="136">
        <f>E65*E63</f>
        <v>0</v>
      </c>
      <c r="F68" s="136">
        <f>F65*F63</f>
        <v>0</v>
      </c>
    </row>
    <row r="69" spans="1:9" x14ac:dyDescent="0.2">
      <c r="A69" s="32" t="s">
        <v>27</v>
      </c>
      <c r="B69" s="33"/>
      <c r="C69" s="32"/>
      <c r="D69" s="136">
        <f>D68*12</f>
        <v>0</v>
      </c>
      <c r="E69" s="136">
        <f>E68*12</f>
        <v>0</v>
      </c>
      <c r="F69" s="136">
        <f>F68*12</f>
        <v>0</v>
      </c>
    </row>
    <row r="70" spans="1:9" x14ac:dyDescent="0.2">
      <c r="A70" s="34" t="s">
        <v>28</v>
      </c>
      <c r="B70" s="35"/>
      <c r="C70" s="36"/>
      <c r="D70" s="106">
        <f>SUM(D69:F69)</f>
        <v>0</v>
      </c>
      <c r="E70" s="107"/>
      <c r="F70" s="117"/>
    </row>
    <row r="71" spans="1:9" x14ac:dyDescent="0.2">
      <c r="A71" s="25"/>
      <c r="B71" s="26"/>
      <c r="C71" s="25"/>
      <c r="D71" s="25"/>
      <c r="E71" s="27"/>
      <c r="F71" s="28"/>
      <c r="G71" s="37"/>
      <c r="H71" s="37"/>
      <c r="I71" s="37"/>
    </row>
    <row r="72" spans="1:9" ht="37" customHeight="1" x14ac:dyDescent="0.2">
      <c r="A72" s="7" t="s">
        <v>66</v>
      </c>
      <c r="B72" s="8"/>
      <c r="C72" s="163" t="s">
        <v>64</v>
      </c>
      <c r="D72" s="164"/>
      <c r="E72" s="165" t="s">
        <v>67</v>
      </c>
      <c r="F72" s="166"/>
      <c r="G72" s="37"/>
      <c r="H72" s="37"/>
      <c r="I72" s="37"/>
    </row>
    <row r="73" spans="1:9" ht="64" customHeight="1" x14ac:dyDescent="0.2">
      <c r="A73" s="167" t="s">
        <v>69</v>
      </c>
      <c r="B73" s="168"/>
      <c r="C73" s="169">
        <v>0</v>
      </c>
      <c r="D73" s="170"/>
      <c r="E73" s="171">
        <f>C73*12</f>
        <v>0</v>
      </c>
      <c r="F73" s="172"/>
      <c r="G73" s="1"/>
      <c r="H73" s="1"/>
      <c r="I73" s="1"/>
    </row>
    <row r="74" spans="1:9" x14ac:dyDescent="0.2">
      <c r="A74" s="25"/>
      <c r="B74" s="26"/>
      <c r="C74" s="25"/>
      <c r="D74" s="25"/>
      <c r="E74" s="27"/>
      <c r="F74" s="28"/>
      <c r="G74" s="37"/>
      <c r="H74" s="37"/>
      <c r="I74" s="37"/>
    </row>
    <row r="75" spans="1:9" x14ac:dyDescent="0.2">
      <c r="A75" s="7" t="s">
        <v>0</v>
      </c>
      <c r="B75" s="8"/>
      <c r="C75" s="38"/>
      <c r="D75" s="38" t="s">
        <v>8</v>
      </c>
      <c r="E75" s="39" t="s">
        <v>9</v>
      </c>
      <c r="F75" s="40" t="s">
        <v>10</v>
      </c>
      <c r="G75" s="1"/>
      <c r="H75" s="1"/>
      <c r="I75" s="1"/>
    </row>
    <row r="76" spans="1:9" x14ac:dyDescent="0.2">
      <c r="A76" s="41" t="s">
        <v>11</v>
      </c>
      <c r="B76" s="49"/>
      <c r="C76" s="50" t="s">
        <v>12</v>
      </c>
      <c r="D76" s="51">
        <f>'Werkblad A'!$C$11</f>
        <v>8150000</v>
      </c>
      <c r="E76" s="57">
        <f>D31*E54</f>
        <v>0</v>
      </c>
      <c r="F76" s="42">
        <f>D76*E76</f>
        <v>0</v>
      </c>
      <c r="G76" s="1"/>
      <c r="H76" s="1"/>
      <c r="I76" s="1"/>
    </row>
    <row r="77" spans="1:9" x14ac:dyDescent="0.2">
      <c r="A77" s="41" t="s">
        <v>13</v>
      </c>
      <c r="B77" s="20"/>
      <c r="C77" s="53" t="s">
        <v>12</v>
      </c>
      <c r="D77" s="51">
        <f>'Werkblad A'!$C$12</f>
        <v>3590000</v>
      </c>
      <c r="E77" s="57">
        <f>D31*E55</f>
        <v>0</v>
      </c>
      <c r="F77" s="42">
        <f>D77*E77</f>
        <v>0</v>
      </c>
      <c r="G77" s="1"/>
      <c r="H77" s="1"/>
      <c r="I77" s="1"/>
    </row>
    <row r="78" spans="1:9" x14ac:dyDescent="0.2">
      <c r="A78" s="63" t="s">
        <v>29</v>
      </c>
      <c r="B78" s="64"/>
      <c r="C78" s="108">
        <f>SUM(F76:F77)</f>
        <v>0</v>
      </c>
      <c r="D78" s="109"/>
      <c r="E78" s="109"/>
      <c r="F78" s="109"/>
      <c r="G78" s="65"/>
      <c r="H78" s="65"/>
      <c r="I78" s="65"/>
    </row>
    <row r="79" spans="1:9" ht="20" customHeight="1" x14ac:dyDescent="0.2">
      <c r="A79" s="25"/>
      <c r="B79" s="26"/>
      <c r="C79" s="25"/>
      <c r="D79" s="25"/>
      <c r="E79" s="55"/>
      <c r="F79" s="62"/>
      <c r="G79" s="1"/>
      <c r="H79" s="1"/>
      <c r="I79" s="1"/>
    </row>
    <row r="80" spans="1:9" x14ac:dyDescent="0.2">
      <c r="A80" s="7" t="s">
        <v>0</v>
      </c>
      <c r="B80" s="8"/>
      <c r="C80" s="38"/>
      <c r="D80" s="38" t="s">
        <v>8</v>
      </c>
      <c r="E80" s="39" t="s">
        <v>14</v>
      </c>
      <c r="F80" s="40" t="s">
        <v>53</v>
      </c>
      <c r="G80" s="1"/>
      <c r="H80" s="1"/>
      <c r="I80" s="1"/>
    </row>
    <row r="81" spans="1:9" x14ac:dyDescent="0.2">
      <c r="A81" s="41" t="s">
        <v>35</v>
      </c>
      <c r="B81" s="66"/>
      <c r="C81" s="67" t="s">
        <v>15</v>
      </c>
      <c r="D81" s="68">
        <v>10</v>
      </c>
      <c r="E81" s="14">
        <v>0</v>
      </c>
      <c r="F81" s="69">
        <f>SUM(D81*E81)</f>
        <v>0</v>
      </c>
      <c r="G81" s="1"/>
      <c r="H81" s="1"/>
      <c r="I81" s="1"/>
    </row>
    <row r="82" spans="1:9" x14ac:dyDescent="0.2">
      <c r="A82" s="41" t="s">
        <v>36</v>
      </c>
      <c r="B82" s="66"/>
      <c r="C82" s="67" t="s">
        <v>15</v>
      </c>
      <c r="D82" s="68">
        <v>10</v>
      </c>
      <c r="E82" s="21">
        <v>0</v>
      </c>
      <c r="F82" s="69">
        <f>SUM(D82*E82)</f>
        <v>0</v>
      </c>
      <c r="G82" s="1"/>
      <c r="H82" s="1"/>
      <c r="I82" s="1"/>
    </row>
    <row r="83" spans="1:9" x14ac:dyDescent="0.2">
      <c r="A83" s="70" t="s">
        <v>25</v>
      </c>
      <c r="B83" s="71"/>
      <c r="C83" s="110">
        <f>SUM(F81:F82)*5</f>
        <v>0</v>
      </c>
      <c r="D83" s="110"/>
      <c r="E83" s="110"/>
      <c r="F83" s="110"/>
      <c r="G83" s="72"/>
      <c r="H83" s="72"/>
      <c r="I83" s="72"/>
    </row>
    <row r="84" spans="1:9" x14ac:dyDescent="0.2">
      <c r="A84" s="73"/>
      <c r="B84" s="74"/>
      <c r="C84" s="73"/>
      <c r="D84" s="73"/>
      <c r="E84" s="75"/>
      <c r="F84" s="76"/>
      <c r="G84" s="72"/>
      <c r="H84" s="72"/>
      <c r="I84" s="72"/>
    </row>
    <row r="85" spans="1:9" ht="75" customHeight="1" x14ac:dyDescent="0.2">
      <c r="A85" s="34" t="s">
        <v>16</v>
      </c>
      <c r="B85" s="77"/>
      <c r="C85" s="126">
        <f>D26+E29+C56+D70+E73+C78+C83</f>
        <v>0</v>
      </c>
      <c r="D85" s="111"/>
      <c r="E85" s="112" t="s">
        <v>52</v>
      </c>
      <c r="F85" s="113"/>
      <c r="G85" s="1"/>
      <c r="H85" s="1"/>
      <c r="I85" s="1"/>
    </row>
    <row r="86" spans="1:9" x14ac:dyDescent="0.2">
      <c r="A86" s="78"/>
      <c r="B86" s="79"/>
      <c r="C86" s="80"/>
      <c r="D86" s="81"/>
      <c r="E86" s="82"/>
      <c r="F86" s="83"/>
      <c r="G86" s="1"/>
      <c r="H86" s="1"/>
      <c r="I86" s="1"/>
    </row>
    <row r="87" spans="1:9" ht="75" customHeight="1" x14ac:dyDescent="0.2">
      <c r="A87" s="34" t="s">
        <v>77</v>
      </c>
      <c r="B87" s="161" t="s">
        <v>78</v>
      </c>
      <c r="C87" s="162"/>
      <c r="D87" s="21">
        <v>0</v>
      </c>
      <c r="E87" s="82"/>
      <c r="F87" s="83"/>
      <c r="G87" s="1"/>
      <c r="H87" s="1"/>
      <c r="I87" s="1"/>
    </row>
    <row r="88" spans="1:9" ht="52" customHeight="1" thickBot="1" x14ac:dyDescent="0.25">
      <c r="A88" s="78"/>
      <c r="B88" s="79"/>
      <c r="C88" s="80"/>
      <c r="D88" s="81"/>
      <c r="E88" s="82"/>
      <c r="F88" s="83"/>
      <c r="G88" s="1"/>
      <c r="H88" s="1"/>
      <c r="I88" s="1"/>
    </row>
    <row r="89" spans="1:9" ht="38" customHeight="1" x14ac:dyDescent="0.2">
      <c r="A89" s="137" t="s">
        <v>17</v>
      </c>
      <c r="B89" s="138"/>
      <c r="C89" s="139"/>
      <c r="D89" s="140"/>
      <c r="E89" s="82"/>
      <c r="F89" s="83"/>
      <c r="G89" s="1"/>
      <c r="H89" s="1"/>
      <c r="I89" s="1"/>
    </row>
    <row r="90" spans="1:9" x14ac:dyDescent="0.2">
      <c r="A90" s="141"/>
      <c r="B90" s="142"/>
      <c r="C90" s="143"/>
      <c r="D90" s="144"/>
      <c r="E90" s="1"/>
      <c r="F90" s="1"/>
      <c r="G90" s="1"/>
      <c r="H90" s="1"/>
      <c r="I90" s="1"/>
    </row>
    <row r="91" spans="1:9" ht="36" customHeight="1" x14ac:dyDescent="0.2">
      <c r="A91" s="145" t="s">
        <v>18</v>
      </c>
      <c r="B91" s="84"/>
      <c r="C91" s="118" t="s">
        <v>19</v>
      </c>
      <c r="D91" s="146"/>
      <c r="E91" s="1"/>
      <c r="F91" s="1"/>
      <c r="G91" s="1"/>
      <c r="H91" s="1"/>
      <c r="I91" s="1"/>
    </row>
    <row r="92" spans="1:9" x14ac:dyDescent="0.2">
      <c r="A92" s="147"/>
      <c r="B92" s="85"/>
      <c r="C92" s="86"/>
      <c r="D92" s="148"/>
      <c r="E92" s="1"/>
      <c r="F92" s="1"/>
      <c r="G92" s="1"/>
      <c r="H92" s="1"/>
      <c r="I92" s="1"/>
    </row>
    <row r="93" spans="1:9" ht="48" customHeight="1" thickBot="1" x14ac:dyDescent="0.25">
      <c r="A93" s="149" t="s">
        <v>24</v>
      </c>
      <c r="B93" s="150"/>
      <c r="C93" s="151" t="s">
        <v>19</v>
      </c>
      <c r="D93" s="152"/>
      <c r="E93" s="104"/>
      <c r="F93" s="1"/>
      <c r="G93" s="1"/>
      <c r="H93" s="1"/>
      <c r="I93" s="1"/>
    </row>
    <row r="94" spans="1:9" x14ac:dyDescent="0.2">
      <c r="A94" s="1"/>
      <c r="B94" s="87"/>
      <c r="C94" s="1"/>
      <c r="D94" s="1"/>
      <c r="E94" s="88"/>
      <c r="F94" s="1"/>
      <c r="G94" s="1"/>
      <c r="H94" s="1"/>
      <c r="I94" s="1"/>
    </row>
  </sheetData>
  <sheetProtection algorithmName="SHA-512" hashValue="RJuQbW2j4PYDtBZphux/tdSuqPySB36lHhwqnJ5Y5M5G0VaVJE4tiIQh/Dhzq9g9Q0HpSKW8NVfZ1k64onlfVA==" saltValue="D+lxXQGX0d7nKye0O3UPXQ==" spinCount="100000" sheet="1" objects="1" scenarios="1"/>
  <mergeCells count="12">
    <mergeCell ref="A1:F1"/>
    <mergeCell ref="B87:C87"/>
    <mergeCell ref="C72:D72"/>
    <mergeCell ref="E72:F72"/>
    <mergeCell ref="A73:B73"/>
    <mergeCell ref="C73:D73"/>
    <mergeCell ref="E73:F73"/>
    <mergeCell ref="C28:D28"/>
    <mergeCell ref="E28:F28"/>
    <mergeCell ref="A29:B29"/>
    <mergeCell ref="C29:D29"/>
    <mergeCell ref="E29:F29"/>
  </mergeCells>
  <phoneticPr fontId="25" type="noConversion"/>
  <conditionalFormatting sqref="E34">
    <cfRule type="cellIs" dxfId="3" priority="2" operator="greaterThan">
      <formula>0.003</formula>
    </cfRule>
  </conditionalFormatting>
  <conditionalFormatting sqref="E35">
    <cfRule type="cellIs" dxfId="2" priority="1" operator="greaterThan">
      <formula>0.03</formula>
    </cfRule>
  </conditionalFormatting>
  <dataValidations count="3">
    <dataValidation type="decimal" allowBlank="1" showInputMessage="1" showErrorMessage="1" error="De maximale afdrukprijs per tik zwart-wit bedraag € 0,003." sqref="E34" xr:uid="{5C16D922-A07C-424E-A025-1A057D6105A7}">
      <formula1>0</formula1>
      <formula2>0.003</formula2>
    </dataValidation>
    <dataValidation type="decimal" allowBlank="1" showInputMessage="1" showErrorMessage="1" error="De maximale afdrukprijs per tik full color bedraagt € 0,03." sqref="E35" xr:uid="{D87DF2C9-BE6B-F54C-8ADB-653D638A92A3}">
      <formula1>0</formula1>
      <formula2>0.03</formula2>
    </dataValidation>
    <dataValidation type="decimal" allowBlank="1" showInputMessage="1" showErrorMessage="1" sqref="C31" xr:uid="{71F22488-BF34-274E-AFA8-0086738C3B33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434F-FBF8-E14D-84DE-316CF759579F}">
  <dimension ref="A1:I90"/>
  <sheetViews>
    <sheetView tabSelected="1" zoomScale="110" zoomScaleNormal="110" workbookViewId="0">
      <selection activeCell="B83" sqref="B83:C83"/>
    </sheetView>
  </sheetViews>
  <sheetFormatPr baseColWidth="10" defaultColWidth="8.83203125" defaultRowHeight="15" x14ac:dyDescent="0.2"/>
  <cols>
    <col min="1" max="1" width="69.1640625" customWidth="1"/>
    <col min="2" max="2" width="28.1640625" customWidth="1"/>
    <col min="3" max="3" width="27.83203125" customWidth="1"/>
    <col min="4" max="9" width="35.83203125" customWidth="1"/>
  </cols>
  <sheetData>
    <row r="1" spans="1:6" ht="55" customHeight="1" x14ac:dyDescent="0.2">
      <c r="A1" s="159" t="s">
        <v>74</v>
      </c>
      <c r="B1" s="160"/>
      <c r="C1" s="160"/>
      <c r="D1" s="160"/>
      <c r="E1" s="160"/>
      <c r="F1" s="160"/>
    </row>
    <row r="2" spans="1:6" ht="16" x14ac:dyDescent="0.2">
      <c r="A2" s="2" t="s">
        <v>44</v>
      </c>
      <c r="B2" s="3"/>
      <c r="C2" s="4"/>
      <c r="D2" s="5"/>
      <c r="E2" s="6"/>
      <c r="F2" s="6"/>
    </row>
    <row r="3" spans="1:6" ht="28" customHeight="1" x14ac:dyDescent="0.2">
      <c r="A3" s="7" t="s">
        <v>0</v>
      </c>
      <c r="B3" s="8"/>
      <c r="C3" s="7" t="s">
        <v>20</v>
      </c>
      <c r="D3" s="9" t="str">
        <f>'Werkblad A'!A5</f>
        <v>Type 1: full color MFP minimaal 20 PPM A4 en A3</v>
      </c>
      <c r="E3" s="9" t="str">
        <f>'Werkblad A'!A6</f>
        <v>Type 2: full color MFP minimaal 45 PPM A4 en A3</v>
      </c>
      <c r="F3" s="9" t="str">
        <f>'Werkblad A'!A7</f>
        <v>Type 3: full color MFP minimaal 60 PPM A4 en A3</v>
      </c>
    </row>
    <row r="4" spans="1:6" x14ac:dyDescent="0.2">
      <c r="A4" s="10" t="s">
        <v>1</v>
      </c>
      <c r="B4" s="11"/>
      <c r="C4" s="12"/>
      <c r="D4" s="13" t="s">
        <v>2</v>
      </c>
      <c r="E4" s="13" t="s">
        <v>2</v>
      </c>
      <c r="F4" s="13" t="s">
        <v>2</v>
      </c>
    </row>
    <row r="5" spans="1:6" x14ac:dyDescent="0.2">
      <c r="A5" s="10" t="s">
        <v>23</v>
      </c>
      <c r="B5" s="11"/>
      <c r="C5" s="12"/>
      <c r="D5" s="14">
        <v>0</v>
      </c>
      <c r="E5" s="14">
        <v>0</v>
      </c>
      <c r="F5" s="14">
        <v>0</v>
      </c>
    </row>
    <row r="6" spans="1:6" x14ac:dyDescent="0.2">
      <c r="A6" s="10" t="s">
        <v>22</v>
      </c>
      <c r="B6" s="11"/>
      <c r="C6" s="12"/>
      <c r="D6" s="14">
        <v>0</v>
      </c>
      <c r="E6" s="14">
        <v>0</v>
      </c>
      <c r="F6" s="14">
        <v>0</v>
      </c>
    </row>
    <row r="7" spans="1:6" s="1" customFormat="1" x14ac:dyDescent="0.2">
      <c r="A7" s="15"/>
      <c r="B7" s="16"/>
      <c r="C7" s="17"/>
      <c r="D7" s="17"/>
      <c r="E7" s="17"/>
      <c r="F7" s="17"/>
    </row>
    <row r="8" spans="1:6" s="1" customFormat="1" x14ac:dyDescent="0.2">
      <c r="A8" s="153" t="s">
        <v>80</v>
      </c>
      <c r="B8" s="18"/>
      <c r="C8" s="92" t="s">
        <v>2</v>
      </c>
      <c r="D8" s="93">
        <v>0</v>
      </c>
      <c r="E8" s="93">
        <v>0</v>
      </c>
      <c r="F8" s="93">
        <v>0</v>
      </c>
    </row>
    <row r="9" spans="1:6" x14ac:dyDescent="0.2">
      <c r="A9" s="125" t="s">
        <v>46</v>
      </c>
      <c r="B9" s="20" t="s">
        <v>81</v>
      </c>
      <c r="C9" s="13" t="s">
        <v>2</v>
      </c>
      <c r="D9" s="21">
        <v>0</v>
      </c>
      <c r="E9" s="21">
        <v>0</v>
      </c>
      <c r="F9" s="21">
        <v>0</v>
      </c>
    </row>
    <row r="10" spans="1:6" x14ac:dyDescent="0.2">
      <c r="A10" s="125" t="s">
        <v>47</v>
      </c>
      <c r="B10" s="20" t="s">
        <v>81</v>
      </c>
      <c r="C10" s="13" t="s">
        <v>2</v>
      </c>
      <c r="D10" s="21">
        <v>0</v>
      </c>
      <c r="E10" s="21">
        <v>0</v>
      </c>
      <c r="F10" s="21">
        <v>0</v>
      </c>
    </row>
    <row r="11" spans="1:6" x14ac:dyDescent="0.2">
      <c r="A11" s="125" t="s">
        <v>76</v>
      </c>
      <c r="B11" s="20" t="s">
        <v>81</v>
      </c>
      <c r="C11" s="13" t="s">
        <v>2</v>
      </c>
      <c r="D11" s="21">
        <v>0</v>
      </c>
      <c r="E11" s="21">
        <v>0</v>
      </c>
      <c r="F11" s="21">
        <v>0</v>
      </c>
    </row>
    <row r="12" spans="1:6" x14ac:dyDescent="0.2">
      <c r="A12" s="19" t="s">
        <v>48</v>
      </c>
      <c r="B12" s="20" t="s">
        <v>81</v>
      </c>
      <c r="C12" s="13" t="s">
        <v>2</v>
      </c>
      <c r="D12" s="21">
        <v>0</v>
      </c>
      <c r="E12" s="12" t="s">
        <v>50</v>
      </c>
      <c r="F12" s="12" t="s">
        <v>50</v>
      </c>
    </row>
    <row r="13" spans="1:6" x14ac:dyDescent="0.2">
      <c r="A13" s="19" t="s">
        <v>49</v>
      </c>
      <c r="B13" s="20" t="s">
        <v>81</v>
      </c>
      <c r="C13" s="13" t="s">
        <v>2</v>
      </c>
      <c r="D13" s="12" t="s">
        <v>50</v>
      </c>
      <c r="E13" s="21">
        <v>0</v>
      </c>
      <c r="F13" s="21">
        <v>0</v>
      </c>
    </row>
    <row r="14" spans="1:6" x14ac:dyDescent="0.2">
      <c r="A14" s="19" t="s">
        <v>70</v>
      </c>
      <c r="B14" s="20" t="s">
        <v>81</v>
      </c>
      <c r="C14" s="13" t="s">
        <v>2</v>
      </c>
      <c r="D14" s="12" t="s">
        <v>50</v>
      </c>
      <c r="E14" s="21">
        <v>0</v>
      </c>
      <c r="F14" s="12" t="s">
        <v>50</v>
      </c>
    </row>
    <row r="15" spans="1:6" x14ac:dyDescent="0.2">
      <c r="A15" s="19" t="s">
        <v>70</v>
      </c>
      <c r="B15" s="20" t="s">
        <v>81</v>
      </c>
      <c r="C15" s="13" t="s">
        <v>2</v>
      </c>
      <c r="D15" s="12" t="s">
        <v>50</v>
      </c>
      <c r="E15" s="12" t="s">
        <v>50</v>
      </c>
      <c r="F15" s="21">
        <v>0</v>
      </c>
    </row>
    <row r="16" spans="1:6" x14ac:dyDescent="0.2">
      <c r="A16" s="19" t="s">
        <v>51</v>
      </c>
      <c r="B16" s="20" t="s">
        <v>81</v>
      </c>
      <c r="C16" s="13" t="s">
        <v>2</v>
      </c>
      <c r="D16" s="12" t="s">
        <v>50</v>
      </c>
      <c r="E16" s="21">
        <v>0</v>
      </c>
      <c r="F16" s="21">
        <v>0</v>
      </c>
    </row>
    <row r="17" spans="1:9" x14ac:dyDescent="0.2">
      <c r="A17" s="127" t="s">
        <v>60</v>
      </c>
      <c r="B17" s="20" t="s">
        <v>81</v>
      </c>
      <c r="C17" s="13" t="s">
        <v>2</v>
      </c>
      <c r="D17" s="21">
        <v>0</v>
      </c>
      <c r="E17" s="21">
        <v>0</v>
      </c>
      <c r="F17" s="21">
        <v>0</v>
      </c>
    </row>
    <row r="18" spans="1:9" x14ac:dyDescent="0.2">
      <c r="A18" s="22" t="s">
        <v>3</v>
      </c>
      <c r="B18" s="23"/>
      <c r="C18" s="22"/>
      <c r="D18" s="24">
        <f>SUM(D5:D17)</f>
        <v>0</v>
      </c>
      <c r="E18" s="24">
        <f>SUM(E5:E17)</f>
        <v>0</v>
      </c>
      <c r="F18" s="24">
        <f>SUM(F5:F17)</f>
        <v>0</v>
      </c>
    </row>
    <row r="19" spans="1:9" x14ac:dyDescent="0.2">
      <c r="A19" s="25"/>
      <c r="B19" s="26"/>
      <c r="C19" s="25"/>
      <c r="D19" s="25"/>
      <c r="E19" s="27"/>
      <c r="F19" s="27"/>
    </row>
    <row r="20" spans="1:9" x14ac:dyDescent="0.2">
      <c r="A20" s="29" t="s">
        <v>4</v>
      </c>
      <c r="B20" s="20"/>
      <c r="C20" s="30"/>
      <c r="D20" s="30">
        <f>'Werkblad A'!D5</f>
        <v>2</v>
      </c>
      <c r="E20" s="30">
        <f>'Werkblad A'!D6</f>
        <v>26</v>
      </c>
      <c r="F20" s="30">
        <f>'Werkblad A'!D7</f>
        <v>8</v>
      </c>
    </row>
    <row r="21" spans="1:9" x14ac:dyDescent="0.2">
      <c r="A21" s="25"/>
      <c r="B21" s="26"/>
      <c r="C21" s="25"/>
      <c r="D21" s="25"/>
      <c r="E21" s="27"/>
      <c r="F21" s="27"/>
    </row>
    <row r="22" spans="1:9" ht="28" customHeight="1" x14ac:dyDescent="0.2">
      <c r="A22" s="7" t="s">
        <v>5</v>
      </c>
      <c r="B22" s="8"/>
      <c r="C22" s="7"/>
      <c r="D22" s="31" t="str">
        <f>D3</f>
        <v>Type 1: full color MFP minimaal 20 PPM A4 en A3</v>
      </c>
      <c r="E22" s="31" t="str">
        <f>E3</f>
        <v>Type 2: full color MFP minimaal 45 PPM A4 en A3</v>
      </c>
      <c r="F22" s="31" t="str">
        <f>F3</f>
        <v>Type 3: full color MFP minimaal 60 PPM A4 en A3</v>
      </c>
    </row>
    <row r="23" spans="1:9" x14ac:dyDescent="0.2">
      <c r="A23" s="32" t="s">
        <v>6</v>
      </c>
      <c r="B23" s="33"/>
      <c r="C23" s="32"/>
      <c r="D23" s="135">
        <f>D20*D18</f>
        <v>0</v>
      </c>
      <c r="E23" s="135">
        <f>E20*E18</f>
        <v>0</v>
      </c>
      <c r="F23" s="135">
        <f>F20*F18</f>
        <v>0</v>
      </c>
    </row>
    <row r="24" spans="1:9" x14ac:dyDescent="0.2">
      <c r="A24" s="32" t="s">
        <v>7</v>
      </c>
      <c r="B24" s="33"/>
      <c r="C24" s="32"/>
      <c r="D24" s="135">
        <f>D23*12</f>
        <v>0</v>
      </c>
      <c r="E24" s="135">
        <f>E23*12</f>
        <v>0</v>
      </c>
      <c r="F24" s="135">
        <f>F23*12</f>
        <v>0</v>
      </c>
    </row>
    <row r="25" spans="1:9" x14ac:dyDescent="0.2">
      <c r="A25" s="32" t="s">
        <v>55</v>
      </c>
      <c r="B25" s="33"/>
      <c r="C25" s="32"/>
      <c r="D25" s="135">
        <f>D24*5</f>
        <v>0</v>
      </c>
      <c r="E25" s="135">
        <f>E24*5</f>
        <v>0</v>
      </c>
      <c r="F25" s="135">
        <f>F24*5</f>
        <v>0</v>
      </c>
    </row>
    <row r="26" spans="1:9" x14ac:dyDescent="0.2">
      <c r="A26" s="34"/>
      <c r="B26" s="35"/>
      <c r="C26" s="36"/>
      <c r="D26" s="114">
        <f>SUM(D25:F25)</f>
        <v>0</v>
      </c>
      <c r="E26" s="115"/>
      <c r="F26" s="115"/>
    </row>
    <row r="27" spans="1:9" x14ac:dyDescent="0.2">
      <c r="A27" s="25"/>
      <c r="B27" s="26"/>
      <c r="C27" s="25"/>
      <c r="D27" s="25"/>
      <c r="E27" s="27"/>
      <c r="F27" s="28"/>
      <c r="G27" s="37"/>
      <c r="H27" s="37"/>
      <c r="I27" s="37"/>
    </row>
    <row r="28" spans="1:9" ht="28" customHeight="1" x14ac:dyDescent="0.2">
      <c r="A28" s="7" t="s">
        <v>72</v>
      </c>
      <c r="B28" s="8"/>
      <c r="C28" s="163" t="s">
        <v>64</v>
      </c>
      <c r="D28" s="164"/>
      <c r="E28" s="165" t="s">
        <v>68</v>
      </c>
      <c r="F28" s="166"/>
    </row>
    <row r="29" spans="1:9" ht="134" customHeight="1" x14ac:dyDescent="0.2">
      <c r="A29" s="167" t="s">
        <v>71</v>
      </c>
      <c r="B29" s="168"/>
      <c r="C29" s="169">
        <v>0</v>
      </c>
      <c r="D29" s="170"/>
      <c r="E29" s="171">
        <f>C29*48</f>
        <v>0</v>
      </c>
      <c r="F29" s="172"/>
      <c r="G29" s="37"/>
      <c r="H29" s="37"/>
      <c r="I29" s="37"/>
    </row>
    <row r="30" spans="1:9" x14ac:dyDescent="0.2">
      <c r="A30" s="25"/>
      <c r="B30" s="26"/>
      <c r="C30" s="25"/>
      <c r="D30" s="25"/>
      <c r="E30" s="27"/>
      <c r="F30" s="28"/>
      <c r="G30" s="37"/>
      <c r="H30" s="37"/>
      <c r="I30" s="37"/>
    </row>
    <row r="31" spans="1:9" ht="42" x14ac:dyDescent="0.2">
      <c r="A31" s="43" t="s">
        <v>21</v>
      </c>
      <c r="B31" s="44"/>
      <c r="C31" s="45">
        <v>0</v>
      </c>
      <c r="D31" s="46">
        <f>(C31/100)+1</f>
        <v>1</v>
      </c>
      <c r="E31" s="134"/>
      <c r="F31" s="48"/>
      <c r="G31" s="37"/>
      <c r="H31" s="37"/>
      <c r="I31" s="37"/>
    </row>
    <row r="32" spans="1:9" x14ac:dyDescent="0.2">
      <c r="A32" s="25"/>
      <c r="B32" s="26"/>
      <c r="C32" s="25"/>
      <c r="D32" s="46"/>
      <c r="E32" s="47"/>
      <c r="F32" s="48"/>
      <c r="G32" s="37"/>
      <c r="H32" s="37"/>
      <c r="I32" s="37"/>
    </row>
    <row r="33" spans="1:9" x14ac:dyDescent="0.2">
      <c r="A33" s="7" t="s">
        <v>0</v>
      </c>
      <c r="B33" s="8"/>
      <c r="C33" s="38"/>
      <c r="D33" s="38" t="s">
        <v>8</v>
      </c>
      <c r="E33" s="39" t="s">
        <v>9</v>
      </c>
      <c r="F33" s="40" t="s">
        <v>10</v>
      </c>
      <c r="G33" s="1"/>
      <c r="H33" s="1"/>
      <c r="I33" s="1"/>
    </row>
    <row r="34" spans="1:9" x14ac:dyDescent="0.2">
      <c r="A34" s="41" t="s">
        <v>11</v>
      </c>
      <c r="B34" s="49"/>
      <c r="C34" s="50" t="s">
        <v>12</v>
      </c>
      <c r="D34" s="51">
        <f>'Werkblad A'!$D$11</f>
        <v>8000000</v>
      </c>
      <c r="E34" s="52">
        <v>0</v>
      </c>
      <c r="F34" s="42">
        <f>D34*E34</f>
        <v>0</v>
      </c>
      <c r="G34" s="1"/>
      <c r="H34" s="1"/>
      <c r="I34" s="1"/>
    </row>
    <row r="35" spans="1:9" x14ac:dyDescent="0.2">
      <c r="A35" s="41" t="s">
        <v>13</v>
      </c>
      <c r="B35" s="20"/>
      <c r="C35" s="53" t="s">
        <v>12</v>
      </c>
      <c r="D35" s="51">
        <f>'Werkblad A'!$D$12</f>
        <v>2000000</v>
      </c>
      <c r="E35" s="54">
        <v>0</v>
      </c>
      <c r="F35" s="42">
        <f>D35*E35</f>
        <v>0</v>
      </c>
      <c r="G35" s="1"/>
      <c r="H35" s="1"/>
      <c r="I35" s="1"/>
    </row>
    <row r="36" spans="1:9" x14ac:dyDescent="0.2">
      <c r="A36" s="25"/>
      <c r="B36" s="26"/>
      <c r="C36" s="25"/>
      <c r="D36" s="55"/>
      <c r="E36" s="56"/>
      <c r="F36" s="1"/>
      <c r="G36" s="1"/>
      <c r="H36" s="1"/>
      <c r="I36" s="1"/>
    </row>
    <row r="37" spans="1:9" x14ac:dyDescent="0.2">
      <c r="A37" s="7" t="s">
        <v>0</v>
      </c>
      <c r="B37" s="8"/>
      <c r="C37" s="38"/>
      <c r="D37" s="38" t="s">
        <v>8</v>
      </c>
      <c r="E37" s="39" t="s">
        <v>9</v>
      </c>
      <c r="F37" s="40" t="s">
        <v>10</v>
      </c>
      <c r="G37" s="1"/>
      <c r="H37" s="1"/>
      <c r="I37" s="1"/>
    </row>
    <row r="38" spans="1:9" x14ac:dyDescent="0.2">
      <c r="A38" s="41" t="s">
        <v>11</v>
      </c>
      <c r="B38" s="49"/>
      <c r="C38" s="50" t="s">
        <v>12</v>
      </c>
      <c r="D38" s="51">
        <f>D34</f>
        <v>8000000</v>
      </c>
      <c r="E38" s="57">
        <f>D31*E34</f>
        <v>0</v>
      </c>
      <c r="F38" s="42">
        <f>D38*E38</f>
        <v>0</v>
      </c>
      <c r="G38" s="1"/>
      <c r="H38" s="1"/>
      <c r="I38" s="1"/>
    </row>
    <row r="39" spans="1:9" x14ac:dyDescent="0.2">
      <c r="A39" s="41" t="s">
        <v>13</v>
      </c>
      <c r="B39" s="20"/>
      <c r="C39" s="53" t="s">
        <v>12</v>
      </c>
      <c r="D39" s="51">
        <f>D35</f>
        <v>2000000</v>
      </c>
      <c r="E39" s="57">
        <f>E35*D31</f>
        <v>0</v>
      </c>
      <c r="F39" s="42">
        <f>D39*E39</f>
        <v>0</v>
      </c>
      <c r="G39" s="1"/>
      <c r="H39" s="1"/>
      <c r="I39" s="1"/>
    </row>
    <row r="40" spans="1:9" x14ac:dyDescent="0.2">
      <c r="A40" s="25"/>
      <c r="B40" s="26"/>
      <c r="C40" s="25"/>
      <c r="D40" s="55"/>
      <c r="E40" s="58"/>
      <c r="F40" s="1"/>
      <c r="G40" s="1"/>
      <c r="H40" s="1"/>
      <c r="I40" s="1"/>
    </row>
    <row r="41" spans="1:9" x14ac:dyDescent="0.2">
      <c r="A41" s="7" t="s">
        <v>0</v>
      </c>
      <c r="B41" s="8"/>
      <c r="C41" s="38"/>
      <c r="D41" s="38" t="s">
        <v>8</v>
      </c>
      <c r="E41" s="59" t="s">
        <v>9</v>
      </c>
      <c r="F41" s="40" t="s">
        <v>10</v>
      </c>
      <c r="G41" s="1"/>
      <c r="H41" s="1"/>
      <c r="I41" s="1"/>
    </row>
    <row r="42" spans="1:9" x14ac:dyDescent="0.2">
      <c r="A42" s="41" t="s">
        <v>11</v>
      </c>
      <c r="B42" s="49"/>
      <c r="C42" s="50" t="s">
        <v>12</v>
      </c>
      <c r="D42" s="51">
        <f>D34</f>
        <v>8000000</v>
      </c>
      <c r="E42" s="60">
        <f>E38*D31</f>
        <v>0</v>
      </c>
      <c r="F42" s="42">
        <f>D42*E42</f>
        <v>0</v>
      </c>
      <c r="G42" s="1"/>
      <c r="H42" s="1"/>
      <c r="I42" s="1"/>
    </row>
    <row r="43" spans="1:9" x14ac:dyDescent="0.2">
      <c r="A43" s="41" t="s">
        <v>13</v>
      </c>
      <c r="B43" s="20"/>
      <c r="C43" s="53" t="s">
        <v>12</v>
      </c>
      <c r="D43" s="51">
        <f>D35</f>
        <v>2000000</v>
      </c>
      <c r="E43" s="60">
        <f>D31*E39</f>
        <v>0</v>
      </c>
      <c r="F43" s="42">
        <f>D43*E43</f>
        <v>0</v>
      </c>
      <c r="G43" s="1"/>
      <c r="H43" s="1"/>
      <c r="I43" s="1"/>
    </row>
    <row r="44" spans="1:9" x14ac:dyDescent="0.2">
      <c r="A44" s="25"/>
      <c r="B44" s="26"/>
      <c r="C44" s="25"/>
      <c r="D44" s="55"/>
      <c r="E44" s="58"/>
      <c r="F44" s="1"/>
      <c r="G44" s="1"/>
      <c r="H44" s="1"/>
      <c r="I44" s="1"/>
    </row>
    <row r="45" spans="1:9" x14ac:dyDescent="0.2">
      <c r="A45" s="7" t="s">
        <v>0</v>
      </c>
      <c r="B45" s="8"/>
      <c r="C45" s="38"/>
      <c r="D45" s="38" t="s">
        <v>8</v>
      </c>
      <c r="E45" s="59" t="s">
        <v>9</v>
      </c>
      <c r="F45" s="40" t="s">
        <v>10</v>
      </c>
      <c r="G45" s="1"/>
      <c r="H45" s="1"/>
      <c r="I45" s="1"/>
    </row>
    <row r="46" spans="1:9" x14ac:dyDescent="0.2">
      <c r="A46" s="41" t="s">
        <v>11</v>
      </c>
      <c r="B46" s="49"/>
      <c r="C46" s="50" t="s">
        <v>12</v>
      </c>
      <c r="D46" s="51">
        <f>D38</f>
        <v>8000000</v>
      </c>
      <c r="E46" s="60">
        <f>E42*D31</f>
        <v>0</v>
      </c>
      <c r="F46" s="42">
        <f>D46*E46</f>
        <v>0</v>
      </c>
      <c r="G46" s="1"/>
      <c r="H46" s="1"/>
      <c r="I46" s="1"/>
    </row>
    <row r="47" spans="1:9" x14ac:dyDescent="0.2">
      <c r="A47" s="41" t="s">
        <v>13</v>
      </c>
      <c r="B47" s="20"/>
      <c r="C47" s="53" t="s">
        <v>12</v>
      </c>
      <c r="D47" s="51">
        <f>D39</f>
        <v>2000000</v>
      </c>
      <c r="E47" s="60">
        <f>E43*D31</f>
        <v>0</v>
      </c>
      <c r="F47" s="42">
        <f>D47*E47</f>
        <v>0</v>
      </c>
      <c r="G47" s="1"/>
      <c r="H47" s="1"/>
      <c r="I47" s="1"/>
    </row>
    <row r="48" spans="1:9" x14ac:dyDescent="0.2">
      <c r="A48" s="25"/>
      <c r="B48" s="26"/>
      <c r="C48" s="25"/>
      <c r="D48" s="25"/>
      <c r="E48" s="61"/>
      <c r="F48" s="56"/>
      <c r="G48" s="1"/>
      <c r="H48" s="1"/>
      <c r="I48" s="1"/>
    </row>
    <row r="49" spans="1:9" x14ac:dyDescent="0.2">
      <c r="A49" s="7" t="s">
        <v>0</v>
      </c>
      <c r="B49" s="8"/>
      <c r="C49" s="38"/>
      <c r="D49" s="38" t="s">
        <v>8</v>
      </c>
      <c r="E49" s="59" t="s">
        <v>9</v>
      </c>
      <c r="F49" s="40" t="s">
        <v>10</v>
      </c>
      <c r="G49" s="1"/>
      <c r="H49" s="1"/>
      <c r="I49" s="1"/>
    </row>
    <row r="50" spans="1:9" x14ac:dyDescent="0.2">
      <c r="A50" s="41" t="s">
        <v>11</v>
      </c>
      <c r="B50" s="49"/>
      <c r="C50" s="50" t="s">
        <v>12</v>
      </c>
      <c r="D50" s="51">
        <f>D42</f>
        <v>8000000</v>
      </c>
      <c r="E50" s="60">
        <f>E46*D31</f>
        <v>0</v>
      </c>
      <c r="F50" s="42">
        <f>D50*E50</f>
        <v>0</v>
      </c>
      <c r="G50" s="1"/>
      <c r="H50" s="1"/>
      <c r="I50" s="1"/>
    </row>
    <row r="51" spans="1:9" x14ac:dyDescent="0.2">
      <c r="A51" s="41" t="s">
        <v>13</v>
      </c>
      <c r="B51" s="20"/>
      <c r="C51" s="53" t="s">
        <v>12</v>
      </c>
      <c r="D51" s="51">
        <f>D43</f>
        <v>2000000</v>
      </c>
      <c r="E51" s="60">
        <f>E47*D31</f>
        <v>0</v>
      </c>
      <c r="F51" s="42">
        <f>D51*E51</f>
        <v>0</v>
      </c>
      <c r="G51" s="1"/>
      <c r="H51" s="1"/>
      <c r="I51" s="1"/>
    </row>
    <row r="52" spans="1:9" x14ac:dyDescent="0.2">
      <c r="A52" s="63" t="s">
        <v>56</v>
      </c>
      <c r="B52" s="64"/>
      <c r="C52" s="119">
        <f>SUM(F34+F35+F38+F39+F42+F43+F46+F47+F50+F51)</f>
        <v>0</v>
      </c>
      <c r="D52" s="120"/>
      <c r="E52" s="120"/>
      <c r="F52" s="120"/>
      <c r="G52" s="65"/>
      <c r="H52" s="65"/>
      <c r="I52" s="65"/>
    </row>
    <row r="53" spans="1:9" ht="20" customHeight="1" x14ac:dyDescent="0.2">
      <c r="A53" s="25"/>
      <c r="B53" s="26"/>
      <c r="C53" s="25"/>
      <c r="D53" s="25"/>
      <c r="E53" s="55"/>
      <c r="F53" s="62"/>
      <c r="G53" s="1"/>
      <c r="H53" s="1"/>
      <c r="I53" s="1"/>
    </row>
    <row r="54" spans="1:9" ht="16" x14ac:dyDescent="0.2">
      <c r="A54" s="2" t="s">
        <v>26</v>
      </c>
      <c r="B54" s="3"/>
      <c r="C54" s="4"/>
      <c r="D54" s="5"/>
      <c r="E54" s="6"/>
      <c r="F54" s="6"/>
    </row>
    <row r="55" spans="1:9" ht="28" customHeight="1" x14ac:dyDescent="0.2">
      <c r="A55" s="7" t="s">
        <v>0</v>
      </c>
      <c r="B55" s="8"/>
      <c r="C55" s="7" t="s">
        <v>20</v>
      </c>
      <c r="D55" s="9" t="str">
        <f t="shared" ref="D55:F56" si="0">D3</f>
        <v>Type 1: full color MFP minimaal 20 PPM A4 en A3</v>
      </c>
      <c r="E55" s="9" t="str">
        <f t="shared" si="0"/>
        <v>Type 2: full color MFP minimaal 45 PPM A4 en A3</v>
      </c>
      <c r="F55" s="9" t="str">
        <f t="shared" si="0"/>
        <v>Type 3: full color MFP minimaal 60 PPM A4 en A3</v>
      </c>
    </row>
    <row r="56" spans="1:9" x14ac:dyDescent="0.2">
      <c r="A56" s="10" t="str">
        <f>A4</f>
        <v xml:space="preserve">Aangeboden type: </v>
      </c>
      <c r="B56" s="11"/>
      <c r="C56" s="12"/>
      <c r="D56" s="91" t="str">
        <f t="shared" si="0"/>
        <v>&lt;&lt;&gt;&gt;</v>
      </c>
      <c r="E56" s="91" t="str">
        <f t="shared" si="0"/>
        <v>&lt;&lt;&gt;&gt;</v>
      </c>
      <c r="F56" s="91" t="str">
        <f t="shared" si="0"/>
        <v>&lt;&lt;&gt;&gt;</v>
      </c>
    </row>
    <row r="57" spans="1:9" x14ac:dyDescent="0.2">
      <c r="A57" s="10" t="str">
        <f>A5</f>
        <v>HUURPRIJS per type per maand</v>
      </c>
      <c r="B57" s="11"/>
      <c r="C57" s="12"/>
      <c r="D57" s="14">
        <v>0</v>
      </c>
      <c r="E57" s="14">
        <v>0</v>
      </c>
      <c r="F57" s="14">
        <v>0</v>
      </c>
    </row>
    <row r="58" spans="1:9" x14ac:dyDescent="0.2">
      <c r="A58" s="10" t="str">
        <f>A6</f>
        <v xml:space="preserve">SOFTWARE per type per maand </v>
      </c>
      <c r="B58" s="11"/>
      <c r="C58" s="12"/>
      <c r="D58" s="14">
        <v>0</v>
      </c>
      <c r="E58" s="14">
        <v>0</v>
      </c>
      <c r="F58" s="14">
        <v>0</v>
      </c>
    </row>
    <row r="59" spans="1:9" x14ac:dyDescent="0.2">
      <c r="A59" s="22" t="s">
        <v>3</v>
      </c>
      <c r="B59" s="23"/>
      <c r="C59" s="22"/>
      <c r="D59" s="24">
        <f>SUM(D57:D58)</f>
        <v>0</v>
      </c>
      <c r="E59" s="24">
        <f>SUM(E57:E58)</f>
        <v>0</v>
      </c>
      <c r="F59" s="24">
        <f>SUM(F57:F58)</f>
        <v>0</v>
      </c>
    </row>
    <row r="60" spans="1:9" x14ac:dyDescent="0.2">
      <c r="A60" s="25"/>
      <c r="B60" s="26"/>
      <c r="C60" s="25"/>
      <c r="D60" s="25"/>
      <c r="E60" s="27"/>
      <c r="F60" s="27"/>
    </row>
    <row r="61" spans="1:9" x14ac:dyDescent="0.2">
      <c r="A61" s="29" t="s">
        <v>4</v>
      </c>
      <c r="B61" s="20"/>
      <c r="C61" s="29"/>
      <c r="D61" s="30">
        <f>D20</f>
        <v>2</v>
      </c>
      <c r="E61" s="30">
        <f>E20</f>
        <v>26</v>
      </c>
      <c r="F61" s="30">
        <f>F20</f>
        <v>8</v>
      </c>
    </row>
    <row r="62" spans="1:9" x14ac:dyDescent="0.2">
      <c r="A62" s="25"/>
      <c r="B62" s="26"/>
      <c r="C62" s="25"/>
      <c r="D62" s="25"/>
      <c r="E62" s="27"/>
      <c r="F62" s="27"/>
    </row>
    <row r="63" spans="1:9" ht="28" x14ac:dyDescent="0.2">
      <c r="A63" s="7" t="s">
        <v>5</v>
      </c>
      <c r="B63" s="8"/>
      <c r="C63" s="7"/>
      <c r="D63" s="31" t="str">
        <f>D3</f>
        <v>Type 1: full color MFP minimaal 20 PPM A4 en A3</v>
      </c>
      <c r="E63" s="31" t="str">
        <f>E3</f>
        <v>Type 2: full color MFP minimaal 45 PPM A4 en A3</v>
      </c>
      <c r="F63" s="31" t="str">
        <f>F3</f>
        <v>Type 3: full color MFP minimaal 60 PPM A4 en A3</v>
      </c>
    </row>
    <row r="64" spans="1:9" x14ac:dyDescent="0.2">
      <c r="A64" s="32" t="s">
        <v>6</v>
      </c>
      <c r="B64" s="33"/>
      <c r="C64" s="32"/>
      <c r="D64" s="135">
        <f>D61*D59</f>
        <v>0</v>
      </c>
      <c r="E64" s="135">
        <f>E61*E59</f>
        <v>0</v>
      </c>
      <c r="F64" s="135">
        <f>F61*F59</f>
        <v>0</v>
      </c>
    </row>
    <row r="65" spans="1:9" x14ac:dyDescent="0.2">
      <c r="A65" s="32" t="s">
        <v>27</v>
      </c>
      <c r="B65" s="33"/>
      <c r="C65" s="32"/>
      <c r="D65" s="135">
        <f>D64*12</f>
        <v>0</v>
      </c>
      <c r="E65" s="135">
        <f>E64*12</f>
        <v>0</v>
      </c>
      <c r="F65" s="135">
        <f>F64*12</f>
        <v>0</v>
      </c>
    </row>
    <row r="66" spans="1:9" x14ac:dyDescent="0.2">
      <c r="A66" s="34" t="s">
        <v>28</v>
      </c>
      <c r="B66" s="35"/>
      <c r="C66" s="36"/>
      <c r="D66" s="116">
        <f>SUM(D65:F65)</f>
        <v>0</v>
      </c>
      <c r="E66" s="117"/>
      <c r="F66" s="117"/>
    </row>
    <row r="67" spans="1:9" x14ac:dyDescent="0.2">
      <c r="A67" s="25"/>
      <c r="B67" s="26"/>
      <c r="C67" s="25"/>
      <c r="D67" s="25"/>
      <c r="E67" s="27"/>
      <c r="F67" s="27"/>
    </row>
    <row r="68" spans="1:9" ht="37" customHeight="1" x14ac:dyDescent="0.2">
      <c r="A68" s="7" t="s">
        <v>73</v>
      </c>
      <c r="B68" s="8"/>
      <c r="C68" s="163" t="s">
        <v>64</v>
      </c>
      <c r="D68" s="164"/>
      <c r="E68" s="165" t="s">
        <v>67</v>
      </c>
      <c r="F68" s="166"/>
      <c r="G68" s="37"/>
      <c r="H68" s="37"/>
      <c r="I68" s="37"/>
    </row>
    <row r="69" spans="1:9" ht="64" customHeight="1" x14ac:dyDescent="0.2">
      <c r="A69" s="167" t="s">
        <v>62</v>
      </c>
      <c r="B69" s="168"/>
      <c r="C69" s="169">
        <v>0</v>
      </c>
      <c r="D69" s="170"/>
      <c r="E69" s="171">
        <f>C69*12</f>
        <v>0</v>
      </c>
      <c r="F69" s="172"/>
      <c r="G69" s="1"/>
      <c r="H69" s="1"/>
      <c r="I69" s="1"/>
    </row>
    <row r="70" spans="1:9" x14ac:dyDescent="0.2">
      <c r="A70" s="25"/>
      <c r="B70" s="26"/>
      <c r="C70" s="25"/>
      <c r="D70" s="25"/>
      <c r="E70" s="27"/>
      <c r="F70" s="28"/>
      <c r="G70" s="1"/>
      <c r="H70" s="1"/>
      <c r="I70" s="1"/>
    </row>
    <row r="71" spans="1:9" x14ac:dyDescent="0.2">
      <c r="A71" s="7" t="s">
        <v>0</v>
      </c>
      <c r="B71" s="8"/>
      <c r="C71" s="38"/>
      <c r="D71" s="38" t="s">
        <v>8</v>
      </c>
      <c r="E71" s="39" t="s">
        <v>9</v>
      </c>
      <c r="F71" s="40" t="s">
        <v>10</v>
      </c>
      <c r="G71" s="1"/>
      <c r="H71" s="1"/>
      <c r="I71" s="1"/>
    </row>
    <row r="72" spans="1:9" x14ac:dyDescent="0.2">
      <c r="A72" s="41" t="s">
        <v>11</v>
      </c>
      <c r="B72" s="49"/>
      <c r="C72" s="50" t="s">
        <v>12</v>
      </c>
      <c r="D72" s="51">
        <f>D34</f>
        <v>8000000</v>
      </c>
      <c r="E72" s="57">
        <f>D31*E50</f>
        <v>0</v>
      </c>
      <c r="F72" s="42">
        <f>D72*E72</f>
        <v>0</v>
      </c>
      <c r="G72" s="65"/>
      <c r="H72" s="65"/>
      <c r="I72" s="65"/>
    </row>
    <row r="73" spans="1:9" ht="20" customHeight="1" x14ac:dyDescent="0.2">
      <c r="A73" s="41" t="s">
        <v>13</v>
      </c>
      <c r="B73" s="20"/>
      <c r="C73" s="53" t="s">
        <v>12</v>
      </c>
      <c r="D73" s="51">
        <f>D35</f>
        <v>2000000</v>
      </c>
      <c r="E73" s="57">
        <f>D31*E51</f>
        <v>0</v>
      </c>
      <c r="F73" s="42">
        <f>D73*E73</f>
        <v>0</v>
      </c>
      <c r="G73" s="1"/>
      <c r="H73" s="1"/>
      <c r="I73" s="1"/>
    </row>
    <row r="74" spans="1:9" x14ac:dyDescent="0.2">
      <c r="A74" s="63" t="s">
        <v>29</v>
      </c>
      <c r="B74" s="64"/>
      <c r="C74" s="119">
        <f>SUM(F72:F73)</f>
        <v>0</v>
      </c>
      <c r="D74" s="120"/>
      <c r="E74" s="120"/>
      <c r="F74" s="120"/>
      <c r="G74" s="1"/>
      <c r="H74" s="1"/>
      <c r="I74" s="1"/>
    </row>
    <row r="75" spans="1:9" x14ac:dyDescent="0.2">
      <c r="A75" s="25"/>
      <c r="B75" s="26"/>
      <c r="C75" s="25"/>
      <c r="D75" s="25"/>
      <c r="E75" s="55"/>
      <c r="F75" s="62"/>
      <c r="G75" s="1"/>
      <c r="H75" s="1"/>
      <c r="I75" s="1"/>
    </row>
    <row r="76" spans="1:9" x14ac:dyDescent="0.2">
      <c r="A76" s="7" t="s">
        <v>0</v>
      </c>
      <c r="B76" s="8"/>
      <c r="C76" s="38"/>
      <c r="D76" s="38" t="s">
        <v>8</v>
      </c>
      <c r="E76" s="39" t="s">
        <v>14</v>
      </c>
      <c r="F76" s="40" t="s">
        <v>53</v>
      </c>
      <c r="G76" s="1"/>
      <c r="H76" s="1"/>
      <c r="I76" s="1"/>
    </row>
    <row r="77" spans="1:9" x14ac:dyDescent="0.2">
      <c r="A77" s="41" t="s">
        <v>35</v>
      </c>
      <c r="B77" s="66"/>
      <c r="C77" s="67" t="s">
        <v>15</v>
      </c>
      <c r="D77" s="68">
        <v>10</v>
      </c>
      <c r="E77" s="14">
        <v>0</v>
      </c>
      <c r="F77" s="69">
        <f>SUM(D77*E77)</f>
        <v>0</v>
      </c>
      <c r="G77" s="72"/>
      <c r="H77" s="72"/>
      <c r="I77" s="72"/>
    </row>
    <row r="78" spans="1:9" x14ac:dyDescent="0.2">
      <c r="A78" s="41" t="s">
        <v>36</v>
      </c>
      <c r="B78" s="66"/>
      <c r="C78" s="67" t="s">
        <v>15</v>
      </c>
      <c r="D78" s="68">
        <v>10</v>
      </c>
      <c r="E78" s="21">
        <v>0</v>
      </c>
      <c r="F78" s="69">
        <f>SUM(D78*E78)</f>
        <v>0</v>
      </c>
      <c r="G78" s="72"/>
      <c r="H78" s="72"/>
      <c r="I78" s="72"/>
    </row>
    <row r="79" spans="1:9" ht="75" customHeight="1" x14ac:dyDescent="0.2">
      <c r="A79" s="70" t="s">
        <v>25</v>
      </c>
      <c r="B79" s="71"/>
      <c r="C79" s="121">
        <f>SUM(F77:F78)*5</f>
        <v>0</v>
      </c>
      <c r="D79" s="121"/>
      <c r="E79" s="121"/>
      <c r="F79" s="121"/>
      <c r="G79" s="1"/>
      <c r="H79" s="1"/>
      <c r="I79" s="1"/>
    </row>
    <row r="80" spans="1:9" x14ac:dyDescent="0.2">
      <c r="A80" s="73"/>
      <c r="B80" s="74"/>
      <c r="C80" s="73"/>
      <c r="D80" s="73"/>
      <c r="E80" s="75"/>
      <c r="F80" s="76"/>
      <c r="G80" s="1"/>
      <c r="H80" s="1"/>
      <c r="I80" s="1"/>
    </row>
    <row r="81" spans="1:9" ht="38" customHeight="1" x14ac:dyDescent="0.2">
      <c r="A81" s="34" t="s">
        <v>16</v>
      </c>
      <c r="B81" s="77"/>
      <c r="C81" s="126">
        <f>D26+E29+C52+D66+E69+C74+C79</f>
        <v>0</v>
      </c>
      <c r="D81" s="122"/>
      <c r="E81" s="123" t="s">
        <v>54</v>
      </c>
      <c r="F81" s="124"/>
      <c r="G81" s="1"/>
      <c r="H81" s="1"/>
      <c r="I81" s="1"/>
    </row>
    <row r="82" spans="1:9" x14ac:dyDescent="0.2">
      <c r="A82" s="78"/>
      <c r="B82" s="79"/>
      <c r="C82" s="80"/>
      <c r="D82" s="81"/>
      <c r="E82" s="82"/>
      <c r="F82" s="83"/>
      <c r="G82" s="1"/>
      <c r="H82" s="1"/>
      <c r="I82" s="1"/>
    </row>
    <row r="83" spans="1:9" ht="75" customHeight="1" x14ac:dyDescent="0.2">
      <c r="A83" s="34" t="s">
        <v>77</v>
      </c>
      <c r="B83" s="161" t="s">
        <v>78</v>
      </c>
      <c r="C83" s="162"/>
      <c r="D83" s="21">
        <v>0</v>
      </c>
      <c r="E83" s="82"/>
      <c r="F83" s="83"/>
      <c r="G83" s="1"/>
      <c r="H83" s="1"/>
      <c r="I83" s="1"/>
    </row>
    <row r="84" spans="1:9" ht="52" customHeight="1" thickBot="1" x14ac:dyDescent="0.25">
      <c r="A84" s="78"/>
      <c r="B84" s="79"/>
      <c r="C84" s="80"/>
      <c r="D84" s="81"/>
      <c r="E84" s="82"/>
      <c r="F84" s="83"/>
      <c r="G84" s="1"/>
      <c r="H84" s="1"/>
      <c r="I84" s="1"/>
    </row>
    <row r="85" spans="1:9" ht="36" customHeight="1" x14ac:dyDescent="0.2">
      <c r="A85" s="137" t="s">
        <v>17</v>
      </c>
      <c r="B85" s="138"/>
      <c r="C85" s="139"/>
      <c r="D85" s="140"/>
      <c r="E85" s="82"/>
      <c r="F85" s="83"/>
      <c r="G85" s="1"/>
      <c r="H85" s="1"/>
      <c r="I85" s="1"/>
    </row>
    <row r="86" spans="1:9" x14ac:dyDescent="0.2">
      <c r="A86" s="141"/>
      <c r="B86" s="142"/>
      <c r="C86" s="143"/>
      <c r="D86" s="144"/>
      <c r="E86" s="1"/>
      <c r="F86" s="1"/>
      <c r="G86" s="1"/>
      <c r="H86" s="1"/>
      <c r="I86" s="1"/>
    </row>
    <row r="87" spans="1:9" ht="48" customHeight="1" x14ac:dyDescent="0.2">
      <c r="A87" s="145" t="s">
        <v>18</v>
      </c>
      <c r="B87" s="84"/>
      <c r="C87" s="118" t="s">
        <v>19</v>
      </c>
      <c r="D87" s="146"/>
      <c r="E87" s="1"/>
      <c r="F87" s="1"/>
      <c r="G87" s="1"/>
      <c r="H87" s="1"/>
      <c r="I87" s="1"/>
    </row>
    <row r="88" spans="1:9" x14ac:dyDescent="0.2">
      <c r="A88" s="147"/>
      <c r="B88" s="85"/>
      <c r="C88" s="86"/>
      <c r="D88" s="148"/>
      <c r="E88" s="1"/>
      <c r="F88" s="1"/>
      <c r="G88" s="1"/>
      <c r="H88" s="1"/>
      <c r="I88" s="1"/>
    </row>
    <row r="89" spans="1:9" ht="41" customHeight="1" thickBot="1" x14ac:dyDescent="0.25">
      <c r="A89" s="149" t="s">
        <v>24</v>
      </c>
      <c r="B89" s="150"/>
      <c r="C89" s="151" t="s">
        <v>19</v>
      </c>
      <c r="D89" s="152"/>
      <c r="E89" s="104"/>
      <c r="F89" s="1"/>
    </row>
    <row r="90" spans="1:9" x14ac:dyDescent="0.2">
      <c r="A90" s="1"/>
      <c r="B90" s="87"/>
      <c r="C90" s="1"/>
      <c r="D90" s="1"/>
      <c r="E90" s="88"/>
      <c r="F90" s="1"/>
    </row>
  </sheetData>
  <sheetProtection algorithmName="SHA-512" hashValue="XamNr8M36RxmHtbmPwptMfGmWKWNFIW3Qe8BhRwwBvng/kIcjukNhd+J3bYYEeWNpvM+yjHJ2FIryW87qx9skA==" saltValue="tkGlHTAVhqqYOVKALZV5Gw==" spinCount="100000" sheet="1" objects="1" scenarios="1"/>
  <mergeCells count="12">
    <mergeCell ref="A1:F1"/>
    <mergeCell ref="B83:C83"/>
    <mergeCell ref="C68:D68"/>
    <mergeCell ref="E68:F68"/>
    <mergeCell ref="A69:B69"/>
    <mergeCell ref="C69:D69"/>
    <mergeCell ref="E69:F69"/>
    <mergeCell ref="A29:B29"/>
    <mergeCell ref="C29:D29"/>
    <mergeCell ref="C28:D28"/>
    <mergeCell ref="E28:F28"/>
    <mergeCell ref="E29:F29"/>
  </mergeCells>
  <conditionalFormatting sqref="E34">
    <cfRule type="cellIs" dxfId="1" priority="2" operator="greaterThan">
      <formula>0.003</formula>
    </cfRule>
  </conditionalFormatting>
  <conditionalFormatting sqref="E35">
    <cfRule type="cellIs" dxfId="0" priority="1" operator="greaterThan">
      <formula>0.03</formula>
    </cfRule>
  </conditionalFormatting>
  <dataValidations count="3">
    <dataValidation type="decimal" allowBlank="1" showInputMessage="1" showErrorMessage="1" sqref="C31" xr:uid="{26C07B68-80DB-784E-9F4C-E7574FE8B381}">
      <formula1>0</formula1>
      <formula2>2.5</formula2>
    </dataValidation>
    <dataValidation type="decimal" allowBlank="1" showInputMessage="1" showErrorMessage="1" error="De maximale afdrukprijs per tik full color bedraagt € 0,03." sqref="E35" xr:uid="{814B3EC4-9136-7547-AEF2-6CBDD696C698}">
      <formula1>0</formula1>
      <formula2>0.03</formula2>
    </dataValidation>
    <dataValidation type="decimal" allowBlank="1" showInputMessage="1" showErrorMessage="1" error="De maximale afdrukprijs per tik zwart-wit bedraag € 0,003." sqref="E34" xr:uid="{7DEF1FE5-890B-194D-9BB2-70A6B34A9A6E}">
      <formula1>0</formula1>
      <formula2>0.003</formula2>
    </dataValidation>
  </dataValidation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7258-FEDD-AE4D-8330-D1D5D4354545}">
  <dimension ref="A2:C4"/>
  <sheetViews>
    <sheetView workbookViewId="0">
      <selection activeCell="C2" sqref="C2"/>
    </sheetView>
  </sheetViews>
  <sheetFormatPr baseColWidth="10" defaultRowHeight="15" x14ac:dyDescent="0.2"/>
  <cols>
    <col min="1" max="1" width="54.83203125" customWidth="1"/>
    <col min="3" max="3" width="25.1640625" customWidth="1"/>
  </cols>
  <sheetData>
    <row r="2" spans="1:3" ht="38" customHeight="1" x14ac:dyDescent="0.2">
      <c r="A2" s="128" t="s">
        <v>57</v>
      </c>
      <c r="B2" s="129"/>
      <c r="C2" s="130">
        <f>'Prijzenblad LMC'!C85</f>
        <v>0</v>
      </c>
    </row>
    <row r="3" spans="1:3" ht="38" customHeight="1" x14ac:dyDescent="0.2">
      <c r="A3" s="128" t="s">
        <v>58</v>
      </c>
      <c r="B3" s="129"/>
      <c r="C3" s="130">
        <f>'Prijzenblad Kind en onderwijs'!C81</f>
        <v>0</v>
      </c>
    </row>
    <row r="4" spans="1:3" ht="38" customHeight="1" x14ac:dyDescent="0.2">
      <c r="A4" s="131" t="s">
        <v>59</v>
      </c>
      <c r="B4" s="132"/>
      <c r="C4" s="133">
        <f>SUM(C2:C3)</f>
        <v>0</v>
      </c>
    </row>
  </sheetData>
  <sheetProtection algorithmName="SHA-512" hashValue="mQJ5CZuoFWmRHdW5HRBpoXTTmpC3tWo2VC75Tl+enGxFsFYYx18ca8J/CkL/tjL5rB4dpu8IuGfvqxoKtffzPA==" saltValue="OyjV07f7PhDp5puUtu/A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Werkblad A</vt:lpstr>
      <vt:lpstr>Prijzenblad LMC</vt:lpstr>
      <vt:lpstr>Prijzenblad Kind en onderwijs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Laura Oosterhoff</cp:lastModifiedBy>
  <dcterms:created xsi:type="dcterms:W3CDTF">2018-03-14T10:16:28Z</dcterms:created>
  <dcterms:modified xsi:type="dcterms:W3CDTF">2020-02-05T15:14:54Z</dcterms:modified>
  <cp:category/>
</cp:coreProperties>
</file>