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https://eindhovenairport.sharepoint.com/sites/aanbestedingparkeerbeheer/werkdocumenten/Actueel/Standaardformulieren en bijlagen behorende bij de Uitnodiging tot Inschrijving/"/>
    </mc:Choice>
  </mc:AlternateContent>
  <xr:revisionPtr revIDLastSave="182" documentId="14_{E4ACCD47-F79F-4CEB-A3A2-F8F6EB8F9E56}" xr6:coauthVersionLast="36" xr6:coauthVersionMax="36" xr10:uidLastSave="{5AD7ADBE-77B0-450F-8FB3-7A90B37EFF9C}"/>
  <bookViews>
    <workbookView xWindow="32760" yWindow="32760" windowWidth="28800" windowHeight="12225" tabRatio="920" activeTab="4" xr2:uid="{00000000-000D-0000-FFFF-FFFF00000000}"/>
  </bookViews>
  <sheets>
    <sheet name="Toelichting" sheetId="15" r:id="rId1"/>
    <sheet name="1. Gunningscriteria" sheetId="2" r:id="rId2"/>
    <sheet name="2. Beoordelingsmethode" sheetId="12" r:id="rId3"/>
    <sheet name="3. Specificatie uurtarieven" sheetId="3" r:id="rId4"/>
    <sheet name="4. Uitwerking onderdeel A+B" sheetId="14" r:id="rId5"/>
  </sheets>
  <definedNames>
    <definedName name="_xlnm.Print_Area" localSheetId="1">'1. Gunningscriteria'!$A$1:$K$27</definedName>
    <definedName name="_xlnm.Print_Area" localSheetId="2">'2. Beoordelingsmethode'!$A$1:$K$24</definedName>
    <definedName name="_xlnm.Print_Area" localSheetId="3">'3. Specificatie uurtarieven'!$A$1:$D$47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55" i="3" l="1"/>
  <c r="J55" i="3"/>
  <c r="O55" i="3"/>
  <c r="E18" i="14" s="1"/>
  <c r="E20" i="14" s="1"/>
  <c r="O26" i="3"/>
  <c r="J26" i="3"/>
  <c r="E26" i="3"/>
  <c r="E26" i="14"/>
  <c r="E29" i="14" s="1"/>
  <c r="E9" i="14"/>
  <c r="E12" i="14" s="1"/>
  <c r="N37" i="3"/>
  <c r="D54" i="3"/>
  <c r="D53" i="3"/>
  <c r="D51" i="3"/>
  <c r="D48" i="3"/>
  <c r="D47" i="3"/>
  <c r="D46" i="3"/>
  <c r="D43" i="3"/>
  <c r="D42" i="3"/>
  <c r="D41" i="3"/>
  <c r="D40" i="3"/>
  <c r="I54" i="3"/>
  <c r="I53" i="3"/>
  <c r="I51" i="3"/>
  <c r="I48" i="3"/>
  <c r="I47" i="3"/>
  <c r="I46" i="3"/>
  <c r="I43" i="3"/>
  <c r="I42" i="3"/>
  <c r="I41" i="3"/>
  <c r="I40" i="3"/>
  <c r="I37" i="3"/>
  <c r="E28" i="14" l="1"/>
  <c r="E27" i="14"/>
  <c r="E19" i="14"/>
  <c r="E21" i="14"/>
  <c r="E11" i="14"/>
  <c r="E13" i="14"/>
  <c r="E10" i="14"/>
  <c r="D44" i="3"/>
  <c r="D49" i="3"/>
  <c r="I25" i="3"/>
  <c r="N25" i="3" s="1"/>
  <c r="N54" i="3" s="1"/>
  <c r="I24" i="3"/>
  <c r="N24" i="3" s="1"/>
  <c r="N53" i="3" s="1"/>
  <c r="I22" i="3"/>
  <c r="N22" i="3" s="1"/>
  <c r="N51" i="3" s="1"/>
  <c r="I19" i="3"/>
  <c r="N19" i="3" s="1"/>
  <c r="N48" i="3" s="1"/>
  <c r="I18" i="3"/>
  <c r="N18" i="3" s="1"/>
  <c r="N47" i="3" s="1"/>
  <c r="I17" i="3"/>
  <c r="N17" i="3" s="1"/>
  <c r="I14" i="3"/>
  <c r="N14" i="3" s="1"/>
  <c r="N43" i="3" s="1"/>
  <c r="I13" i="3"/>
  <c r="N13" i="3" s="1"/>
  <c r="N42" i="3" s="1"/>
  <c r="I12" i="3"/>
  <c r="N12" i="3" s="1"/>
  <c r="N41" i="3" s="1"/>
  <c r="I11" i="3"/>
  <c r="N11" i="3" s="1"/>
  <c r="N40" i="3" s="1"/>
  <c r="N20" i="3" l="1"/>
  <c r="N46" i="3"/>
  <c r="N49" i="3" s="1"/>
  <c r="N44" i="3"/>
  <c r="N15" i="3"/>
  <c r="J36" i="3"/>
  <c r="E36" i="3"/>
  <c r="O8" i="3"/>
  <c r="O36" i="3" s="1"/>
  <c r="J8" i="3"/>
  <c r="O38" i="3" l="1"/>
  <c r="O39" i="3"/>
  <c r="O37" i="3"/>
  <c r="O54" i="3"/>
  <c r="J38" i="3"/>
  <c r="E38" i="3"/>
  <c r="J54" i="3"/>
  <c r="I49" i="3"/>
  <c r="I44" i="3"/>
  <c r="J37" i="3"/>
  <c r="E37" i="3"/>
  <c r="E39" i="3" s="1"/>
  <c r="O9" i="3"/>
  <c r="O10" i="3" s="1"/>
  <c r="J9" i="3"/>
  <c r="J10" i="3" s="1"/>
  <c r="E54" i="3"/>
  <c r="O25" i="3"/>
  <c r="J25" i="3"/>
  <c r="I20" i="3"/>
  <c r="I15" i="3"/>
  <c r="C14" i="14"/>
  <c r="B30" i="14"/>
  <c r="B22" i="14"/>
  <c r="B14" i="14"/>
  <c r="E25" i="3"/>
  <c r="D20" i="3"/>
  <c r="D15" i="3"/>
  <c r="E10" i="3"/>
  <c r="E13" i="3" s="1"/>
  <c r="C29" i="14"/>
  <c r="D29" i="14" s="1"/>
  <c r="C28" i="14"/>
  <c r="D28" i="14"/>
  <c r="C27" i="14"/>
  <c r="D27" i="14" s="1"/>
  <c r="C26" i="14"/>
  <c r="D26" i="14"/>
  <c r="C21" i="14"/>
  <c r="D21" i="14"/>
  <c r="F21" i="14" s="1"/>
  <c r="C20" i="14"/>
  <c r="D20" i="14" s="1"/>
  <c r="F20" i="14" s="1"/>
  <c r="C19" i="14"/>
  <c r="C18" i="14"/>
  <c r="D18" i="14" s="1"/>
  <c r="F27" i="14"/>
  <c r="F28" i="14"/>
  <c r="F29" i="14"/>
  <c r="D19" i="14"/>
  <c r="F19" i="14" s="1"/>
  <c r="D13" i="14"/>
  <c r="F13" i="14" s="1"/>
  <c r="D12" i="14"/>
  <c r="F12" i="14" s="1"/>
  <c r="D11" i="14"/>
  <c r="D10" i="14"/>
  <c r="F10" i="14"/>
  <c r="D9" i="14"/>
  <c r="G8" i="12"/>
  <c r="B14" i="12"/>
  <c r="B13" i="12"/>
  <c r="B12" i="12"/>
  <c r="B11" i="12"/>
  <c r="B10" i="12"/>
  <c r="B9" i="12"/>
  <c r="A13" i="12"/>
  <c r="A12" i="12"/>
  <c r="A11" i="12"/>
  <c r="A10" i="12"/>
  <c r="A9" i="12"/>
  <c r="A6" i="12"/>
  <c r="A5" i="12"/>
  <c r="B18" i="12"/>
  <c r="B5" i="12" s="1"/>
  <c r="B7" i="12" s="1"/>
  <c r="G4" i="12" s="1"/>
  <c r="I6" i="12" s="1"/>
  <c r="B24" i="12"/>
  <c r="B6" i="12"/>
  <c r="B30" i="12"/>
  <c r="B36" i="12"/>
  <c r="B42" i="12"/>
  <c r="B48" i="12"/>
  <c r="B54" i="12"/>
  <c r="G17" i="12"/>
  <c r="G23" i="12"/>
  <c r="G29" i="12"/>
  <c r="G35" i="12"/>
  <c r="G41" i="12"/>
  <c r="G47" i="12"/>
  <c r="G53" i="12"/>
  <c r="B14" i="2"/>
  <c r="F11" i="14"/>
  <c r="E14" i="3"/>
  <c r="C30" i="14" l="1"/>
  <c r="D30" i="14"/>
  <c r="D14" i="14"/>
  <c r="D22" i="14"/>
  <c r="C22" i="14"/>
  <c r="E22" i="3"/>
  <c r="O40" i="3"/>
  <c r="O44" i="3" s="1"/>
  <c r="O42" i="3"/>
  <c r="O53" i="3"/>
  <c r="O51" i="3"/>
  <c r="O41" i="3"/>
  <c r="O43" i="3"/>
  <c r="E11" i="3"/>
  <c r="E12" i="3"/>
  <c r="E24" i="3"/>
  <c r="O24" i="3"/>
  <c r="O13" i="3"/>
  <c r="O12" i="3"/>
  <c r="O22" i="3"/>
  <c r="O11" i="3"/>
  <c r="O14" i="3"/>
  <c r="E15" i="3"/>
  <c r="E18" i="3" s="1"/>
  <c r="J39" i="3"/>
  <c r="E19" i="3"/>
  <c r="J53" i="3"/>
  <c r="J43" i="3"/>
  <c r="J42" i="3"/>
  <c r="J51" i="3"/>
  <c r="J41" i="3"/>
  <c r="J40" i="3"/>
  <c r="E41" i="3"/>
  <c r="E51" i="3"/>
  <c r="E53" i="3"/>
  <c r="E42" i="3"/>
  <c r="E40" i="3"/>
  <c r="E43" i="3"/>
  <c r="J11" i="3"/>
  <c r="J12" i="3"/>
  <c r="J22" i="3"/>
  <c r="J24" i="3"/>
  <c r="J13" i="3"/>
  <c r="J14" i="3"/>
  <c r="O47" i="3" l="1"/>
  <c r="O46" i="3"/>
  <c r="O48" i="3"/>
  <c r="O49" i="3"/>
  <c r="O52" i="3" s="1"/>
  <c r="E17" i="3"/>
  <c r="O15" i="3"/>
  <c r="O18" i="3" s="1"/>
  <c r="E20" i="3"/>
  <c r="E23" i="3" s="1"/>
  <c r="E44" i="3"/>
  <c r="E47" i="3" s="1"/>
  <c r="J44" i="3"/>
  <c r="J47" i="3" s="1"/>
  <c r="J15" i="3"/>
  <c r="J19" i="3" s="1"/>
  <c r="J48" i="3"/>
  <c r="E48" i="3"/>
  <c r="E46" i="3" l="1"/>
  <c r="E49" i="3" s="1"/>
  <c r="E52" i="3" s="1"/>
  <c r="J46" i="3"/>
  <c r="J49" i="3" s="1"/>
  <c r="J52" i="3" s="1"/>
  <c r="O17" i="3"/>
  <c r="O19" i="3"/>
  <c r="O20" i="3" s="1"/>
  <c r="O23" i="3" s="1"/>
  <c r="F18" i="14" s="1"/>
  <c r="F22" i="14" s="1"/>
  <c r="J17" i="3"/>
  <c r="J18" i="3"/>
  <c r="F26" i="14" l="1"/>
  <c r="F30" i="14" s="1"/>
  <c r="J20" i="3"/>
  <c r="J23" i="3" s="1"/>
  <c r="F9" i="14" s="1"/>
  <c r="F14" i="14" s="1"/>
  <c r="B5" i="14" l="1"/>
</calcChain>
</file>

<file path=xl/sharedStrings.xml><?xml version="1.0" encoding="utf-8"?>
<sst xmlns="http://schemas.openxmlformats.org/spreadsheetml/2006/main" count="341" uniqueCount="146">
  <si>
    <t>jaarlijkse kosten</t>
  </si>
  <si>
    <t>opmerkingen</t>
  </si>
  <si>
    <t>uurtarief</t>
  </si>
  <si>
    <t>Eindscore</t>
  </si>
  <si>
    <t>Behaalde punten</t>
  </si>
  <si>
    <t>Prijs</t>
  </si>
  <si>
    <t>Kwaliteit</t>
  </si>
  <si>
    <t>Onderdelen kwaliteit</t>
  </si>
  <si>
    <t xml:space="preserve">Maximaal aantal te behalen punten </t>
  </si>
  <si>
    <t>Onderdelen prijs</t>
  </si>
  <si>
    <t>Totaal aantal punten kwaliteit</t>
  </si>
  <si>
    <t>Maximaal aantal te behalen punten</t>
  </si>
  <si>
    <t>Verhouding prijs / kwaliteit</t>
  </si>
  <si>
    <t>Weging</t>
  </si>
  <si>
    <t>Subtotaal</t>
  </si>
  <si>
    <t>Vakantiedagen</t>
  </si>
  <si>
    <t>NB! Inschrijver is zelf verantwoordelijk voor eventuele koppelingen</t>
  </si>
  <si>
    <t>€</t>
  </si>
  <si>
    <t xml:space="preserve">Bruto uurloon </t>
  </si>
  <si>
    <t>Vakantietoeslag</t>
  </si>
  <si>
    <t>Kosten ziektedagen</t>
  </si>
  <si>
    <t>Basis (CAO)-uurloon</t>
  </si>
  <si>
    <t>Feestdagen, kort verzuim, bijz.(CAO) bepalingen</t>
  </si>
  <si>
    <t xml:space="preserve">AD 3. Opdrachtnemer dient te calculeren op basis van een nulsituatie. Dit houdt in dat Opdrachtnemer in haar calculatie geen rekening dient te houden met de kosten voor overname van personeel en/of middelen. Deze kosten worden na gunning in goed overleg tussen Opdrachtnemer en Opdrachtgever overeen gekomen. </t>
  </si>
  <si>
    <t>AD 4. Opdrachtgever beoordeelt de TCO, Opdrachtnemer dient zelf te bepalen op welke wijze taken en verantwoordelijkheden van de verschillende diensten binnen het contract worden geïntegreerd.</t>
  </si>
  <si>
    <t>* De prijzen zijn in Euro´s en exclusief BTW;</t>
  </si>
  <si>
    <t>* De prijzen zijn inclusief eventuele opslagen;</t>
  </si>
  <si>
    <t>Specificatie uurtarieven</t>
  </si>
  <si>
    <t>AD 1. Irreële en symbolische aanbiedingen en/of delen daar van worden niet geaccepteerd en kunnen leiden tot uitsluiting van de procedure.</t>
  </si>
  <si>
    <t>Toewijzing punten</t>
  </si>
  <si>
    <t>Inschrijver met de laagste kosten</t>
  </si>
  <si>
    <t>Inschrijver met de op twee na laagste kosten</t>
  </si>
  <si>
    <t>Inschrijver met de op drie na laagste kosten</t>
  </si>
  <si>
    <t xml:space="preserve">Inschrijver met de op een na laagste kosten </t>
  </si>
  <si>
    <t xml:space="preserve">Gunningscriteria  </t>
  </si>
  <si>
    <t xml:space="preserve">Jaarvergoeding excl. BTW  </t>
  </si>
  <si>
    <t>Europese aanbesteding 'operationeel parkeerbeheer Eindhoven Airport N.V.'</t>
  </si>
  <si>
    <t>- uren 1e lijn storing en onderhoud</t>
  </si>
  <si>
    <t>- uren trolleys en rolstoelen verzamelen</t>
  </si>
  <si>
    <t>vergoeding per uur (excl BTW)</t>
  </si>
  <si>
    <t>Huidige besteding in uren per dag</t>
  </si>
  <si>
    <t>- uren verkeersbegeleiding</t>
  </si>
  <si>
    <t>Verrekening efficientie</t>
  </si>
  <si>
    <t>Inschrijver met de hoogste verrekening</t>
  </si>
  <si>
    <t>Inschrijver met de op een na hoogste verrekening</t>
  </si>
  <si>
    <t>Inschrijver met de op drie na hoogste verrekening</t>
  </si>
  <si>
    <t>Inschrijver met de op twee na hoogste verrekening</t>
  </si>
  <si>
    <t>Onderdeel A:Vergoeding per uur / jaarvergoeding</t>
  </si>
  <si>
    <t>Onderdeel B: Efficientie verrekening</t>
  </si>
  <si>
    <t>Onderdeel Prijs B - Efficientie</t>
  </si>
  <si>
    <t>Onderdeel E:  PVA Rapportages</t>
  </si>
  <si>
    <t>Onderdeel F:  PVA Innovatie &amp; duurzaamheid</t>
  </si>
  <si>
    <t>Onderdeel G:  PVA Efficientie</t>
  </si>
  <si>
    <t>Punten</t>
  </si>
  <si>
    <t>PvA van inschrijver beoordeeld met een goed</t>
  </si>
  <si>
    <t>PvA van inschrijver beoordeeld met een voldoende</t>
  </si>
  <si>
    <t>PvA van inschrijver beoordeeld met een matig</t>
  </si>
  <si>
    <t>PvA van inschrijver beoordeeld met een onvoldoende</t>
  </si>
  <si>
    <t>Onderdeel Kwaliteit C - PvA Operationele uitvoering</t>
  </si>
  <si>
    <t>Onderdeel Kwaliteit E - PvA Rapportages</t>
  </si>
  <si>
    <t>Beoordeling plan van aanpak</t>
  </si>
  <si>
    <t>Onderdeel Kwaliteit F - Innovatie &amp; Duurzaamheid</t>
  </si>
  <si>
    <t>Onderdeel Kwaliteit G - Efficientie</t>
  </si>
  <si>
    <t>Toekenning punten</t>
  </si>
  <si>
    <t>Onderdeel Kwaliteit D - PvA Hospitality</t>
  </si>
  <si>
    <t>Beoordelingsmethode gunningscriteria</t>
  </si>
  <si>
    <t>Gunningscriteria Prijs</t>
  </si>
  <si>
    <t>Gunningscriteria Kwaliteit</t>
  </si>
  <si>
    <t>Totaal Gunningscriteria Prijs</t>
  </si>
  <si>
    <t>Totaal Gunningscriteria Kwaliteit</t>
  </si>
  <si>
    <t>TOTAAL SCORE</t>
  </si>
  <si>
    <t>X   weging 40 %</t>
  </si>
  <si>
    <t>X   weging 60%</t>
  </si>
  <si>
    <t xml:space="preserve">- uren intercompost 05:00-01:00 enkele bezetting </t>
  </si>
  <si>
    <t>Integraal taken pakket wettelijke feestdagen</t>
  </si>
  <si>
    <t>Integraal taken pakket weekenddagen</t>
  </si>
  <si>
    <t>Integraal taken pakket weekdagen</t>
  </si>
  <si>
    <r>
      <rPr>
        <b/>
        <sz val="10"/>
        <rFont val="Franklin Gothic Book"/>
        <family val="2"/>
      </rPr>
      <t>Calculatie obv 2021:</t>
    </r>
    <r>
      <rPr>
        <sz val="10"/>
        <rFont val="Franklin Gothic Book"/>
        <family val="2"/>
      </rPr>
      <t xml:space="preserve">
255 weekdagen
99 weekenddagen
11 wettelijke feestdagen
</t>
    </r>
  </si>
  <si>
    <t>Jaarvergoeding excl BTW</t>
  </si>
  <si>
    <t>Uitsplitsing Weekdagen</t>
  </si>
  <si>
    <t>Uitsplitsing Weekenddagen</t>
  </si>
  <si>
    <t>Uitsplitsing Feestdagen</t>
  </si>
  <si>
    <t>- uren intercompost extra inzet tussen 08:00 en 19:00</t>
  </si>
  <si>
    <t>%</t>
  </si>
  <si>
    <t>Sociale lasten, exclusief WW</t>
  </si>
  <si>
    <t>WW</t>
  </si>
  <si>
    <t>Overige sociale verplichtingen</t>
  </si>
  <si>
    <t>LOONKOSTEN TOTAAL</t>
  </si>
  <si>
    <t>Reis- en transportkosten</t>
  </si>
  <si>
    <t>PZ-kosten incl. opleiding</t>
  </si>
  <si>
    <t>Winst/Rente/Risico</t>
  </si>
  <si>
    <t>Eindhoven Airport</t>
  </si>
  <si>
    <t>Uitwerking onderdeel A+B</t>
  </si>
  <si>
    <t>Medewerker Weekenddagen</t>
  </si>
  <si>
    <t>Medewerker Weekdagen 06:00-18:00</t>
  </si>
  <si>
    <t>Tarief 2021</t>
  </si>
  <si>
    <t>Toeslag Feestdagen</t>
  </si>
  <si>
    <t>Toeslag weekenddagen</t>
  </si>
  <si>
    <t>Specificatie uurtarieven WEEKDAGEN ZONDER TOESLAG</t>
  </si>
  <si>
    <t>Toeslag weekdagen 18:00-06:00</t>
  </si>
  <si>
    <t>Medewerker Weekdagen18:00-06:00</t>
  </si>
  <si>
    <t>* De prijzen zijn inclusief de CAO wijzigingen per 2021;</t>
  </si>
  <si>
    <t xml:space="preserve">* De prijzen zijn op basis van prijspeil 2021; </t>
  </si>
  <si>
    <t>Toeslag feestdag 06:00-18:00</t>
  </si>
  <si>
    <t>Tabblad 1</t>
  </si>
  <si>
    <t>Gunningscriteria</t>
  </si>
  <si>
    <t>Titel</t>
  </si>
  <si>
    <t>EANV</t>
  </si>
  <si>
    <t>Toelichting</t>
  </si>
  <si>
    <t>Beoordelingsmethode</t>
  </si>
  <si>
    <t>Opbouw van onderwerpen, onderdelen en weging</t>
  </si>
  <si>
    <t>Toekenning van- en uitkomst weging per onderdeel en totaal</t>
  </si>
  <si>
    <t>Tabblad 2</t>
  </si>
  <si>
    <t>Tabblad 3</t>
  </si>
  <si>
    <t>Opdrachtnemer</t>
  </si>
  <si>
    <t>Instructies</t>
  </si>
  <si>
    <t>In te vullen door</t>
  </si>
  <si>
    <t>-</t>
  </si>
  <si>
    <t>Uurtarieven uitgesplitst in weekdagen, weekenddagen, feestdagen en toeslagen</t>
  </si>
  <si>
    <t>Vul enkel de "zalm kleurige" cellen in</t>
  </si>
  <si>
    <t>Tabblad 4</t>
  </si>
  <si>
    <t>Berekening inzet uren op takenpakket inclusief efficientie verrekening</t>
  </si>
  <si>
    <t>Toelichting Calculatie schema</t>
  </si>
  <si>
    <t>Totaal aantal punten prijs</t>
  </si>
  <si>
    <t>Onderdeel D:  PVA Hospitality</t>
  </si>
  <si>
    <t>Onderdeel C:  PVA Operationele uitvoering</t>
  </si>
  <si>
    <t>* De prijzen zijn inclusief kosten van derden die door Opdrachtnemer worden ingeschakeld;</t>
  </si>
  <si>
    <t>Toeslag feestdag 18:00-06:00</t>
  </si>
  <si>
    <t>Verrekening efficientie in uren per dag</t>
  </si>
  <si>
    <t>Medewerker Feestdagen 06:00-18:00</t>
  </si>
  <si>
    <t>Specificatie uurtarieven FEESTDAGEN ZONDER TOESLAG</t>
  </si>
  <si>
    <t>Medewerker Feestdagen 18:00-06:00</t>
  </si>
  <si>
    <t>Specificatie uurtarieven FEESTDAGEN MET TOESLAG</t>
  </si>
  <si>
    <t>Specificatie uurtarieven WEEKDAGEN MET TOESLAG</t>
  </si>
  <si>
    <t>Specificatie uurtarieven WEEKENDDAGEN MET TOESLAG</t>
  </si>
  <si>
    <t>Medewerker Weekenddagen 18:00-06:00</t>
  </si>
  <si>
    <t>Specificatie uurtarieven WEEKENDDAGEN ZONDER TOESLAG</t>
  </si>
  <si>
    <t>Toeslag weekenddagen 18:00-06:00</t>
  </si>
  <si>
    <t>Verwachtte inzet tijdens opdracht</t>
  </si>
  <si>
    <t>AD 5. Inschrijver dient tenslotte rekening te houden met de volgende aspecten:</t>
  </si>
  <si>
    <t>AD 6. Inschrijver is zelf verantwoordelijk voor de juistheid van koppelingen in het prijzenformulier.</t>
  </si>
  <si>
    <t>AD 7. Inschrijver kan geen rechten ontlenen aan de inhoud van dit document.</t>
  </si>
  <si>
    <t>* De prijzen zijn inclusief jaarlijkse indexaties;</t>
  </si>
  <si>
    <t>AD 2. Een niet (volledig) ingevuld en gespecificeerd calculatieschema leidt tot het terzijde leggen van de inschrijving.</t>
  </si>
  <si>
    <t>AD 8. Op deze opdracht rust een plafondbedrag van maximaal € 650.000,- per jaar. Overschrijding van deze maximaal jaarlijkse vergoeding zal leiden tot het terzijde leggen van de inschrijving.</t>
  </si>
  <si>
    <t>Onderdeel Prijs - A Jaarvergoeding (max. € 650.000,-)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</si>
</sst>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quot;F&quot;\ * #,##0.00_-;_-&quot;F&quot;\ * #,##0.00\-;_-&quot;F&quot;\ * &quot;-&quot;??_-;_-@_-"/>
    <numFmt numFmtId="166" formatCode="_-[$€]\ * #,##0.00_-;_-[$€]\ * #,##0.00\-;_-[$€]\ * &quot;-&quot;??_-;_-@_-"/>
    <numFmt numFmtId="167" formatCode="_-* #,##0_-;_-* #,##0\-;_-* &quot;-&quot;??_-;_-@_-"/>
    <numFmt numFmtId="168" formatCode="0.000%"/>
    <numFmt numFmtId="169" formatCode="_ [$€-2]\ * #,##0.00_ ;_ [$€-2]\ * \-#,##0.00_ ;_ [$€-2]\ * &quot;-&quot;??_ ;_ @_ "/>
  </numFmts>
  <fonts count="20" x14ac:knownFonts="1">
    <font>
      <sz val="10"/>
      <name val="Arial"/>
    </font>
    <font>
      <sz val="11"/>
      <color indexed="8"/>
      <name val="Calibri"/>
      <family val="2"/>
    </font>
    <font>
      <sz val="10"/>
      <name val="Arial"/>
      <family val="2"/>
    </font>
    <font>
      <sz val="8"/>
      <name val="Arial"/>
      <family val="2"/>
    </font>
    <font>
      <sz val="9"/>
      <name val="Tahoma"/>
      <family val="2"/>
    </font>
    <font>
      <b/>
      <sz val="9"/>
      <color indexed="9"/>
      <name val="Tahoma"/>
      <family val="2"/>
    </font>
    <font>
      <b/>
      <sz val="9"/>
      <name val="Tahoma"/>
      <family val="2"/>
    </font>
    <font>
      <sz val="9"/>
      <name val="Arial"/>
      <family val="2"/>
    </font>
    <font>
      <b/>
      <sz val="9"/>
      <name val="Arial"/>
      <family val="2"/>
    </font>
    <font>
      <sz val="9"/>
      <name val="Franklin Gothic Book"/>
      <family val="2"/>
    </font>
    <font>
      <b/>
      <sz val="9"/>
      <color indexed="10"/>
      <name val="Tahoma"/>
      <family val="2"/>
    </font>
    <font>
      <sz val="9"/>
      <color indexed="8"/>
      <name val="Tahoma"/>
      <family val="2"/>
    </font>
    <font>
      <sz val="28"/>
      <name val="Tahoma"/>
      <family val="2"/>
    </font>
    <font>
      <sz val="20"/>
      <name val="Arial"/>
      <family val="2"/>
    </font>
    <font>
      <b/>
      <sz val="48"/>
      <name val="Arial"/>
      <family val="2"/>
    </font>
    <font>
      <b/>
      <sz val="16"/>
      <name val="Tahoma"/>
      <family val="2"/>
    </font>
    <font>
      <sz val="10"/>
      <name val="Franklin Gothic Book"/>
      <family val="2"/>
    </font>
    <font>
      <b/>
      <sz val="10"/>
      <name val="Franklin Gothic Book"/>
      <family val="2"/>
    </font>
    <font>
      <b/>
      <sz val="12"/>
      <name val="Tahoma"/>
      <family val="2"/>
    </font>
    <font>
      <sz val="9"/>
      <color theme="0"/>
      <name val="Tahoma"/>
      <family val="2"/>
    </font>
  </fonts>
  <fills count="17">
    <fill>
      <patternFill patternType="none"/>
    </fill>
    <fill>
      <patternFill patternType="gray125"/>
    </fill>
    <fill>
      <patternFill patternType="solid">
        <fgColor indexed="49"/>
        <bgColor indexed="64"/>
      </patternFill>
    </fill>
    <fill>
      <patternFill patternType="solid">
        <fgColor indexed="55"/>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indexed="51"/>
        <bgColor indexed="64"/>
      </patternFill>
    </fill>
    <fill>
      <patternFill patternType="solid">
        <fgColor indexed="42"/>
        <bgColor indexed="64"/>
      </patternFill>
    </fill>
    <fill>
      <patternFill patternType="solid">
        <fgColor indexed="47"/>
        <bgColor indexed="64"/>
      </patternFill>
    </fill>
    <fill>
      <patternFill patternType="solid">
        <fgColor indexed="57"/>
        <bgColor indexed="64"/>
      </patternFill>
    </fill>
    <fill>
      <patternFill patternType="solid">
        <fgColor indexed="62"/>
        <bgColor indexed="64"/>
      </patternFill>
    </fill>
    <fill>
      <patternFill patternType="solid">
        <fgColor theme="0"/>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FF99"/>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double">
        <color indexed="64"/>
      </left>
      <right style="double">
        <color indexed="64"/>
      </right>
      <top style="hair">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theme="1" tint="4.9989318521683403E-2"/>
      </left>
      <right/>
      <top style="thick">
        <color theme="1" tint="4.9989318521683403E-2"/>
      </top>
      <bottom/>
      <diagonal/>
    </border>
    <border>
      <left/>
      <right/>
      <top style="thick">
        <color theme="1" tint="4.9989318521683403E-2"/>
      </top>
      <bottom/>
      <diagonal/>
    </border>
    <border>
      <left/>
      <right style="thick">
        <color theme="1" tint="4.9989318521683403E-2"/>
      </right>
      <top style="thick">
        <color theme="1" tint="4.9989318521683403E-2"/>
      </top>
      <bottom/>
      <diagonal/>
    </border>
    <border>
      <left style="thick">
        <color theme="1" tint="4.9989318521683403E-2"/>
      </left>
      <right/>
      <top/>
      <bottom style="thin">
        <color indexed="64"/>
      </bottom>
      <diagonal/>
    </border>
    <border>
      <left/>
      <right style="thick">
        <color theme="1" tint="4.9989318521683403E-2"/>
      </right>
      <top/>
      <bottom style="thin">
        <color indexed="64"/>
      </bottom>
      <diagonal/>
    </border>
    <border>
      <left style="thick">
        <color theme="1" tint="4.9989318521683403E-2"/>
      </left>
      <right style="thin">
        <color indexed="64"/>
      </right>
      <top style="thin">
        <color indexed="64"/>
      </top>
      <bottom style="thin">
        <color indexed="64"/>
      </bottom>
      <diagonal/>
    </border>
    <border>
      <left style="thin">
        <color indexed="64"/>
      </left>
      <right style="thick">
        <color theme="1" tint="4.9989318521683403E-2"/>
      </right>
      <top style="thin">
        <color indexed="64"/>
      </top>
      <bottom style="thin">
        <color indexed="64"/>
      </bottom>
      <diagonal/>
    </border>
    <border>
      <left style="thick">
        <color theme="1" tint="4.9989318521683403E-2"/>
      </left>
      <right style="thin">
        <color indexed="64"/>
      </right>
      <top style="thin">
        <color indexed="64"/>
      </top>
      <bottom style="thick">
        <color theme="1" tint="4.9989318521683403E-2"/>
      </bottom>
      <diagonal/>
    </border>
    <border>
      <left style="thin">
        <color indexed="64"/>
      </left>
      <right style="thin">
        <color indexed="64"/>
      </right>
      <top style="thin">
        <color indexed="64"/>
      </top>
      <bottom style="thick">
        <color theme="1" tint="4.9989318521683403E-2"/>
      </bottom>
      <diagonal/>
    </border>
    <border>
      <left style="thin">
        <color indexed="64"/>
      </left>
      <right style="thick">
        <color theme="1" tint="4.9989318521683403E-2"/>
      </right>
      <top style="thin">
        <color indexed="64"/>
      </top>
      <bottom style="thick">
        <color theme="1" tint="4.9989318521683403E-2"/>
      </bottom>
      <diagonal/>
    </border>
  </borders>
  <cellStyleXfs count="6">
    <xf numFmtId="0" fontId="0" fillId="0" borderId="0"/>
    <xf numFmtId="166" fontId="2" fillId="0" borderId="0" applyFont="0" applyFill="0" applyBorder="0" applyAlignment="0" applyProtection="0"/>
    <xf numFmtId="164" fontId="2" fillId="0" borderId="0" applyFont="0" applyFill="0" applyBorder="0" applyAlignment="0" applyProtection="0"/>
    <xf numFmtId="0" fontId="1" fillId="0" borderId="0"/>
    <xf numFmtId="0" fontId="1" fillId="0" borderId="0"/>
    <xf numFmtId="165" fontId="2" fillId="0" borderId="0" applyFont="0" applyFill="0" applyBorder="0" applyAlignment="0" applyProtection="0"/>
  </cellStyleXfs>
  <cellXfs count="232">
    <xf numFmtId="0" fontId="0" fillId="0" borderId="0" xfId="0"/>
    <xf numFmtId="0" fontId="4" fillId="0" borderId="0" xfId="0" applyFont="1" applyBorder="1"/>
    <xf numFmtId="0" fontId="4" fillId="0" borderId="0" xfId="0" applyFont="1"/>
    <xf numFmtId="0" fontId="6" fillId="2" borderId="1" xfId="0" applyFont="1" applyFill="1" applyBorder="1" applyAlignment="1">
      <alignment vertical="top"/>
    </xf>
    <xf numFmtId="0" fontId="6" fillId="2" borderId="2" xfId="0" applyFont="1" applyFill="1" applyBorder="1" applyAlignment="1">
      <alignment vertical="top" wrapText="1" shrinkToFit="1"/>
    </xf>
    <xf numFmtId="0" fontId="4" fillId="3" borderId="3" xfId="0" applyFont="1" applyFill="1" applyBorder="1"/>
    <xf numFmtId="0" fontId="4" fillId="3" borderId="4" xfId="0" applyFont="1" applyFill="1" applyBorder="1" applyAlignment="1">
      <alignment horizontal="left"/>
    </xf>
    <xf numFmtId="0" fontId="6" fillId="4" borderId="5" xfId="0" applyFont="1" applyFill="1" applyBorder="1" applyAlignment="1">
      <alignment horizontal="center" vertical="top" wrapText="1"/>
    </xf>
    <xf numFmtId="0" fontId="6" fillId="4" borderId="0" xfId="0" applyFont="1" applyFill="1" applyBorder="1" applyAlignment="1">
      <alignment horizontal="center" vertical="top" wrapText="1"/>
    </xf>
    <xf numFmtId="0" fontId="6" fillId="4"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4" xfId="0" applyFont="1" applyFill="1" applyBorder="1" applyAlignment="1">
      <alignment horizontal="center" vertical="top" wrapText="1"/>
    </xf>
    <xf numFmtId="0" fontId="4" fillId="4" borderId="0" xfId="0" applyFont="1" applyFill="1" applyBorder="1" applyAlignment="1">
      <alignment horizontal="center" vertical="top" wrapText="1"/>
    </xf>
    <xf numFmtId="0" fontId="4" fillId="4" borderId="0" xfId="0" applyFont="1" applyFill="1" applyBorder="1" applyAlignment="1">
      <alignment horizontal="center" vertical="top"/>
    </xf>
    <xf numFmtId="0" fontId="6" fillId="3" borderId="6" xfId="0" applyFont="1" applyFill="1" applyBorder="1"/>
    <xf numFmtId="0" fontId="6" fillId="3" borderId="7" xfId="0" applyFont="1" applyFill="1" applyBorder="1" applyAlignment="1">
      <alignment horizontal="left"/>
    </xf>
    <xf numFmtId="0" fontId="4" fillId="4" borderId="0" xfId="0" applyFont="1" applyFill="1" applyBorder="1" applyAlignment="1">
      <alignment horizontal="left" vertical="top" wrapText="1"/>
    </xf>
    <xf numFmtId="0" fontId="6" fillId="5" borderId="1" xfId="0" applyFont="1" applyFill="1" applyBorder="1" applyAlignment="1">
      <alignment horizontal="center" vertical="top" wrapText="1"/>
    </xf>
    <xf numFmtId="9" fontId="6" fillId="5" borderId="1" xfId="0" applyNumberFormat="1" applyFont="1" applyFill="1" applyBorder="1" applyAlignment="1">
      <alignment horizontal="center" vertical="top" wrapText="1"/>
    </xf>
    <xf numFmtId="0" fontId="6" fillId="2" borderId="2" xfId="0" applyFont="1" applyFill="1" applyBorder="1" applyAlignment="1">
      <alignment vertical="top" wrapText="1"/>
    </xf>
    <xf numFmtId="0" fontId="4" fillId="4" borderId="5" xfId="0" applyFont="1" applyFill="1" applyBorder="1"/>
    <xf numFmtId="0" fontId="4" fillId="4" borderId="0" xfId="0" applyFont="1" applyFill="1" applyBorder="1"/>
    <xf numFmtId="0" fontId="4" fillId="3" borderId="5" xfId="0" applyFont="1" applyFill="1" applyBorder="1"/>
    <xf numFmtId="0" fontId="4" fillId="3" borderId="0" xfId="0" applyFont="1" applyFill="1" applyBorder="1"/>
    <xf numFmtId="0" fontId="4" fillId="3" borderId="4" xfId="0" applyFont="1" applyFill="1" applyBorder="1"/>
    <xf numFmtId="0" fontId="6" fillId="0" borderId="0" xfId="0" applyFont="1" applyFill="1" applyBorder="1" applyAlignment="1">
      <alignment horizontal="center" wrapText="1"/>
    </xf>
    <xf numFmtId="0" fontId="6" fillId="6" borderId="8" xfId="0" applyFont="1" applyFill="1" applyBorder="1"/>
    <xf numFmtId="0" fontId="6" fillId="6" borderId="9" xfId="0" applyFont="1" applyFill="1" applyBorder="1"/>
    <xf numFmtId="0" fontId="6" fillId="6" borderId="10" xfId="0" applyFont="1" applyFill="1" applyBorder="1"/>
    <xf numFmtId="0" fontId="6" fillId="6" borderId="5" xfId="0" applyFont="1" applyFill="1" applyBorder="1"/>
    <xf numFmtId="0" fontId="6" fillId="6" borderId="0" xfId="0" applyFont="1" applyFill="1" applyBorder="1"/>
    <xf numFmtId="0" fontId="6" fillId="6" borderId="4" xfId="0" applyFont="1" applyFill="1" applyBorder="1"/>
    <xf numFmtId="0" fontId="6" fillId="6" borderId="11" xfId="0" applyFont="1" applyFill="1" applyBorder="1"/>
    <xf numFmtId="0" fontId="6" fillId="6" borderId="12" xfId="0" applyFont="1" applyFill="1" applyBorder="1"/>
    <xf numFmtId="0" fontId="6" fillId="6" borderId="2" xfId="0" applyFont="1" applyFill="1" applyBorder="1"/>
    <xf numFmtId="0" fontId="7" fillId="0" borderId="0" xfId="0" applyFont="1"/>
    <xf numFmtId="0" fontId="4" fillId="0" borderId="1" xfId="0" applyFont="1" applyBorder="1"/>
    <xf numFmtId="0" fontId="4" fillId="4" borderId="13" xfId="0" applyFont="1" applyFill="1" applyBorder="1"/>
    <xf numFmtId="0" fontId="4" fillId="4" borderId="7" xfId="0" applyFont="1" applyFill="1" applyBorder="1"/>
    <xf numFmtId="0" fontId="6" fillId="0" borderId="14" xfId="0" applyNumberFormat="1" applyFont="1" applyBorder="1" applyAlignment="1">
      <alignment vertical="top" wrapText="1"/>
    </xf>
    <xf numFmtId="0" fontId="6" fillId="0" borderId="15" xfId="0" applyNumberFormat="1" applyFont="1" applyBorder="1" applyAlignment="1">
      <alignment vertical="top"/>
    </xf>
    <xf numFmtId="0" fontId="9" fillId="0" borderId="0" xfId="0" applyFont="1" applyBorder="1"/>
    <xf numFmtId="0" fontId="9" fillId="0" borderId="0" xfId="0" applyFont="1"/>
    <xf numFmtId="0" fontId="6" fillId="0" borderId="16" xfId="0" applyFont="1" applyBorder="1"/>
    <xf numFmtId="165" fontId="4" fillId="3" borderId="1" xfId="5" applyFont="1" applyFill="1" applyBorder="1"/>
    <xf numFmtId="166" fontId="4" fillId="7" borderId="1" xfId="1" applyFont="1" applyFill="1" applyBorder="1"/>
    <xf numFmtId="0" fontId="4" fillId="0" borderId="17" xfId="0" applyFont="1" applyBorder="1"/>
    <xf numFmtId="0" fontId="4" fillId="0" borderId="16" xfId="0" quotePrefix="1" applyFont="1" applyBorder="1"/>
    <xf numFmtId="0" fontId="6" fillId="0" borderId="18" xfId="0" applyFont="1" applyBorder="1"/>
    <xf numFmtId="167" fontId="4" fillId="0" borderId="19" xfId="2" applyNumberFormat="1" applyFont="1" applyFill="1" applyBorder="1"/>
    <xf numFmtId="0" fontId="4" fillId="0" borderId="20" xfId="0" applyFont="1" applyBorder="1"/>
    <xf numFmtId="0" fontId="4" fillId="0" borderId="0" xfId="0" applyFont="1" applyAlignment="1">
      <alignment horizontal="left"/>
    </xf>
    <xf numFmtId="0" fontId="9" fillId="3" borderId="0" xfId="0" applyFont="1" applyFill="1"/>
    <xf numFmtId="0" fontId="6" fillId="3" borderId="0" xfId="0" applyFont="1" applyFill="1" applyBorder="1" applyAlignment="1">
      <alignment horizontal="center" vertical="center"/>
    </xf>
    <xf numFmtId="0" fontId="4" fillId="4" borderId="21" xfId="0" applyFont="1" applyFill="1" applyBorder="1"/>
    <xf numFmtId="0" fontId="4" fillId="3" borderId="13" xfId="0" applyFont="1" applyFill="1" applyBorder="1"/>
    <xf numFmtId="0" fontId="4" fillId="3" borderId="21" xfId="0" applyFont="1" applyFill="1" applyBorder="1"/>
    <xf numFmtId="0" fontId="4" fillId="3" borderId="7" xfId="0" applyFont="1" applyFill="1" applyBorder="1"/>
    <xf numFmtId="0" fontId="11" fillId="0" borderId="0" xfId="4" applyFont="1" applyBorder="1"/>
    <xf numFmtId="0" fontId="11" fillId="0" borderId="22" xfId="3" applyFont="1" applyBorder="1"/>
    <xf numFmtId="0" fontId="11" fillId="0" borderId="23" xfId="3" applyFont="1" applyBorder="1"/>
    <xf numFmtId="0" fontId="11" fillId="0" borderId="24" xfId="3" applyFont="1" applyBorder="1"/>
    <xf numFmtId="164" fontId="6" fillId="0" borderId="25" xfId="2" applyNumberFormat="1" applyFont="1" applyFill="1" applyBorder="1" applyAlignment="1">
      <alignment horizontal="center"/>
    </xf>
    <xf numFmtId="0" fontId="11" fillId="0" borderId="26" xfId="3" applyFont="1" applyBorder="1"/>
    <xf numFmtId="0" fontId="11" fillId="0" borderId="27" xfId="3" applyFont="1" applyBorder="1"/>
    <xf numFmtId="0" fontId="11" fillId="0" borderId="0" xfId="3" applyFont="1"/>
    <xf numFmtId="0" fontId="7" fillId="0" borderId="0" xfId="0" applyFont="1" applyBorder="1"/>
    <xf numFmtId="166" fontId="6" fillId="8" borderId="19" xfId="1" applyFont="1" applyFill="1" applyBorder="1"/>
    <xf numFmtId="0" fontId="4" fillId="0" borderId="0" xfId="0" applyFont="1" applyFill="1" applyBorder="1"/>
    <xf numFmtId="0" fontId="6" fillId="0" borderId="0" xfId="0" applyFont="1" applyFill="1" applyBorder="1" applyAlignment="1">
      <alignment horizontal="right"/>
    </xf>
    <xf numFmtId="9" fontId="4" fillId="0" borderId="6" xfId="0" applyNumberFormat="1" applyFont="1" applyBorder="1"/>
    <xf numFmtId="9" fontId="4" fillId="0" borderId="1" xfId="0" applyNumberFormat="1" applyFont="1" applyBorder="1"/>
    <xf numFmtId="0" fontId="4" fillId="0" borderId="0" xfId="0" applyFont="1" applyFill="1"/>
    <xf numFmtId="0" fontId="7" fillId="0" borderId="0" xfId="0" applyFont="1" applyFill="1"/>
    <xf numFmtId="0" fontId="7" fillId="0" borderId="0" xfId="0" applyFont="1" applyFill="1" applyBorder="1"/>
    <xf numFmtId="9" fontId="4" fillId="0" borderId="0" xfId="0" applyNumberFormat="1" applyFont="1" applyFill="1" applyBorder="1"/>
    <xf numFmtId="0" fontId="6" fillId="0" borderId="1" xfId="0" applyFont="1" applyFill="1" applyBorder="1"/>
    <xf numFmtId="0" fontId="6" fillId="0" borderId="28" xfId="0" applyNumberFormat="1" applyFont="1" applyBorder="1" applyAlignment="1">
      <alignment vertical="top" wrapText="1"/>
    </xf>
    <xf numFmtId="0" fontId="4" fillId="3" borderId="11" xfId="0" applyFont="1" applyFill="1" applyBorder="1"/>
    <xf numFmtId="0" fontId="4" fillId="7" borderId="11" xfId="0" applyFont="1" applyFill="1" applyBorder="1"/>
    <xf numFmtId="0" fontId="6" fillId="0" borderId="29" xfId="0" applyNumberFormat="1" applyFont="1" applyBorder="1" applyAlignment="1">
      <alignment vertical="top" wrapText="1"/>
    </xf>
    <xf numFmtId="0" fontId="4" fillId="3" borderId="2" xfId="0" applyFont="1" applyFill="1" applyBorder="1"/>
    <xf numFmtId="0" fontId="4" fillId="7" borderId="2" xfId="0" applyFont="1" applyFill="1" applyBorder="1"/>
    <xf numFmtId="0" fontId="6" fillId="0" borderId="30" xfId="0" applyNumberFormat="1" applyFont="1" applyBorder="1" applyAlignment="1">
      <alignment vertical="top" wrapText="1"/>
    </xf>
    <xf numFmtId="0" fontId="4" fillId="3" borderId="31" xfId="0" applyFont="1" applyFill="1" applyBorder="1"/>
    <xf numFmtId="0" fontId="4" fillId="13" borderId="0" xfId="0" applyFont="1" applyFill="1" applyBorder="1"/>
    <xf numFmtId="0" fontId="4" fillId="9" borderId="1" xfId="0" applyFont="1" applyFill="1" applyBorder="1"/>
    <xf numFmtId="0" fontId="4" fillId="9" borderId="8" xfId="0" applyFont="1" applyFill="1" applyBorder="1"/>
    <xf numFmtId="0" fontId="4" fillId="0" borderId="11" xfId="0" applyFont="1" applyBorder="1"/>
    <xf numFmtId="0" fontId="4" fillId="9" borderId="11" xfId="0" applyFont="1" applyFill="1" applyBorder="1"/>
    <xf numFmtId="0" fontId="4" fillId="9" borderId="12" xfId="0" applyFont="1" applyFill="1" applyBorder="1"/>
    <xf numFmtId="0" fontId="4" fillId="9" borderId="2" xfId="0" applyFont="1" applyFill="1" applyBorder="1"/>
    <xf numFmtId="0" fontId="7" fillId="0" borderId="0" xfId="0" applyFont="1" applyAlignment="1">
      <alignment horizontal="left"/>
    </xf>
    <xf numFmtId="0" fontId="4" fillId="9" borderId="1" xfId="0" applyFont="1" applyFill="1" applyBorder="1" applyAlignment="1">
      <alignment horizontal="left"/>
    </xf>
    <xf numFmtId="9" fontId="4" fillId="7" borderId="1" xfId="1" applyNumberFormat="1" applyFont="1" applyFill="1" applyBorder="1" applyAlignment="1">
      <alignment horizontal="left"/>
    </xf>
    <xf numFmtId="166" fontId="4" fillId="13" borderId="0" xfId="1" applyFont="1" applyFill="1" applyBorder="1" applyAlignment="1">
      <alignment horizontal="left"/>
    </xf>
    <xf numFmtId="0" fontId="4" fillId="9" borderId="32" xfId="0" applyFont="1" applyFill="1" applyBorder="1" applyAlignment="1">
      <alignment horizontal="left"/>
    </xf>
    <xf numFmtId="166" fontId="4" fillId="0" borderId="0" xfId="1" applyFont="1" applyFill="1" applyBorder="1" applyAlignment="1">
      <alignment horizontal="left"/>
    </xf>
    <xf numFmtId="0" fontId="4" fillId="0" borderId="0" xfId="0" applyFont="1" applyFill="1" applyAlignment="1">
      <alignment horizontal="left"/>
    </xf>
    <xf numFmtId="166" fontId="6" fillId="0" borderId="0" xfId="1" applyFont="1" applyFill="1" applyBorder="1" applyAlignment="1">
      <alignment horizontal="left"/>
    </xf>
    <xf numFmtId="0" fontId="6" fillId="14" borderId="1" xfId="0" applyFont="1" applyFill="1" applyBorder="1" applyAlignment="1">
      <alignment horizontal="right"/>
    </xf>
    <xf numFmtId="0" fontId="7" fillId="0" borderId="1" xfId="0" applyFont="1" applyBorder="1"/>
    <xf numFmtId="0" fontId="7" fillId="0" borderId="1" xfId="0" applyFont="1" applyBorder="1" applyAlignment="1">
      <alignment horizontal="left"/>
    </xf>
    <xf numFmtId="0" fontId="8" fillId="0" borderId="1" xfId="0" applyFont="1" applyBorder="1" applyAlignment="1">
      <alignment horizontal="right"/>
    </xf>
    <xf numFmtId="0" fontId="8" fillId="14" borderId="1" xfId="0" applyFont="1" applyFill="1" applyBorder="1" applyAlignment="1">
      <alignment horizontal="left"/>
    </xf>
    <xf numFmtId="0" fontId="13" fillId="0" borderId="0" xfId="0" applyFont="1" applyBorder="1" applyAlignment="1">
      <alignment vertical="center"/>
    </xf>
    <xf numFmtId="0" fontId="15" fillId="0" borderId="33" xfId="0" applyNumberFormat="1" applyFont="1" applyBorder="1" applyAlignment="1">
      <alignment vertical="top"/>
    </xf>
    <xf numFmtId="0" fontId="4" fillId="13" borderId="0" xfId="0" applyFont="1" applyFill="1" applyAlignment="1">
      <alignment horizontal="left"/>
    </xf>
    <xf numFmtId="0" fontId="4" fillId="13" borderId="0" xfId="0" applyFont="1" applyFill="1" applyBorder="1" applyAlignment="1">
      <alignment horizontal="left"/>
    </xf>
    <xf numFmtId="0" fontId="9" fillId="13" borderId="0" xfId="0" applyFont="1" applyFill="1" applyBorder="1"/>
    <xf numFmtId="0" fontId="9" fillId="13" borderId="0" xfId="0" applyFont="1" applyFill="1"/>
    <xf numFmtId="0" fontId="10" fillId="0" borderId="0" xfId="4" applyFont="1" applyFill="1" applyBorder="1" applyAlignment="1">
      <alignment horizontal="center"/>
    </xf>
    <xf numFmtId="166" fontId="18" fillId="8" borderId="19" xfId="1" applyFont="1" applyFill="1" applyBorder="1" applyAlignment="1">
      <alignment horizontal="center"/>
    </xf>
    <xf numFmtId="168" fontId="6" fillId="0" borderId="25" xfId="3" applyNumberFormat="1" applyFont="1" applyFill="1" applyBorder="1" applyAlignment="1">
      <alignment horizontal="center"/>
    </xf>
    <xf numFmtId="10" fontId="4" fillId="5" borderId="34" xfId="3" applyNumberFormat="1" applyFont="1" applyFill="1" applyBorder="1"/>
    <xf numFmtId="10" fontId="6" fillId="0" borderId="35" xfId="3" applyNumberFormat="1" applyFont="1" applyFill="1" applyBorder="1"/>
    <xf numFmtId="10" fontId="4" fillId="10" borderId="34" xfId="3" applyNumberFormat="1" applyFont="1" applyFill="1" applyBorder="1" applyProtection="1">
      <protection locked="0"/>
    </xf>
    <xf numFmtId="10" fontId="4" fillId="10" borderId="36" xfId="3" applyNumberFormat="1" applyFont="1" applyFill="1" applyBorder="1" applyProtection="1">
      <protection locked="0"/>
    </xf>
    <xf numFmtId="10" fontId="4" fillId="10" borderId="37" xfId="3" applyNumberFormat="1" applyFont="1" applyFill="1" applyBorder="1" applyProtection="1">
      <protection locked="0"/>
    </xf>
    <xf numFmtId="10" fontId="4" fillId="5" borderId="38" xfId="3" applyNumberFormat="1" applyFont="1" applyFill="1" applyBorder="1" applyProtection="1">
      <protection locked="0"/>
    </xf>
    <xf numFmtId="10" fontId="4" fillId="10" borderId="39" xfId="3" applyNumberFormat="1" applyFont="1" applyFill="1" applyBorder="1" applyProtection="1">
      <protection locked="0"/>
    </xf>
    <xf numFmtId="10" fontId="6" fillId="11" borderId="40" xfId="3" applyNumberFormat="1" applyFont="1" applyFill="1" applyBorder="1"/>
    <xf numFmtId="169" fontId="4" fillId="10" borderId="34" xfId="3" applyNumberFormat="1" applyFont="1" applyFill="1" applyBorder="1" applyProtection="1">
      <protection locked="0"/>
    </xf>
    <xf numFmtId="169" fontId="6" fillId="0" borderId="35" xfId="3" applyNumberFormat="1" applyFont="1" applyFill="1" applyBorder="1"/>
    <xf numFmtId="169" fontId="4" fillId="5" borderId="38" xfId="3" applyNumberFormat="1" applyFont="1" applyFill="1" applyBorder="1"/>
    <xf numFmtId="169" fontId="4" fillId="5" borderId="36" xfId="3" applyNumberFormat="1" applyFont="1" applyFill="1" applyBorder="1"/>
    <xf numFmtId="169" fontId="4" fillId="5" borderId="41" xfId="3" applyNumberFormat="1" applyFont="1" applyFill="1" applyBorder="1"/>
    <xf numFmtId="169" fontId="6" fillId="0" borderId="25" xfId="3" applyNumberFormat="1" applyFont="1" applyFill="1" applyBorder="1"/>
    <xf numFmtId="169" fontId="4" fillId="5" borderId="34" xfId="3" applyNumberFormat="1" applyFont="1" applyFill="1" applyBorder="1"/>
    <xf numFmtId="169" fontId="6" fillId="11" borderId="40" xfId="3" applyNumberFormat="1" applyFont="1" applyFill="1" applyBorder="1"/>
    <xf numFmtId="168" fontId="6" fillId="0" borderId="37" xfId="3" applyNumberFormat="1" applyFont="1" applyFill="1" applyBorder="1" applyAlignment="1">
      <alignment horizontal="center"/>
    </xf>
    <xf numFmtId="164" fontId="6" fillId="0" borderId="37" xfId="2" applyNumberFormat="1" applyFont="1" applyFill="1" applyBorder="1" applyAlignment="1">
      <alignment horizontal="center"/>
    </xf>
    <xf numFmtId="10" fontId="4" fillId="13" borderId="36" xfId="3" applyNumberFormat="1" applyFont="1" applyFill="1" applyBorder="1" applyProtection="1">
      <protection locked="0"/>
    </xf>
    <xf numFmtId="169" fontId="4" fillId="13" borderId="37" xfId="3" applyNumberFormat="1" applyFont="1" applyFill="1" applyBorder="1" applyProtection="1">
      <protection locked="0"/>
    </xf>
    <xf numFmtId="10" fontId="4" fillId="5" borderId="1" xfId="3" applyNumberFormat="1" applyFont="1" applyFill="1" applyBorder="1"/>
    <xf numFmtId="10" fontId="4" fillId="10" borderId="1" xfId="3" applyNumberFormat="1" applyFont="1" applyFill="1" applyBorder="1" applyProtection="1">
      <protection locked="0"/>
    </xf>
    <xf numFmtId="169" fontId="4" fillId="5" borderId="1" xfId="3" applyNumberFormat="1" applyFont="1" applyFill="1" applyBorder="1"/>
    <xf numFmtId="0" fontId="4" fillId="15" borderId="31" xfId="0" applyFont="1" applyFill="1" applyBorder="1"/>
    <xf numFmtId="0" fontId="0" fillId="13" borderId="0" xfId="0" applyFill="1"/>
    <xf numFmtId="0" fontId="0" fillId="13" borderId="1" xfId="0" applyFill="1" applyBorder="1"/>
    <xf numFmtId="0" fontId="4" fillId="16" borderId="31" xfId="0" applyFont="1" applyFill="1" applyBorder="1"/>
    <xf numFmtId="169" fontId="4" fillId="13" borderId="1" xfId="3" applyNumberFormat="1" applyFont="1" applyFill="1" applyBorder="1" applyProtection="1">
      <protection locked="0"/>
    </xf>
    <xf numFmtId="169" fontId="4" fillId="13" borderId="34" xfId="3" applyNumberFormat="1" applyFont="1" applyFill="1" applyBorder="1" applyProtection="1">
      <protection locked="0"/>
    </xf>
    <xf numFmtId="10" fontId="4" fillId="13" borderId="34" xfId="3" applyNumberFormat="1" applyFont="1" applyFill="1" applyBorder="1" applyProtection="1">
      <protection locked="0"/>
    </xf>
    <xf numFmtId="10" fontId="4" fillId="13" borderId="37" xfId="3" applyNumberFormat="1" applyFont="1" applyFill="1" applyBorder="1" applyProtection="1">
      <protection locked="0"/>
    </xf>
    <xf numFmtId="10" fontId="6" fillId="13" borderId="35" xfId="3" applyNumberFormat="1" applyFont="1" applyFill="1" applyBorder="1"/>
    <xf numFmtId="10" fontId="4" fillId="13" borderId="38" xfId="3" applyNumberFormat="1" applyFont="1" applyFill="1" applyBorder="1" applyProtection="1">
      <protection locked="0"/>
    </xf>
    <xf numFmtId="10" fontId="4" fillId="13" borderId="39" xfId="3" applyNumberFormat="1" applyFont="1" applyFill="1" applyBorder="1" applyProtection="1">
      <protection locked="0"/>
    </xf>
    <xf numFmtId="10" fontId="4" fillId="13" borderId="1" xfId="3" applyNumberFormat="1" applyFont="1" applyFill="1" applyBorder="1" applyProtection="1">
      <protection locked="0"/>
    </xf>
    <xf numFmtId="168" fontId="6" fillId="0" borderId="25" xfId="3" applyNumberFormat="1" applyFont="1" applyBorder="1" applyAlignment="1">
      <alignment horizontal="center"/>
    </xf>
    <xf numFmtId="164" fontId="6" fillId="0" borderId="25" xfId="2" applyNumberFormat="1" applyFont="1" applyBorder="1" applyAlignment="1">
      <alignment horizontal="center"/>
    </xf>
    <xf numFmtId="10" fontId="6" fillId="0" borderId="35" xfId="3" applyNumberFormat="1" applyFont="1" applyBorder="1"/>
    <xf numFmtId="169" fontId="6" fillId="0" borderId="35" xfId="3" applyNumberFormat="1" applyFont="1" applyBorder="1"/>
    <xf numFmtId="169" fontId="6" fillId="0" borderId="25" xfId="3" applyNumberFormat="1" applyFont="1" applyBorder="1"/>
    <xf numFmtId="0" fontId="4" fillId="13" borderId="0" xfId="0" applyFont="1" applyFill="1"/>
    <xf numFmtId="0" fontId="19" fillId="13" borderId="0" xfId="0" applyFont="1" applyFill="1"/>
    <xf numFmtId="0" fontId="5" fillId="12" borderId="42" xfId="4" applyFont="1" applyFill="1" applyBorder="1" applyAlignment="1">
      <alignment horizontal="center"/>
    </xf>
    <xf numFmtId="0" fontId="5" fillId="12" borderId="43" xfId="4" applyFont="1" applyFill="1" applyBorder="1" applyAlignment="1">
      <alignment horizontal="center"/>
    </xf>
    <xf numFmtId="0" fontId="4" fillId="0" borderId="43" xfId="0" applyFont="1" applyBorder="1" applyAlignment="1"/>
    <xf numFmtId="0" fontId="4" fillId="0" borderId="44" xfId="0" applyFont="1" applyBorder="1" applyAlignment="1"/>
    <xf numFmtId="0" fontId="6" fillId="6" borderId="1" xfId="0" applyFont="1" applyFill="1" applyBorder="1" applyAlignment="1">
      <alignment horizontal="left" vertical="top" wrapText="1"/>
    </xf>
    <xf numFmtId="0" fontId="6" fillId="2" borderId="11" xfId="0" applyFont="1" applyFill="1" applyBorder="1" applyAlignment="1">
      <alignment horizontal="center" vertical="top"/>
    </xf>
    <xf numFmtId="0" fontId="6" fillId="2" borderId="12" xfId="0" applyFont="1" applyFill="1" applyBorder="1" applyAlignment="1">
      <alignment horizontal="center" vertical="top"/>
    </xf>
    <xf numFmtId="0" fontId="6" fillId="2" borderId="2" xfId="0" applyFont="1" applyFill="1" applyBorder="1" applyAlignment="1">
      <alignment horizontal="center" vertical="top"/>
    </xf>
    <xf numFmtId="0" fontId="6" fillId="2" borderId="11" xfId="0" applyFont="1" applyFill="1" applyBorder="1" applyAlignment="1">
      <alignment horizontal="center" vertical="top" wrapText="1"/>
    </xf>
    <xf numFmtId="0" fontId="6" fillId="2" borderId="12"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6" borderId="1" xfId="0" applyFont="1" applyFill="1" applyBorder="1" applyAlignment="1">
      <alignment horizontal="left"/>
    </xf>
    <xf numFmtId="0" fontId="12" fillId="4" borderId="8" xfId="0" applyFont="1" applyFill="1" applyBorder="1" applyAlignment="1">
      <alignment horizontal="center"/>
    </xf>
    <xf numFmtId="0" fontId="12" fillId="4" borderId="9" xfId="0" applyFont="1" applyFill="1" applyBorder="1" applyAlignment="1">
      <alignment horizontal="center"/>
    </xf>
    <xf numFmtId="0" fontId="12" fillId="4" borderId="10" xfId="0" applyFont="1" applyFill="1" applyBorder="1" applyAlignment="1">
      <alignment horizontal="center"/>
    </xf>
    <xf numFmtId="0" fontId="12" fillId="4" borderId="5" xfId="0" applyFont="1" applyFill="1" applyBorder="1" applyAlignment="1">
      <alignment horizontal="center"/>
    </xf>
    <xf numFmtId="0" fontId="12" fillId="4" borderId="0" xfId="0" applyFont="1" applyFill="1" applyBorder="1" applyAlignment="1">
      <alignment horizontal="center"/>
    </xf>
    <xf numFmtId="0" fontId="12" fillId="4" borderId="4" xfId="0" applyFont="1" applyFill="1" applyBorder="1" applyAlignment="1">
      <alignment horizontal="center"/>
    </xf>
    <xf numFmtId="0" fontId="12" fillId="4" borderId="13" xfId="0" applyFont="1" applyFill="1" applyBorder="1" applyAlignment="1">
      <alignment horizontal="center"/>
    </xf>
    <xf numFmtId="0" fontId="12" fillId="4" borderId="21" xfId="0" applyFont="1" applyFill="1" applyBorder="1" applyAlignment="1">
      <alignment horizontal="center"/>
    </xf>
    <xf numFmtId="0" fontId="12" fillId="4" borderId="7" xfId="0" applyFont="1" applyFill="1" applyBorder="1" applyAlignment="1">
      <alignment horizontal="center"/>
    </xf>
    <xf numFmtId="0" fontId="4" fillId="0" borderId="11" xfId="0" applyFont="1" applyBorder="1" applyAlignment="1">
      <alignment horizontal="left"/>
    </xf>
    <xf numFmtId="0" fontId="4" fillId="0" borderId="12" xfId="0" applyFont="1" applyBorder="1" applyAlignment="1">
      <alignment horizontal="left"/>
    </xf>
    <xf numFmtId="0" fontId="4" fillId="0" borderId="2" xfId="0" applyFont="1" applyBorder="1" applyAlignment="1">
      <alignment horizontal="left"/>
    </xf>
    <xf numFmtId="0" fontId="13" fillId="0" borderId="1" xfId="0" applyFont="1" applyBorder="1" applyAlignment="1">
      <alignment horizontal="center" vertical="center"/>
    </xf>
    <xf numFmtId="0" fontId="4" fillId="9" borderId="11" xfId="0" applyFont="1" applyFill="1" applyBorder="1" applyAlignment="1">
      <alignment horizontal="left"/>
    </xf>
    <xf numFmtId="0" fontId="4" fillId="9" borderId="12" xfId="0" applyFont="1" applyFill="1" applyBorder="1" applyAlignment="1">
      <alignment horizontal="left"/>
    </xf>
    <xf numFmtId="0" fontId="4" fillId="9" borderId="2" xfId="0" applyFont="1" applyFill="1" applyBorder="1" applyAlignment="1">
      <alignment horizontal="left"/>
    </xf>
    <xf numFmtId="0" fontId="6" fillId="9" borderId="57" xfId="0" applyFont="1" applyFill="1" applyBorder="1" applyAlignment="1">
      <alignment horizontal="center" vertical="center"/>
    </xf>
    <xf numFmtId="0" fontId="6" fillId="9" borderId="58" xfId="0" applyFont="1" applyFill="1" applyBorder="1" applyAlignment="1">
      <alignment horizontal="center" vertical="center"/>
    </xf>
    <xf numFmtId="0" fontId="6" fillId="9" borderId="59" xfId="0" applyFont="1" applyFill="1" applyBorder="1" applyAlignment="1">
      <alignment horizontal="center" vertical="center"/>
    </xf>
    <xf numFmtId="0" fontId="6" fillId="9" borderId="60" xfId="0" applyFont="1" applyFill="1" applyBorder="1" applyAlignment="1">
      <alignment horizontal="center" vertical="center"/>
    </xf>
    <xf numFmtId="0" fontId="6" fillId="9" borderId="21" xfId="0" applyFont="1" applyFill="1" applyBorder="1" applyAlignment="1">
      <alignment horizontal="center" vertical="center"/>
    </xf>
    <xf numFmtId="0" fontId="6" fillId="9" borderId="61" xfId="0" applyFont="1" applyFill="1" applyBorder="1" applyAlignment="1">
      <alignment horizontal="center" vertical="center"/>
    </xf>
    <xf numFmtId="0" fontId="14" fillId="14" borderId="62" xfId="0" applyFont="1" applyFill="1" applyBorder="1" applyAlignment="1">
      <alignment horizontal="center" vertical="center"/>
    </xf>
    <xf numFmtId="0" fontId="14" fillId="14" borderId="1" xfId="0" applyFont="1" applyFill="1" applyBorder="1" applyAlignment="1">
      <alignment horizontal="center" vertical="center"/>
    </xf>
    <xf numFmtId="0" fontId="14" fillId="14" borderId="63" xfId="0" applyFont="1" applyFill="1" applyBorder="1" applyAlignment="1">
      <alignment horizontal="center" vertical="center"/>
    </xf>
    <xf numFmtId="0" fontId="14" fillId="14" borderId="64" xfId="0" applyFont="1" applyFill="1" applyBorder="1" applyAlignment="1">
      <alignment horizontal="center" vertical="center"/>
    </xf>
    <xf numFmtId="0" fontId="14" fillId="14" borderId="65" xfId="0" applyFont="1" applyFill="1" applyBorder="1" applyAlignment="1">
      <alignment horizontal="center" vertical="center"/>
    </xf>
    <xf numFmtId="0" fontId="14" fillId="14" borderId="66" xfId="0" applyFont="1" applyFill="1" applyBorder="1" applyAlignment="1">
      <alignment horizontal="center" vertical="center"/>
    </xf>
    <xf numFmtId="0" fontId="6" fillId="11" borderId="35" xfId="3" applyFont="1" applyFill="1" applyBorder="1" applyAlignment="1">
      <alignment horizontal="right"/>
    </xf>
    <xf numFmtId="0" fontId="4" fillId="5" borderId="1" xfId="3" applyFont="1" applyFill="1" applyBorder="1" applyAlignment="1">
      <alignment horizontal="left"/>
    </xf>
    <xf numFmtId="0" fontId="6" fillId="0" borderId="35" xfId="3" applyFont="1" applyFill="1" applyBorder="1" applyAlignment="1">
      <alignment horizontal="right"/>
    </xf>
    <xf numFmtId="0" fontId="4" fillId="5" borderId="45" xfId="3" applyFont="1" applyFill="1" applyBorder="1" applyAlignment="1">
      <alignment horizontal="left"/>
    </xf>
    <xf numFmtId="0" fontId="4" fillId="5" borderId="46" xfId="3" applyFont="1" applyFill="1" applyBorder="1" applyAlignment="1">
      <alignment horizontal="left"/>
    </xf>
    <xf numFmtId="0" fontId="4" fillId="5" borderId="47" xfId="3" applyFont="1" applyFill="1" applyBorder="1" applyAlignment="1">
      <alignment horizontal="left"/>
    </xf>
    <xf numFmtId="0" fontId="4" fillId="5" borderId="36" xfId="3" applyFont="1" applyFill="1" applyBorder="1" applyAlignment="1">
      <alignment horizontal="left"/>
    </xf>
    <xf numFmtId="0" fontId="4" fillId="5" borderId="48" xfId="3" applyFont="1" applyFill="1" applyBorder="1" applyAlignment="1">
      <alignment horizontal="left"/>
    </xf>
    <xf numFmtId="0" fontId="4" fillId="5" borderId="34" xfId="3" applyFont="1" applyFill="1" applyBorder="1" applyAlignment="1">
      <alignment horizontal="left"/>
    </xf>
    <xf numFmtId="0" fontId="5" fillId="12" borderId="42" xfId="3" applyFont="1" applyFill="1" applyBorder="1" applyAlignment="1">
      <alignment horizontal="center"/>
    </xf>
    <xf numFmtId="0" fontId="5" fillId="12" borderId="43" xfId="3" applyFont="1" applyFill="1" applyBorder="1" applyAlignment="1">
      <alignment horizontal="center"/>
    </xf>
    <xf numFmtId="0" fontId="10" fillId="0" borderId="42" xfId="3" applyFont="1" applyBorder="1" applyAlignment="1">
      <alignment horizontal="center" wrapText="1"/>
    </xf>
    <xf numFmtId="0" fontId="10" fillId="0" borderId="43" xfId="3" applyFont="1" applyBorder="1" applyAlignment="1">
      <alignment horizontal="center" wrapText="1"/>
    </xf>
    <xf numFmtId="0" fontId="6" fillId="0" borderId="37" xfId="3" applyFont="1" applyFill="1" applyBorder="1" applyAlignment="1">
      <alignment vertical="top"/>
    </xf>
    <xf numFmtId="0" fontId="6" fillId="0" borderId="25" xfId="3" applyFont="1" applyFill="1" applyBorder="1" applyAlignment="1">
      <alignment vertical="top"/>
    </xf>
    <xf numFmtId="9" fontId="6" fillId="0" borderId="25" xfId="3" applyNumberFormat="1" applyFont="1" applyFill="1" applyBorder="1" applyAlignment="1">
      <alignment horizontal="center"/>
    </xf>
    <xf numFmtId="168" fontId="6" fillId="0" borderId="45" xfId="3" applyNumberFormat="1" applyFont="1" applyFill="1" applyBorder="1" applyAlignment="1">
      <alignment horizontal="center"/>
    </xf>
    <xf numFmtId="0" fontId="6" fillId="0" borderId="37" xfId="3" applyFont="1" applyBorder="1" applyAlignment="1">
      <alignment vertical="top"/>
    </xf>
    <xf numFmtId="0" fontId="6" fillId="0" borderId="25" xfId="3" applyFont="1" applyBorder="1" applyAlignment="1">
      <alignment vertical="top"/>
    </xf>
    <xf numFmtId="9" fontId="6" fillId="0" borderId="25" xfId="3" applyNumberFormat="1" applyFont="1" applyBorder="1" applyAlignment="1">
      <alignment horizontal="center"/>
    </xf>
    <xf numFmtId="168" fontId="6" fillId="0" borderId="45" xfId="3" applyNumberFormat="1" applyFont="1" applyBorder="1" applyAlignment="1">
      <alignment horizontal="center"/>
    </xf>
    <xf numFmtId="0" fontId="6" fillId="0" borderId="35" xfId="3" applyFont="1" applyBorder="1" applyAlignment="1">
      <alignment horizontal="right"/>
    </xf>
    <xf numFmtId="0" fontId="5" fillId="12" borderId="22" xfId="4" applyFont="1" applyFill="1" applyBorder="1" applyAlignment="1">
      <alignment horizontal="center"/>
    </xf>
    <xf numFmtId="0" fontId="5" fillId="12" borderId="23" xfId="4" applyFont="1" applyFill="1" applyBorder="1" applyAlignment="1">
      <alignment horizontal="center"/>
    </xf>
    <xf numFmtId="0" fontId="10" fillId="0" borderId="42" xfId="4" applyFont="1" applyFill="1" applyBorder="1" applyAlignment="1">
      <alignment horizontal="center"/>
    </xf>
    <xf numFmtId="0" fontId="10" fillId="0" borderId="43" xfId="4" applyFont="1" applyFill="1" applyBorder="1" applyAlignment="1">
      <alignment horizontal="center"/>
    </xf>
    <xf numFmtId="0" fontId="16" fillId="13" borderId="49" xfId="0" applyFont="1" applyFill="1" applyBorder="1" applyAlignment="1">
      <alignment horizontal="left" vertical="center" wrapText="1"/>
    </xf>
    <xf numFmtId="0" fontId="16" fillId="13" borderId="50" xfId="0" applyFont="1" applyFill="1" applyBorder="1" applyAlignment="1">
      <alignment horizontal="left" vertical="center" wrapText="1"/>
    </xf>
    <xf numFmtId="0" fontId="16" fillId="13" borderId="51" xfId="0" applyFont="1" applyFill="1" applyBorder="1" applyAlignment="1">
      <alignment horizontal="left" vertical="center" wrapText="1"/>
    </xf>
    <xf numFmtId="0" fontId="16" fillId="13" borderId="52" xfId="0" applyFont="1" applyFill="1" applyBorder="1" applyAlignment="1">
      <alignment horizontal="left" vertical="center" wrapText="1"/>
    </xf>
    <xf numFmtId="0" fontId="16" fillId="13" borderId="0" xfId="0" applyFont="1" applyFill="1" applyBorder="1" applyAlignment="1">
      <alignment horizontal="left" vertical="center" wrapText="1"/>
    </xf>
    <xf numFmtId="0" fontId="16" fillId="13" borderId="53" xfId="0" applyFont="1" applyFill="1" applyBorder="1" applyAlignment="1">
      <alignment horizontal="left" vertical="center" wrapText="1"/>
    </xf>
    <xf numFmtId="0" fontId="16" fillId="13" borderId="54" xfId="0" applyFont="1" applyFill="1" applyBorder="1" applyAlignment="1">
      <alignment horizontal="left" vertical="center" wrapText="1"/>
    </xf>
    <xf numFmtId="0" fontId="16" fillId="13" borderId="55" xfId="0" applyFont="1" applyFill="1" applyBorder="1" applyAlignment="1">
      <alignment horizontal="left" vertical="center" wrapText="1"/>
    </xf>
    <xf numFmtId="0" fontId="16" fillId="13" borderId="56" xfId="0" applyFont="1" applyFill="1" applyBorder="1" applyAlignment="1">
      <alignment horizontal="left" vertical="center" wrapText="1"/>
    </xf>
  </cellXfs>
  <cellStyles count="6">
    <cellStyle name="Euro" xfId="1" xr:uid="{00000000-0005-0000-0000-000000000000}"/>
    <cellStyle name="Komma" xfId="2" builtinId="3"/>
    <cellStyle name="Standaard" xfId="0" builtinId="0"/>
    <cellStyle name="Standaard_8. Specificatie uuropbouw" xfId="3" xr:uid="{00000000-0005-0000-0000-000003000000}"/>
    <cellStyle name="Standaard_Personeel (2)" xfId="4" xr:uid="{00000000-0005-0000-0000-000004000000}"/>
    <cellStyle name="Valuta" xfId="5" builtinId="4"/>
  </cellStyles>
  <dxfs count="1">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9525</xdr:colOff>
      <xdr:row>5</xdr:row>
      <xdr:rowOff>76200</xdr:rowOff>
    </xdr:from>
    <xdr:to>
      <xdr:col>5</xdr:col>
      <xdr:colOff>600075</xdr:colOff>
      <xdr:row>5</xdr:row>
      <xdr:rowOff>76200</xdr:rowOff>
    </xdr:to>
    <xdr:sp macro="" textlink="">
      <xdr:nvSpPr>
        <xdr:cNvPr id="4379" name="Line 17">
          <a:extLst>
            <a:ext uri="{FF2B5EF4-FFF2-40B4-BE49-F238E27FC236}">
              <a16:creationId xmlns:a16="http://schemas.microsoft.com/office/drawing/2014/main" id="{E193B9EB-2E09-49ED-8D19-773827846661}"/>
            </a:ext>
          </a:extLst>
        </xdr:cNvPr>
        <xdr:cNvSpPr>
          <a:spLocks noChangeShapeType="1"/>
        </xdr:cNvSpPr>
      </xdr:nvSpPr>
      <xdr:spPr bwMode="auto">
        <a:xfrm>
          <a:off x="7315200" y="1266825"/>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12</xdr:row>
      <xdr:rowOff>76200</xdr:rowOff>
    </xdr:from>
    <xdr:to>
      <xdr:col>6</xdr:col>
      <xdr:colOff>0</xdr:colOff>
      <xdr:row>12</xdr:row>
      <xdr:rowOff>76200</xdr:rowOff>
    </xdr:to>
    <xdr:sp macro="" textlink="">
      <xdr:nvSpPr>
        <xdr:cNvPr id="4380" name="Line 21">
          <a:extLst>
            <a:ext uri="{FF2B5EF4-FFF2-40B4-BE49-F238E27FC236}">
              <a16:creationId xmlns:a16="http://schemas.microsoft.com/office/drawing/2014/main" id="{1E48EFFB-59B0-41C3-8594-12F122A0DC38}"/>
            </a:ext>
          </a:extLst>
        </xdr:cNvPr>
        <xdr:cNvSpPr>
          <a:spLocks noChangeShapeType="1"/>
        </xdr:cNvSpPr>
      </xdr:nvSpPr>
      <xdr:spPr bwMode="auto">
        <a:xfrm>
          <a:off x="7315200" y="2695575"/>
          <a:ext cx="600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238125</xdr:colOff>
      <xdr:row>5</xdr:row>
      <xdr:rowOff>0</xdr:rowOff>
    </xdr:from>
    <xdr:to>
      <xdr:col>5</xdr:col>
      <xdr:colOff>381000</xdr:colOff>
      <xdr:row>5</xdr:row>
      <xdr:rowOff>152400</xdr:rowOff>
    </xdr:to>
    <xdr:sp macro="" textlink="">
      <xdr:nvSpPr>
        <xdr:cNvPr id="4118" name="Rectangle 22">
          <a:extLst>
            <a:ext uri="{FF2B5EF4-FFF2-40B4-BE49-F238E27FC236}">
              <a16:creationId xmlns:a16="http://schemas.microsoft.com/office/drawing/2014/main" id="{A72AEDB0-6A98-4CC0-BB80-85FFFF9D0FC4}"/>
            </a:ext>
          </a:extLst>
        </xdr:cNvPr>
        <xdr:cNvSpPr>
          <a:spLocks noChangeArrowheads="1"/>
        </xdr:cNvSpPr>
      </xdr:nvSpPr>
      <xdr:spPr bwMode="auto">
        <a:xfrm>
          <a:off x="7086600" y="1476375"/>
          <a:ext cx="142875" cy="142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nl-NL" sz="1000" b="0" i="0" u="none" strike="noStrike" baseline="0">
              <a:solidFill>
                <a:srgbClr val="000000"/>
              </a:solidFill>
              <a:latin typeface="Arial"/>
              <a:cs typeface="Arial"/>
            </a:rPr>
            <a:t>X</a:t>
          </a:r>
        </a:p>
      </xdr:txBody>
    </xdr:sp>
    <xdr:clientData/>
  </xdr:twoCellAnchor>
  <xdr:twoCellAnchor>
    <xdr:from>
      <xdr:col>5</xdr:col>
      <xdr:colOff>238125</xdr:colOff>
      <xdr:row>12</xdr:row>
      <xdr:rowOff>0</xdr:rowOff>
    </xdr:from>
    <xdr:to>
      <xdr:col>5</xdr:col>
      <xdr:colOff>381000</xdr:colOff>
      <xdr:row>12</xdr:row>
      <xdr:rowOff>152400</xdr:rowOff>
    </xdr:to>
    <xdr:sp macro="" textlink="">
      <xdr:nvSpPr>
        <xdr:cNvPr id="4119" name="Rectangle 23">
          <a:extLst>
            <a:ext uri="{FF2B5EF4-FFF2-40B4-BE49-F238E27FC236}">
              <a16:creationId xmlns:a16="http://schemas.microsoft.com/office/drawing/2014/main" id="{7BC73D8B-A468-4F01-9E4F-9DD8B563C47A}"/>
            </a:ext>
          </a:extLst>
        </xdr:cNvPr>
        <xdr:cNvSpPr>
          <a:spLocks noChangeArrowheads="1"/>
        </xdr:cNvSpPr>
      </xdr:nvSpPr>
      <xdr:spPr bwMode="auto">
        <a:xfrm>
          <a:off x="7086600" y="3048000"/>
          <a:ext cx="142875" cy="142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nl-NL" sz="1000" b="0" i="0" u="none" strike="noStrike" baseline="0">
              <a:solidFill>
                <a:srgbClr val="000000"/>
              </a:solidFill>
              <a:latin typeface="Arial"/>
              <a:cs typeface="Arial"/>
            </a:rPr>
            <a:t>X</a:t>
          </a:r>
        </a:p>
      </xdr:txBody>
    </xdr:sp>
    <xdr:clientData/>
  </xdr:twoCellAnchor>
  <xdr:twoCellAnchor>
    <xdr:from>
      <xdr:col>8</xdr:col>
      <xdr:colOff>495300</xdr:colOff>
      <xdr:row>7</xdr:row>
      <xdr:rowOff>266700</xdr:rowOff>
    </xdr:from>
    <xdr:to>
      <xdr:col>9</xdr:col>
      <xdr:colOff>495300</xdr:colOff>
      <xdr:row>8</xdr:row>
      <xdr:rowOff>123825</xdr:rowOff>
    </xdr:to>
    <xdr:sp macro="" textlink="">
      <xdr:nvSpPr>
        <xdr:cNvPr id="4125" name="Rectangle 29">
          <a:extLst>
            <a:ext uri="{FF2B5EF4-FFF2-40B4-BE49-F238E27FC236}">
              <a16:creationId xmlns:a16="http://schemas.microsoft.com/office/drawing/2014/main" id="{22C4A837-496F-443D-9BE3-12B67D5AFCE8}"/>
            </a:ext>
          </a:extLst>
        </xdr:cNvPr>
        <xdr:cNvSpPr>
          <a:spLocks noChangeArrowheads="1"/>
        </xdr:cNvSpPr>
      </xdr:nvSpPr>
      <xdr:spPr bwMode="auto">
        <a:xfrm>
          <a:off x="9277350" y="1743075"/>
          <a:ext cx="609600" cy="4286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22860" anchor="ctr" upright="1"/>
        <a:lstStyle/>
        <a:p>
          <a:pPr algn="ctr" rtl="0">
            <a:defRPr sz="1000"/>
          </a:pPr>
          <a:r>
            <a:rPr lang="nl-NL" sz="1000" b="1" i="0" u="none" strike="noStrike" baseline="0">
              <a:solidFill>
                <a:srgbClr val="000000"/>
              </a:solidFill>
              <a:latin typeface="Tahoma"/>
              <a:ea typeface="Tahoma"/>
              <a:cs typeface="Tahoma"/>
            </a:rPr>
            <a:t>100</a:t>
          </a:r>
        </a:p>
      </xdr:txBody>
    </xdr:sp>
    <xdr:clientData/>
  </xdr:twoCellAnchor>
  <xdr:twoCellAnchor>
    <xdr:from>
      <xdr:col>7</xdr:col>
      <xdr:colOff>19050</xdr:colOff>
      <xdr:row>5</xdr:row>
      <xdr:rowOff>76200</xdr:rowOff>
    </xdr:from>
    <xdr:to>
      <xdr:col>8</xdr:col>
      <xdr:colOff>447675</xdr:colOff>
      <xdr:row>12</xdr:row>
      <xdr:rowOff>76200</xdr:rowOff>
    </xdr:to>
    <xdr:sp macro="" textlink="">
      <xdr:nvSpPr>
        <xdr:cNvPr id="4384" name="AutoShape 30">
          <a:extLst>
            <a:ext uri="{FF2B5EF4-FFF2-40B4-BE49-F238E27FC236}">
              <a16:creationId xmlns:a16="http://schemas.microsoft.com/office/drawing/2014/main" id="{B35829E2-EE26-4E50-8900-D7099EB64E91}"/>
            </a:ext>
          </a:extLst>
        </xdr:cNvPr>
        <xdr:cNvSpPr>
          <a:spLocks/>
        </xdr:cNvSpPr>
      </xdr:nvSpPr>
      <xdr:spPr bwMode="auto">
        <a:xfrm>
          <a:off x="8467725" y="1266825"/>
          <a:ext cx="762000" cy="1428750"/>
        </a:xfrm>
        <a:prstGeom prst="rightBrace">
          <a:avLst>
            <a:gd name="adj1" fmla="val 44896"/>
            <a:gd name="adj2" fmla="val 5210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xdr:colOff>
      <xdr:row>3</xdr:row>
      <xdr:rowOff>142875</xdr:rowOff>
    </xdr:from>
    <xdr:to>
      <xdr:col>3</xdr:col>
      <xdr:colOff>704850</xdr:colOff>
      <xdr:row>6</xdr:row>
      <xdr:rowOff>19050</xdr:rowOff>
    </xdr:to>
    <xdr:sp macro="" textlink="">
      <xdr:nvSpPr>
        <xdr:cNvPr id="3" name="Pijl: ingekeept rechts 2">
          <a:extLst>
            <a:ext uri="{FF2B5EF4-FFF2-40B4-BE49-F238E27FC236}">
              <a16:creationId xmlns:a16="http://schemas.microsoft.com/office/drawing/2014/main" id="{7E1235ED-398C-4DBA-93EA-D3D47AE4C020}"/>
            </a:ext>
          </a:extLst>
        </xdr:cNvPr>
        <xdr:cNvSpPr/>
      </xdr:nvSpPr>
      <xdr:spPr>
        <a:xfrm>
          <a:off x="3514725" y="647700"/>
          <a:ext cx="666750" cy="342900"/>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nl-NL"/>
        </a:p>
      </xdr:txBody>
    </xdr:sp>
    <xdr:clientData/>
  </xdr:twoCellAnchor>
  <xdr:twoCellAnchor>
    <xdr:from>
      <xdr:col>3</xdr:col>
      <xdr:colOff>28575</xdr:colOff>
      <xdr:row>9</xdr:row>
      <xdr:rowOff>57150</xdr:rowOff>
    </xdr:from>
    <xdr:to>
      <xdr:col>3</xdr:col>
      <xdr:colOff>695325</xdr:colOff>
      <xdr:row>11</xdr:row>
      <xdr:rowOff>95250</xdr:rowOff>
    </xdr:to>
    <xdr:sp macro="" textlink="">
      <xdr:nvSpPr>
        <xdr:cNvPr id="6" name="Pijl: ingekeept rechts 5">
          <a:extLst>
            <a:ext uri="{FF2B5EF4-FFF2-40B4-BE49-F238E27FC236}">
              <a16:creationId xmlns:a16="http://schemas.microsoft.com/office/drawing/2014/main" id="{A59A18BB-7929-4556-B179-F652D65EF18D}"/>
            </a:ext>
          </a:extLst>
        </xdr:cNvPr>
        <xdr:cNvSpPr/>
      </xdr:nvSpPr>
      <xdr:spPr>
        <a:xfrm>
          <a:off x="3505200" y="1495425"/>
          <a:ext cx="666750" cy="342900"/>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nl-NL"/>
        </a:p>
      </xdr:txBody>
    </xdr:sp>
    <xdr:clientData/>
  </xdr:twoCellAnchor>
  <xdr:twoCellAnchor>
    <xdr:from>
      <xdr:col>4</xdr:col>
      <xdr:colOff>495300</xdr:colOff>
      <xdr:row>4</xdr:row>
      <xdr:rowOff>9525</xdr:rowOff>
    </xdr:from>
    <xdr:to>
      <xdr:col>5</xdr:col>
      <xdr:colOff>133350</xdr:colOff>
      <xdr:row>6</xdr:row>
      <xdr:rowOff>47625</xdr:rowOff>
    </xdr:to>
    <xdr:sp macro="" textlink="">
      <xdr:nvSpPr>
        <xdr:cNvPr id="7" name="Pijl: ingekeept rechts 6">
          <a:extLst>
            <a:ext uri="{FF2B5EF4-FFF2-40B4-BE49-F238E27FC236}">
              <a16:creationId xmlns:a16="http://schemas.microsoft.com/office/drawing/2014/main" id="{E5315695-FE40-46F7-A869-7F986D5DCABB}"/>
            </a:ext>
          </a:extLst>
        </xdr:cNvPr>
        <xdr:cNvSpPr/>
      </xdr:nvSpPr>
      <xdr:spPr>
        <a:xfrm>
          <a:off x="6838950" y="685800"/>
          <a:ext cx="666750" cy="342900"/>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nl-NL"/>
        </a:p>
      </xdr:txBody>
    </xdr:sp>
    <xdr:clientData/>
  </xdr:twoCellAnchor>
  <xdr:twoCellAnchor>
    <xdr:from>
      <xdr:col>4</xdr:col>
      <xdr:colOff>485775</xdr:colOff>
      <xdr:row>9</xdr:row>
      <xdr:rowOff>66675</xdr:rowOff>
    </xdr:from>
    <xdr:to>
      <xdr:col>5</xdr:col>
      <xdr:colOff>123825</xdr:colOff>
      <xdr:row>11</xdr:row>
      <xdr:rowOff>104775</xdr:rowOff>
    </xdr:to>
    <xdr:sp macro="" textlink="">
      <xdr:nvSpPr>
        <xdr:cNvPr id="8" name="Pijl: ingekeept rechts 7">
          <a:extLst>
            <a:ext uri="{FF2B5EF4-FFF2-40B4-BE49-F238E27FC236}">
              <a16:creationId xmlns:a16="http://schemas.microsoft.com/office/drawing/2014/main" id="{0600E5D4-1CEB-4B0F-8F51-303E66DB9002}"/>
            </a:ext>
          </a:extLst>
        </xdr:cNvPr>
        <xdr:cNvSpPr/>
      </xdr:nvSpPr>
      <xdr:spPr>
        <a:xfrm>
          <a:off x="6829425" y="1514475"/>
          <a:ext cx="666750" cy="342900"/>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nl-NL"/>
        </a:p>
      </xdr:txBody>
    </xdr:sp>
    <xdr:clientData/>
  </xdr:twoCellAnchor>
  <xdr:twoCellAnchor>
    <xdr:from>
      <xdr:col>7</xdr:col>
      <xdr:colOff>47625</xdr:colOff>
      <xdr:row>5</xdr:row>
      <xdr:rowOff>9524</xdr:rowOff>
    </xdr:from>
    <xdr:to>
      <xdr:col>7</xdr:col>
      <xdr:colOff>476250</xdr:colOff>
      <xdr:row>12</xdr:row>
      <xdr:rowOff>123824</xdr:rowOff>
    </xdr:to>
    <xdr:sp macro="" textlink="">
      <xdr:nvSpPr>
        <xdr:cNvPr id="9" name="Rechteraccolade 8">
          <a:extLst>
            <a:ext uri="{FF2B5EF4-FFF2-40B4-BE49-F238E27FC236}">
              <a16:creationId xmlns:a16="http://schemas.microsoft.com/office/drawing/2014/main" id="{A4446281-A743-468D-BDA9-807B73454E85}"/>
            </a:ext>
          </a:extLst>
        </xdr:cNvPr>
        <xdr:cNvSpPr/>
      </xdr:nvSpPr>
      <xdr:spPr>
        <a:xfrm>
          <a:off x="8181975" y="838199"/>
          <a:ext cx="428625" cy="1190625"/>
        </a:xfrm>
        <a:prstGeom prst="rightBrace">
          <a:avLst>
            <a:gd name="adj1" fmla="val 32659"/>
            <a:gd name="adj2" fmla="val 58719"/>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nl-N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5256" name="Line 2">
          <a:extLst>
            <a:ext uri="{FF2B5EF4-FFF2-40B4-BE49-F238E27FC236}">
              <a16:creationId xmlns:a16="http://schemas.microsoft.com/office/drawing/2014/main" id="{5AC6D031-1B7A-4CC8-B7D8-DAD6F1BB0BD3}"/>
            </a:ext>
          </a:extLst>
        </xdr:cNvPr>
        <xdr:cNvSpPr>
          <a:spLocks noChangeShapeType="1"/>
        </xdr:cNvSpPr>
      </xdr:nvSpPr>
      <xdr:spPr bwMode="auto">
        <a:xfrm>
          <a:off x="52101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5257" name="Line 3">
          <a:extLst>
            <a:ext uri="{FF2B5EF4-FFF2-40B4-BE49-F238E27FC236}">
              <a16:creationId xmlns:a16="http://schemas.microsoft.com/office/drawing/2014/main" id="{6F75D716-0A8D-4251-B6A0-A2E5C718B1AF}"/>
            </a:ext>
          </a:extLst>
        </xdr:cNvPr>
        <xdr:cNvSpPr>
          <a:spLocks noChangeShapeType="1"/>
        </xdr:cNvSpPr>
      </xdr:nvSpPr>
      <xdr:spPr bwMode="auto">
        <a:xfrm>
          <a:off x="52101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304800</xdr:colOff>
      <xdr:row>0</xdr:row>
      <xdr:rowOff>0</xdr:rowOff>
    </xdr:to>
    <xdr:sp macro="" textlink="">
      <xdr:nvSpPr>
        <xdr:cNvPr id="5258" name="Line 4">
          <a:extLst>
            <a:ext uri="{FF2B5EF4-FFF2-40B4-BE49-F238E27FC236}">
              <a16:creationId xmlns:a16="http://schemas.microsoft.com/office/drawing/2014/main" id="{9F4BE542-4C52-4098-9CBC-D434D90FB977}"/>
            </a:ext>
          </a:extLst>
        </xdr:cNvPr>
        <xdr:cNvSpPr>
          <a:spLocks noChangeShapeType="1"/>
        </xdr:cNvSpPr>
      </xdr:nvSpPr>
      <xdr:spPr bwMode="auto">
        <a:xfrm>
          <a:off x="3152775" y="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1076325</xdr:colOff>
      <xdr:row>30</xdr:row>
      <xdr:rowOff>85725</xdr:rowOff>
    </xdr:from>
    <xdr:to>
      <xdr:col>3</xdr:col>
      <xdr:colOff>285750</xdr:colOff>
      <xdr:row>48</xdr:row>
      <xdr:rowOff>0</xdr:rowOff>
    </xdr:to>
    <xdr:sp macro="" textlink="">
      <xdr:nvSpPr>
        <xdr:cNvPr id="2" name="Bijschrift: pijl-omhoog 1">
          <a:extLst>
            <a:ext uri="{FF2B5EF4-FFF2-40B4-BE49-F238E27FC236}">
              <a16:creationId xmlns:a16="http://schemas.microsoft.com/office/drawing/2014/main" id="{9B47A3AA-51FB-4E1D-8BBC-44C360D25638}"/>
            </a:ext>
          </a:extLst>
        </xdr:cNvPr>
        <xdr:cNvSpPr/>
      </xdr:nvSpPr>
      <xdr:spPr>
        <a:xfrm>
          <a:off x="4181475" y="5648325"/>
          <a:ext cx="2162175" cy="2495550"/>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NL" sz="1100">
              <a:solidFill>
                <a:schemeClr val="lt1"/>
              </a:solidFill>
              <a:effectLst/>
              <a:latin typeface="+mn-lt"/>
              <a:ea typeface="+mn-ea"/>
              <a:cs typeface="+mn-cs"/>
            </a:rPr>
            <a:t>Doormiddel</a:t>
          </a:r>
          <a:r>
            <a:rPr lang="nl-NL" sz="1100" baseline="0">
              <a:solidFill>
                <a:schemeClr val="lt1"/>
              </a:solidFill>
              <a:effectLst/>
              <a:latin typeface="+mn-lt"/>
              <a:ea typeface="+mn-ea"/>
              <a:cs typeface="+mn-cs"/>
            </a:rPr>
            <a:t> van multifunctionele inzet van medewerkers voorziet opdrachtnemer een efficiente(re) operatie. Deze efficientie wordt uitgedrukt in een verrekening van uren op de huidige inzet. De efficientie is gelijk op weekdagen, weekenddagen en feestdagen. </a:t>
          </a:r>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sheetPr>
  <dimension ref="A1:E7"/>
  <sheetViews>
    <sheetView workbookViewId="0">
      <selection activeCell="B29" sqref="B29"/>
    </sheetView>
  </sheetViews>
  <sheetFormatPr defaultRowHeight="12.75" x14ac:dyDescent="0.2"/>
  <cols>
    <col min="1" max="1" width="9.5703125" style="139" customWidth="1"/>
    <col min="2" max="2" width="22.85546875" style="139" bestFit="1" customWidth="1"/>
    <col min="3" max="3" width="14.5703125" style="139" bestFit="1" customWidth="1"/>
    <col min="4" max="4" width="68.28515625" style="139" bestFit="1" customWidth="1"/>
    <col min="5" max="5" width="59.85546875" style="139" customWidth="1"/>
    <col min="6" max="16384" width="9.140625" style="139"/>
  </cols>
  <sheetData>
    <row r="1" spans="1:5" ht="13.5" thickBot="1" x14ac:dyDescent="0.25"/>
    <row r="2" spans="1:5" ht="14.25" thickTop="1" thickBot="1" x14ac:dyDescent="0.25">
      <c r="A2" s="157" t="s">
        <v>122</v>
      </c>
      <c r="B2" s="158"/>
      <c r="C2" s="158"/>
      <c r="D2" s="158"/>
      <c r="E2" s="158"/>
    </row>
    <row r="3" spans="1:5" ht="13.5" thickTop="1" x14ac:dyDescent="0.2">
      <c r="A3" s="140"/>
      <c r="B3" s="140" t="s">
        <v>106</v>
      </c>
      <c r="C3" s="140" t="s">
        <v>116</v>
      </c>
      <c r="D3" s="140" t="s">
        <v>108</v>
      </c>
      <c r="E3" s="140" t="s">
        <v>115</v>
      </c>
    </row>
    <row r="4" spans="1:5" x14ac:dyDescent="0.2">
      <c r="A4" s="140" t="s">
        <v>104</v>
      </c>
      <c r="B4" s="140" t="s">
        <v>105</v>
      </c>
      <c r="C4" s="140" t="s">
        <v>107</v>
      </c>
      <c r="D4" s="140" t="s">
        <v>110</v>
      </c>
      <c r="E4" s="140" t="s">
        <v>117</v>
      </c>
    </row>
    <row r="5" spans="1:5" x14ac:dyDescent="0.2">
      <c r="A5" s="140" t="s">
        <v>112</v>
      </c>
      <c r="B5" s="140" t="s">
        <v>109</v>
      </c>
      <c r="C5" s="140" t="s">
        <v>107</v>
      </c>
      <c r="D5" s="140" t="s">
        <v>111</v>
      </c>
      <c r="E5" s="140" t="s">
        <v>117</v>
      </c>
    </row>
    <row r="6" spans="1:5" x14ac:dyDescent="0.2">
      <c r="A6" s="140" t="s">
        <v>113</v>
      </c>
      <c r="B6" s="140" t="s">
        <v>27</v>
      </c>
      <c r="C6" s="140" t="s">
        <v>114</v>
      </c>
      <c r="D6" s="140" t="s">
        <v>118</v>
      </c>
      <c r="E6" s="140" t="s">
        <v>119</v>
      </c>
    </row>
    <row r="7" spans="1:5" x14ac:dyDescent="0.2">
      <c r="A7" s="140" t="s">
        <v>120</v>
      </c>
      <c r="B7" s="140" t="s">
        <v>92</v>
      </c>
      <c r="C7" s="140" t="s">
        <v>114</v>
      </c>
      <c r="D7" s="140" t="s">
        <v>121</v>
      </c>
      <c r="E7" s="140" t="s">
        <v>119</v>
      </c>
    </row>
  </sheetData>
  <mergeCells count="1">
    <mergeCell ref="A2:E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1"/>
  </sheetPr>
  <dimension ref="A1:R29"/>
  <sheetViews>
    <sheetView showGridLines="0" workbookViewId="0">
      <selection activeCell="O14" sqref="O14"/>
    </sheetView>
  </sheetViews>
  <sheetFormatPr defaultRowHeight="11.25" x14ac:dyDescent="0.15"/>
  <cols>
    <col min="1" max="1" width="73.85546875" style="2" customWidth="1"/>
    <col min="2" max="2" width="10.28515625" style="2" customWidth="1"/>
    <col min="3" max="3" width="2.28515625" style="2" customWidth="1"/>
    <col min="4" max="4" width="8.28515625" style="2" customWidth="1"/>
    <col min="5" max="5" width="14.85546875" style="2" customWidth="1"/>
    <col min="6" max="6" width="9.140625" style="2"/>
    <col min="7" max="7" width="8" style="2" customWidth="1"/>
    <col min="8" max="8" width="5" style="2" customWidth="1"/>
    <col min="9" max="10" width="9.140625" style="2"/>
    <col min="11" max="11" width="18.85546875" style="2" customWidth="1"/>
    <col min="12" max="16384" width="9.140625" style="2"/>
  </cols>
  <sheetData>
    <row r="1" spans="1:12" ht="12.75" thickTop="1" thickBot="1" x14ac:dyDescent="0.2">
      <c r="A1" s="157" t="s">
        <v>36</v>
      </c>
      <c r="B1" s="158"/>
      <c r="C1" s="158"/>
      <c r="D1" s="158"/>
      <c r="E1" s="158"/>
      <c r="F1" s="158"/>
      <c r="G1" s="158"/>
      <c r="H1" s="158"/>
      <c r="I1" s="158"/>
      <c r="J1" s="159"/>
      <c r="K1" s="160"/>
    </row>
    <row r="2" spans="1:12" ht="12.75" thickTop="1" thickBot="1" x14ac:dyDescent="0.2">
      <c r="A2" s="157" t="s">
        <v>34</v>
      </c>
      <c r="B2" s="158"/>
      <c r="C2" s="158"/>
      <c r="D2" s="158"/>
      <c r="E2" s="158"/>
      <c r="F2" s="158"/>
      <c r="G2" s="158"/>
      <c r="H2" s="158"/>
      <c r="I2" s="158"/>
      <c r="J2" s="159"/>
      <c r="K2" s="160"/>
    </row>
    <row r="3" spans="1:12" ht="12" thickTop="1" x14ac:dyDescent="0.15"/>
    <row r="4" spans="1:12" ht="45" x14ac:dyDescent="0.15">
      <c r="A4" s="3" t="s">
        <v>9</v>
      </c>
      <c r="B4" s="4" t="s">
        <v>11</v>
      </c>
      <c r="C4" s="162" t="s">
        <v>12</v>
      </c>
      <c r="D4" s="163"/>
      <c r="E4" s="163"/>
      <c r="F4" s="163"/>
      <c r="G4" s="163"/>
      <c r="H4" s="164"/>
      <c r="I4" s="165" t="s">
        <v>3</v>
      </c>
      <c r="J4" s="166"/>
      <c r="K4" s="167"/>
    </row>
    <row r="5" spans="1:12" x14ac:dyDescent="0.15">
      <c r="A5" s="5" t="s">
        <v>47</v>
      </c>
      <c r="B5" s="6">
        <v>70</v>
      </c>
      <c r="C5" s="7"/>
      <c r="D5" s="13"/>
      <c r="E5" s="14" t="s">
        <v>4</v>
      </c>
      <c r="F5" s="13"/>
      <c r="G5" s="14" t="s">
        <v>13</v>
      </c>
      <c r="H5" s="9"/>
      <c r="I5" s="10"/>
      <c r="J5" s="11"/>
      <c r="K5" s="12"/>
    </row>
    <row r="6" spans="1:12" x14ac:dyDescent="0.15">
      <c r="A6" s="5" t="s">
        <v>48</v>
      </c>
      <c r="B6" s="6">
        <v>30</v>
      </c>
      <c r="C6" s="7"/>
      <c r="D6" s="17" t="s">
        <v>5</v>
      </c>
      <c r="E6" s="18">
        <v>100</v>
      </c>
      <c r="F6" s="8"/>
      <c r="G6" s="19">
        <v>0.4</v>
      </c>
      <c r="H6" s="8"/>
      <c r="I6" s="10"/>
      <c r="J6" s="11"/>
      <c r="K6" s="12"/>
    </row>
    <row r="7" spans="1:12" x14ac:dyDescent="0.15">
      <c r="A7" s="15" t="s">
        <v>123</v>
      </c>
      <c r="B7" s="16">
        <v>100</v>
      </c>
      <c r="C7" s="7"/>
      <c r="D7" s="22"/>
      <c r="E7" s="22"/>
      <c r="F7" s="22"/>
      <c r="G7" s="22"/>
      <c r="H7" s="22"/>
      <c r="I7" s="23"/>
      <c r="J7" s="54"/>
      <c r="K7" s="25"/>
    </row>
    <row r="8" spans="1:12" ht="45" x14ac:dyDescent="0.15">
      <c r="A8" s="3" t="s">
        <v>7</v>
      </c>
      <c r="B8" s="20" t="s">
        <v>8</v>
      </c>
      <c r="C8" s="21"/>
      <c r="D8" s="22"/>
      <c r="E8" s="22"/>
      <c r="F8" s="22"/>
      <c r="G8" s="22"/>
      <c r="H8" s="22"/>
      <c r="I8" s="23"/>
      <c r="J8" s="54"/>
      <c r="K8" s="25"/>
    </row>
    <row r="9" spans="1:12" x14ac:dyDescent="0.15">
      <c r="A9" s="5" t="s">
        <v>125</v>
      </c>
      <c r="B9" s="6">
        <v>25</v>
      </c>
      <c r="C9" s="21"/>
      <c r="D9" s="22"/>
      <c r="E9" s="22"/>
      <c r="F9" s="22"/>
      <c r="G9" s="22"/>
      <c r="H9" s="22"/>
      <c r="I9" s="23"/>
      <c r="J9" s="24"/>
      <c r="K9" s="25"/>
    </row>
    <row r="10" spans="1:12" x14ac:dyDescent="0.15">
      <c r="A10" s="5" t="s">
        <v>124</v>
      </c>
      <c r="B10" s="6">
        <v>25</v>
      </c>
      <c r="C10" s="21"/>
      <c r="D10" s="22"/>
      <c r="E10" s="22"/>
      <c r="F10" s="22"/>
      <c r="G10" s="22"/>
      <c r="H10" s="22"/>
      <c r="I10" s="23"/>
      <c r="J10" s="24"/>
      <c r="K10" s="25"/>
    </row>
    <row r="11" spans="1:12" x14ac:dyDescent="0.15">
      <c r="A11" s="5" t="s">
        <v>50</v>
      </c>
      <c r="B11" s="6">
        <v>10</v>
      </c>
      <c r="C11" s="21"/>
      <c r="D11" s="22"/>
      <c r="E11" s="22"/>
      <c r="F11" s="22"/>
      <c r="G11" s="22"/>
      <c r="H11" s="22"/>
      <c r="I11" s="23"/>
      <c r="J11" s="24"/>
      <c r="K11" s="25"/>
    </row>
    <row r="12" spans="1:12" x14ac:dyDescent="0.15">
      <c r="A12" s="5" t="s">
        <v>51</v>
      </c>
      <c r="B12" s="6">
        <v>15</v>
      </c>
      <c r="C12" s="21"/>
      <c r="D12" s="13"/>
      <c r="E12" s="14" t="s">
        <v>4</v>
      </c>
      <c r="F12" s="22"/>
      <c r="G12" s="14" t="s">
        <v>13</v>
      </c>
      <c r="H12" s="22"/>
      <c r="I12" s="23"/>
      <c r="J12" s="24"/>
      <c r="K12" s="25"/>
    </row>
    <row r="13" spans="1:12" x14ac:dyDescent="0.15">
      <c r="A13" s="5" t="s">
        <v>52</v>
      </c>
      <c r="B13" s="6">
        <v>25</v>
      </c>
      <c r="C13" s="21"/>
      <c r="D13" s="17" t="s">
        <v>6</v>
      </c>
      <c r="E13" s="18">
        <v>100</v>
      </c>
      <c r="F13" s="22"/>
      <c r="G13" s="19">
        <v>0.6</v>
      </c>
      <c r="H13" s="22"/>
      <c r="I13" s="23"/>
      <c r="J13" s="24"/>
      <c r="K13" s="25"/>
    </row>
    <row r="14" spans="1:12" x14ac:dyDescent="0.15">
      <c r="A14" s="15" t="s">
        <v>10</v>
      </c>
      <c r="B14" s="16">
        <f>SUM(B9:B13)</f>
        <v>100</v>
      </c>
      <c r="C14" s="38"/>
      <c r="D14" s="55"/>
      <c r="E14" s="55"/>
      <c r="F14" s="55"/>
      <c r="G14" s="55"/>
      <c r="H14" s="39"/>
      <c r="I14" s="56"/>
      <c r="J14" s="57"/>
      <c r="K14" s="58"/>
    </row>
    <row r="15" spans="1:12" x14ac:dyDescent="0.15">
      <c r="A15" s="168" t="s">
        <v>28</v>
      </c>
      <c r="B15" s="168"/>
      <c r="C15" s="168"/>
      <c r="D15" s="168"/>
      <c r="E15" s="168"/>
      <c r="F15" s="168"/>
      <c r="G15" s="168"/>
      <c r="H15" s="168"/>
      <c r="I15" s="168"/>
      <c r="J15" s="168"/>
      <c r="K15" s="168"/>
      <c r="L15" s="26"/>
    </row>
    <row r="16" spans="1:12" x14ac:dyDescent="0.15">
      <c r="A16" s="168" t="s">
        <v>143</v>
      </c>
      <c r="B16" s="168"/>
      <c r="C16" s="168"/>
      <c r="D16" s="168"/>
      <c r="E16" s="168"/>
      <c r="F16" s="168"/>
      <c r="G16" s="168"/>
      <c r="H16" s="168"/>
      <c r="I16" s="168"/>
      <c r="J16" s="168"/>
      <c r="K16" s="168"/>
      <c r="L16" s="26"/>
    </row>
    <row r="17" spans="1:18" x14ac:dyDescent="0.15">
      <c r="A17" s="161" t="s">
        <v>23</v>
      </c>
      <c r="B17" s="161"/>
      <c r="C17" s="161"/>
      <c r="D17" s="161"/>
      <c r="E17" s="161"/>
      <c r="F17" s="161"/>
      <c r="G17" s="161"/>
      <c r="H17" s="161"/>
      <c r="I17" s="161"/>
      <c r="J17" s="161"/>
      <c r="K17" s="161"/>
      <c r="L17" s="1"/>
    </row>
    <row r="18" spans="1:18" x14ac:dyDescent="0.15">
      <c r="A18" s="161"/>
      <c r="B18" s="161"/>
      <c r="C18" s="161"/>
      <c r="D18" s="161"/>
      <c r="E18" s="161"/>
      <c r="F18" s="161"/>
      <c r="G18" s="161"/>
      <c r="H18" s="161"/>
      <c r="I18" s="161"/>
      <c r="J18" s="161"/>
      <c r="K18" s="161"/>
      <c r="L18" s="1"/>
    </row>
    <row r="19" spans="1:18" ht="24.75" customHeight="1" x14ac:dyDescent="0.15">
      <c r="A19" s="161" t="s">
        <v>24</v>
      </c>
      <c r="B19" s="161"/>
      <c r="C19" s="161"/>
      <c r="D19" s="161"/>
      <c r="E19" s="161"/>
      <c r="F19" s="161"/>
      <c r="G19" s="161"/>
      <c r="H19" s="161"/>
      <c r="I19" s="161"/>
      <c r="J19" s="161"/>
      <c r="K19" s="161"/>
    </row>
    <row r="20" spans="1:18" x14ac:dyDescent="0.15">
      <c r="A20" s="27" t="s">
        <v>139</v>
      </c>
      <c r="B20" s="28"/>
      <c r="C20" s="28"/>
      <c r="D20" s="28"/>
      <c r="E20" s="28"/>
      <c r="F20" s="28"/>
      <c r="G20" s="28"/>
      <c r="H20" s="28"/>
      <c r="I20" s="28"/>
      <c r="J20" s="28"/>
      <c r="K20" s="29"/>
      <c r="L20" s="1"/>
    </row>
    <row r="21" spans="1:18" x14ac:dyDescent="0.15">
      <c r="A21" s="30" t="s">
        <v>25</v>
      </c>
      <c r="B21" s="31"/>
      <c r="C21" s="31"/>
      <c r="D21" s="31"/>
      <c r="E21" s="31"/>
      <c r="F21" s="31"/>
      <c r="G21" s="31"/>
      <c r="H21" s="31"/>
      <c r="I21" s="31"/>
      <c r="J21" s="31"/>
      <c r="K21" s="32"/>
      <c r="L21" s="1"/>
    </row>
    <row r="22" spans="1:18" x14ac:dyDescent="0.15">
      <c r="A22" s="30" t="s">
        <v>102</v>
      </c>
      <c r="B22" s="31"/>
      <c r="C22" s="31"/>
      <c r="D22" s="31"/>
      <c r="E22" s="31"/>
      <c r="F22" s="31"/>
      <c r="G22" s="31"/>
      <c r="H22" s="31"/>
      <c r="I22" s="31"/>
      <c r="J22" s="31"/>
      <c r="K22" s="32"/>
      <c r="L22" s="1"/>
      <c r="M22" s="155"/>
      <c r="N22" s="155"/>
      <c r="O22" s="155"/>
      <c r="P22" s="155"/>
      <c r="Q22" s="155"/>
      <c r="R22" s="155"/>
    </row>
    <row r="23" spans="1:18" x14ac:dyDescent="0.15">
      <c r="A23" s="30" t="s">
        <v>101</v>
      </c>
      <c r="B23" s="31"/>
      <c r="C23" s="31"/>
      <c r="D23" s="31"/>
      <c r="E23" s="31"/>
      <c r="F23" s="31"/>
      <c r="G23" s="31"/>
      <c r="H23" s="31"/>
      <c r="I23" s="31"/>
      <c r="J23" s="31"/>
      <c r="K23" s="32"/>
      <c r="L23" s="1"/>
      <c r="M23" s="156"/>
      <c r="N23" s="156"/>
      <c r="O23" s="156"/>
      <c r="P23" s="156"/>
      <c r="Q23" s="156"/>
      <c r="R23" s="156"/>
    </row>
    <row r="24" spans="1:18" x14ac:dyDescent="0.15">
      <c r="A24" s="30" t="s">
        <v>26</v>
      </c>
      <c r="B24" s="31"/>
      <c r="C24" s="31"/>
      <c r="D24" s="31"/>
      <c r="E24" s="31"/>
      <c r="F24" s="31"/>
      <c r="G24" s="31"/>
      <c r="H24" s="31"/>
      <c r="I24" s="31"/>
      <c r="J24" s="31"/>
      <c r="K24" s="32"/>
      <c r="L24" s="1"/>
    </row>
    <row r="25" spans="1:18" x14ac:dyDescent="0.15">
      <c r="A25" s="30" t="s">
        <v>126</v>
      </c>
      <c r="B25" s="31"/>
      <c r="C25" s="31"/>
      <c r="D25" s="31"/>
      <c r="E25" s="31"/>
      <c r="F25" s="31"/>
      <c r="G25" s="31"/>
      <c r="H25" s="31"/>
      <c r="I25" s="31"/>
      <c r="J25" s="31"/>
      <c r="K25" s="32"/>
      <c r="L25" s="1"/>
    </row>
    <row r="26" spans="1:18" x14ac:dyDescent="0.15">
      <c r="A26" s="30" t="s">
        <v>142</v>
      </c>
      <c r="B26" s="31"/>
      <c r="C26" s="31"/>
      <c r="D26" s="31"/>
      <c r="E26" s="31"/>
      <c r="F26" s="31"/>
      <c r="G26" s="31"/>
      <c r="H26" s="31"/>
      <c r="I26" s="31"/>
      <c r="J26" s="31"/>
      <c r="K26" s="32"/>
      <c r="L26" s="1"/>
    </row>
    <row r="27" spans="1:18" x14ac:dyDescent="0.15">
      <c r="A27" s="33" t="s">
        <v>140</v>
      </c>
      <c r="B27" s="34"/>
      <c r="C27" s="34"/>
      <c r="D27" s="34"/>
      <c r="E27" s="34"/>
      <c r="F27" s="34"/>
      <c r="G27" s="34"/>
      <c r="H27" s="34"/>
      <c r="I27" s="34"/>
      <c r="J27" s="34"/>
      <c r="K27" s="35"/>
    </row>
    <row r="28" spans="1:18" x14ac:dyDescent="0.15">
      <c r="A28" s="33" t="s">
        <v>141</v>
      </c>
      <c r="B28" s="34"/>
      <c r="C28" s="34"/>
      <c r="D28" s="34"/>
      <c r="E28" s="34"/>
      <c r="F28" s="34"/>
      <c r="G28" s="34"/>
      <c r="H28" s="34"/>
      <c r="I28" s="34"/>
      <c r="J28" s="34"/>
      <c r="K28" s="35"/>
    </row>
    <row r="29" spans="1:18" x14ac:dyDescent="0.15">
      <c r="A29" s="33" t="s">
        <v>144</v>
      </c>
      <c r="B29" s="34"/>
      <c r="C29" s="34"/>
      <c r="D29" s="34"/>
      <c r="E29" s="34"/>
      <c r="F29" s="34"/>
      <c r="G29" s="34"/>
      <c r="H29" s="34"/>
      <c r="I29" s="34"/>
      <c r="J29" s="34"/>
      <c r="K29" s="35"/>
    </row>
  </sheetData>
  <mergeCells count="8">
    <mergeCell ref="A1:K1"/>
    <mergeCell ref="A2:K2"/>
    <mergeCell ref="A17:K18"/>
    <mergeCell ref="A19:K19"/>
    <mergeCell ref="C4:H4"/>
    <mergeCell ref="I4:K4"/>
    <mergeCell ref="A15:K15"/>
    <mergeCell ref="A16:K16"/>
  </mergeCells>
  <phoneticPr fontId="3" type="noConversion"/>
  <pageMargins left="0.75" right="0.75" top="1" bottom="1" header="0.5" footer="0.5"/>
  <pageSetup paperSize="9" scale="85" orientation="landscape" horizontalDpi="0" verticalDpi="0"/>
  <headerFooter alignWithMargins="0">
    <oddFooter>Pagina &amp;P van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1"/>
  </sheetPr>
  <dimension ref="A1:M56"/>
  <sheetViews>
    <sheetView showGridLines="0" topLeftCell="A13" workbookViewId="0">
      <selection activeCell="S36" sqref="S36"/>
    </sheetView>
  </sheetViews>
  <sheetFormatPr defaultRowHeight="12" x14ac:dyDescent="0.2"/>
  <cols>
    <col min="1" max="1" width="43" style="36" customWidth="1"/>
    <col min="2" max="2" width="8.140625" style="93" customWidth="1"/>
    <col min="3" max="3" width="2.28515625" style="36" customWidth="1"/>
    <col min="4" max="4" width="43" style="36" customWidth="1"/>
    <col min="5" max="5" width="15.42578125" style="36" customWidth="1"/>
    <col min="6" max="6" width="2.28515625" style="36" customWidth="1"/>
    <col min="7" max="7" width="9.140625" style="36" customWidth="1"/>
    <col min="8" max="10" width="7.7109375" style="36" customWidth="1"/>
    <col min="11" max="11" width="10.42578125" style="36" customWidth="1"/>
    <col min="12" max="16384" width="9.140625" style="36"/>
  </cols>
  <sheetData>
    <row r="1" spans="1:13" ht="13.5" thickTop="1" thickBot="1" x14ac:dyDescent="0.25">
      <c r="A1" s="157" t="s">
        <v>36</v>
      </c>
      <c r="B1" s="158"/>
      <c r="C1" s="158"/>
      <c r="D1" s="158"/>
      <c r="E1" s="158"/>
      <c r="F1" s="158"/>
      <c r="G1" s="158"/>
      <c r="H1" s="158"/>
      <c r="I1" s="158"/>
      <c r="J1" s="159"/>
      <c r="K1" s="160"/>
    </row>
    <row r="2" spans="1:13" ht="13.5" thickTop="1" thickBot="1" x14ac:dyDescent="0.25">
      <c r="A2" s="157" t="s">
        <v>65</v>
      </c>
      <c r="B2" s="158"/>
      <c r="C2" s="158"/>
      <c r="D2" s="158"/>
      <c r="E2" s="158"/>
      <c r="F2" s="158"/>
      <c r="G2" s="158"/>
      <c r="H2" s="158"/>
      <c r="I2" s="158"/>
      <c r="J2" s="159"/>
      <c r="K2" s="160"/>
    </row>
    <row r="3" spans="1:13" ht="13.5" thickTop="1" thickBot="1" x14ac:dyDescent="0.25">
      <c r="M3" s="67"/>
    </row>
    <row r="4" spans="1:13" ht="12.75" customHeight="1" thickTop="1" x14ac:dyDescent="0.2">
      <c r="A4" s="87" t="s">
        <v>66</v>
      </c>
      <c r="B4" s="94" t="s">
        <v>53</v>
      </c>
      <c r="D4" s="181" t="s">
        <v>71</v>
      </c>
      <c r="E4" s="181"/>
      <c r="G4" s="181">
        <f>B7*0.4</f>
        <v>0</v>
      </c>
      <c r="H4" s="106"/>
      <c r="I4" s="185" t="s">
        <v>70</v>
      </c>
      <c r="J4" s="186"/>
      <c r="K4" s="187"/>
      <c r="M4" s="67"/>
    </row>
    <row r="5" spans="1:13" ht="12" customHeight="1" x14ac:dyDescent="0.2">
      <c r="A5" s="102" t="str">
        <f>A16</f>
        <v>Onderdeel Prijs - A Jaarvergoeding (max. € 650.000,-)</v>
      </c>
      <c r="B5" s="103">
        <f>B18</f>
        <v>0</v>
      </c>
      <c r="D5" s="181"/>
      <c r="E5" s="181"/>
      <c r="G5" s="181"/>
      <c r="H5" s="106"/>
      <c r="I5" s="188"/>
      <c r="J5" s="189"/>
      <c r="K5" s="190"/>
      <c r="M5" s="67"/>
    </row>
    <row r="6" spans="1:13" ht="12" customHeight="1" x14ac:dyDescent="0.2">
      <c r="A6" s="102" t="str">
        <f>A22</f>
        <v>Onderdeel Prijs B - Efficientie</v>
      </c>
      <c r="B6" s="103">
        <f>B24</f>
        <v>0</v>
      </c>
      <c r="D6" s="181"/>
      <c r="E6" s="181"/>
      <c r="G6" s="181"/>
      <c r="H6" s="106"/>
      <c r="I6" s="191">
        <f>G8+G4</f>
        <v>0</v>
      </c>
      <c r="J6" s="192"/>
      <c r="K6" s="193"/>
      <c r="M6" s="67"/>
    </row>
    <row r="7" spans="1:13" ht="12" customHeight="1" x14ac:dyDescent="0.2">
      <c r="A7" s="104" t="s">
        <v>68</v>
      </c>
      <c r="B7" s="105">
        <f>SUM(B5:B6)</f>
        <v>0</v>
      </c>
      <c r="D7" s="181"/>
      <c r="E7" s="181"/>
      <c r="G7" s="181"/>
      <c r="H7" s="106"/>
      <c r="I7" s="191"/>
      <c r="J7" s="192"/>
      <c r="K7" s="193"/>
      <c r="M7" s="67"/>
    </row>
    <row r="8" spans="1:13" ht="12.75" customHeight="1" x14ac:dyDescent="0.2">
      <c r="A8" s="87" t="s">
        <v>67</v>
      </c>
      <c r="B8" s="94" t="s">
        <v>53</v>
      </c>
      <c r="D8" s="181" t="s">
        <v>72</v>
      </c>
      <c r="E8" s="181"/>
      <c r="G8" s="181">
        <f>B14*0.6</f>
        <v>0</v>
      </c>
      <c r="H8" s="106"/>
      <c r="I8" s="191"/>
      <c r="J8" s="192"/>
      <c r="K8" s="193"/>
      <c r="M8" s="67"/>
    </row>
    <row r="9" spans="1:13" ht="12" customHeight="1" x14ac:dyDescent="0.2">
      <c r="A9" s="102" t="str">
        <f>A28</f>
        <v>Onderdeel Kwaliteit C - PvA Operationele uitvoering</v>
      </c>
      <c r="B9" s="103">
        <f>-B30</f>
        <v>0</v>
      </c>
      <c r="D9" s="181"/>
      <c r="E9" s="181"/>
      <c r="G9" s="181"/>
      <c r="H9" s="106"/>
      <c r="I9" s="191"/>
      <c r="J9" s="192"/>
      <c r="K9" s="193"/>
      <c r="M9" s="67"/>
    </row>
    <row r="10" spans="1:13" ht="12" customHeight="1" x14ac:dyDescent="0.2">
      <c r="A10" s="102" t="str">
        <f>A34</f>
        <v>Onderdeel Kwaliteit D - PvA Hospitality</v>
      </c>
      <c r="B10" s="103">
        <f>B36</f>
        <v>0</v>
      </c>
      <c r="D10" s="181"/>
      <c r="E10" s="181"/>
      <c r="G10" s="181"/>
      <c r="H10" s="106"/>
      <c r="I10" s="191"/>
      <c r="J10" s="192"/>
      <c r="K10" s="193"/>
      <c r="M10" s="67"/>
    </row>
    <row r="11" spans="1:13" ht="12" customHeight="1" x14ac:dyDescent="0.2">
      <c r="A11" s="102" t="str">
        <f>A40</f>
        <v>Onderdeel Kwaliteit E - PvA Rapportages</v>
      </c>
      <c r="B11" s="103">
        <f>B42</f>
        <v>0</v>
      </c>
      <c r="D11" s="181"/>
      <c r="E11" s="181"/>
      <c r="G11" s="181"/>
      <c r="H11" s="106"/>
      <c r="I11" s="191"/>
      <c r="J11" s="192"/>
      <c r="K11" s="193"/>
      <c r="M11" s="67"/>
    </row>
    <row r="12" spans="1:13" ht="12" customHeight="1" x14ac:dyDescent="0.2">
      <c r="A12" s="102" t="str">
        <f>A46</f>
        <v>Onderdeel Kwaliteit F - Innovatie &amp; Duurzaamheid</v>
      </c>
      <c r="B12" s="103">
        <f>B48</f>
        <v>0</v>
      </c>
      <c r="D12" s="181"/>
      <c r="E12" s="181"/>
      <c r="G12" s="181"/>
      <c r="H12" s="106"/>
      <c r="I12" s="191"/>
      <c r="J12" s="192"/>
      <c r="K12" s="193"/>
      <c r="M12" s="67"/>
    </row>
    <row r="13" spans="1:13" ht="12" customHeight="1" x14ac:dyDescent="0.2">
      <c r="A13" s="102" t="str">
        <f>A52</f>
        <v>Onderdeel Kwaliteit G - Efficientie</v>
      </c>
      <c r="B13" s="103">
        <f>B54</f>
        <v>0</v>
      </c>
      <c r="D13" s="181"/>
      <c r="E13" s="181"/>
      <c r="G13" s="181"/>
      <c r="H13" s="106"/>
      <c r="I13" s="191"/>
      <c r="J13" s="192"/>
      <c r="K13" s="193"/>
      <c r="M13" s="67"/>
    </row>
    <row r="14" spans="1:13" ht="12" customHeight="1" thickBot="1" x14ac:dyDescent="0.25">
      <c r="A14" s="104" t="s">
        <v>69</v>
      </c>
      <c r="B14" s="105">
        <f>SUM(B9:B13)</f>
        <v>0</v>
      </c>
      <c r="D14" s="181"/>
      <c r="E14" s="181"/>
      <c r="G14" s="181"/>
      <c r="H14" s="106"/>
      <c r="I14" s="194"/>
      <c r="J14" s="195"/>
      <c r="K14" s="196"/>
      <c r="M14" s="67"/>
    </row>
    <row r="15" spans="1:13" ht="12.75" thickTop="1" x14ac:dyDescent="0.2">
      <c r="M15" s="67"/>
    </row>
    <row r="16" spans="1:13" x14ac:dyDescent="0.2">
      <c r="A16" s="87" t="s">
        <v>145</v>
      </c>
      <c r="B16" s="94" t="s">
        <v>53</v>
      </c>
      <c r="C16" s="1"/>
      <c r="D16" s="1"/>
      <c r="E16" s="87" t="s">
        <v>29</v>
      </c>
      <c r="F16" s="1"/>
      <c r="G16" s="182" t="s">
        <v>11</v>
      </c>
      <c r="H16" s="183"/>
      <c r="I16" s="183"/>
      <c r="J16" s="183"/>
      <c r="K16" s="184"/>
    </row>
    <row r="17" spans="1:11" x14ac:dyDescent="0.2">
      <c r="A17" s="37" t="s">
        <v>60</v>
      </c>
      <c r="B17" s="95"/>
      <c r="C17" s="1"/>
      <c r="D17" s="37" t="s">
        <v>30</v>
      </c>
      <c r="E17" s="72">
        <v>1</v>
      </c>
      <c r="F17" s="1"/>
      <c r="G17" s="178" t="str">
        <f>A16</f>
        <v>Onderdeel Prijs - A Jaarvergoeding (max. € 650.000,-)</v>
      </c>
      <c r="H17" s="179"/>
      <c r="I17" s="179"/>
      <c r="J17" s="179"/>
      <c r="K17" s="180"/>
    </row>
    <row r="18" spans="1:11" x14ac:dyDescent="0.2">
      <c r="A18" s="77" t="s">
        <v>63</v>
      </c>
      <c r="B18" s="101">
        <f>B17*G18</f>
        <v>0</v>
      </c>
      <c r="C18" s="1"/>
      <c r="D18" s="37" t="s">
        <v>33</v>
      </c>
      <c r="E18" s="72">
        <v>0.7</v>
      </c>
      <c r="F18" s="1"/>
      <c r="G18" s="169">
        <v>70</v>
      </c>
      <c r="H18" s="170"/>
      <c r="I18" s="170"/>
      <c r="J18" s="170"/>
      <c r="K18" s="171"/>
    </row>
    <row r="19" spans="1:11" x14ac:dyDescent="0.2">
      <c r="A19" s="86"/>
      <c r="B19" s="96"/>
      <c r="C19" s="1"/>
      <c r="D19" s="37" t="s">
        <v>31</v>
      </c>
      <c r="E19" s="72">
        <v>0.4</v>
      </c>
      <c r="F19" s="1"/>
      <c r="G19" s="172"/>
      <c r="H19" s="173"/>
      <c r="I19" s="173"/>
      <c r="J19" s="173"/>
      <c r="K19" s="174"/>
    </row>
    <row r="20" spans="1:11" x14ac:dyDescent="0.2">
      <c r="A20" s="86"/>
      <c r="B20" s="96"/>
      <c r="C20" s="1"/>
      <c r="D20" s="37" t="s">
        <v>32</v>
      </c>
      <c r="E20" s="72">
        <v>0.1</v>
      </c>
      <c r="F20" s="1"/>
      <c r="G20" s="175"/>
      <c r="H20" s="176"/>
      <c r="I20" s="176"/>
      <c r="J20" s="176"/>
      <c r="K20" s="177"/>
    </row>
    <row r="21" spans="1:11" x14ac:dyDescent="0.2">
      <c r="A21" s="2"/>
      <c r="B21" s="52"/>
      <c r="C21" s="2"/>
      <c r="D21" s="2"/>
      <c r="E21" s="2"/>
      <c r="F21" s="2"/>
      <c r="G21" s="2"/>
      <c r="H21" s="2"/>
      <c r="I21" s="2"/>
      <c r="J21" s="2"/>
      <c r="K21" s="2"/>
    </row>
    <row r="22" spans="1:11" x14ac:dyDescent="0.2">
      <c r="A22" s="88" t="s">
        <v>49</v>
      </c>
      <c r="B22" s="97" t="s">
        <v>53</v>
      </c>
      <c r="C22" s="1"/>
      <c r="D22" s="1"/>
      <c r="E22" s="87" t="s">
        <v>29</v>
      </c>
      <c r="F22" s="1"/>
      <c r="G22" s="90" t="s">
        <v>11</v>
      </c>
      <c r="H22" s="91"/>
      <c r="I22" s="91"/>
      <c r="J22" s="91"/>
      <c r="K22" s="92"/>
    </row>
    <row r="23" spans="1:11" x14ac:dyDescent="0.2">
      <c r="A23" s="37" t="s">
        <v>60</v>
      </c>
      <c r="B23" s="95"/>
      <c r="C23" s="1"/>
      <c r="D23" s="37" t="s">
        <v>43</v>
      </c>
      <c r="E23" s="71">
        <v>1</v>
      </c>
      <c r="F23" s="1"/>
      <c r="G23" s="178" t="str">
        <f>A22</f>
        <v>Onderdeel Prijs B - Efficientie</v>
      </c>
      <c r="H23" s="179"/>
      <c r="I23" s="179"/>
      <c r="J23" s="179"/>
      <c r="K23" s="180"/>
    </row>
    <row r="24" spans="1:11" x14ac:dyDescent="0.2">
      <c r="A24" s="77" t="s">
        <v>63</v>
      </c>
      <c r="B24" s="101">
        <f>B23*G24</f>
        <v>0</v>
      </c>
      <c r="C24" s="1"/>
      <c r="D24" s="37" t="s">
        <v>44</v>
      </c>
      <c r="E24" s="72">
        <v>0.7</v>
      </c>
      <c r="F24" s="1"/>
      <c r="G24" s="169">
        <v>30</v>
      </c>
      <c r="H24" s="170"/>
      <c r="I24" s="170"/>
      <c r="J24" s="170"/>
      <c r="K24" s="171"/>
    </row>
    <row r="25" spans="1:11" x14ac:dyDescent="0.2">
      <c r="A25" s="69"/>
      <c r="B25" s="98"/>
      <c r="C25" s="1"/>
      <c r="D25" s="37" t="s">
        <v>46</v>
      </c>
      <c r="E25" s="72">
        <v>0.4</v>
      </c>
      <c r="F25" s="1"/>
      <c r="G25" s="172"/>
      <c r="H25" s="173"/>
      <c r="I25" s="173"/>
      <c r="J25" s="173"/>
      <c r="K25" s="174"/>
    </row>
    <row r="26" spans="1:11" x14ac:dyDescent="0.2">
      <c r="A26" s="69"/>
      <c r="B26" s="98"/>
      <c r="C26" s="1"/>
      <c r="D26" s="37" t="s">
        <v>45</v>
      </c>
      <c r="E26" s="72">
        <v>0.1</v>
      </c>
      <c r="F26" s="1"/>
      <c r="G26" s="175"/>
      <c r="H26" s="176"/>
      <c r="I26" s="176"/>
      <c r="J26" s="176"/>
      <c r="K26" s="177"/>
    </row>
    <row r="28" spans="1:11" x14ac:dyDescent="0.2">
      <c r="A28" s="88" t="s">
        <v>58</v>
      </c>
      <c r="B28" s="97" t="s">
        <v>53</v>
      </c>
      <c r="C28" s="1"/>
      <c r="D28" s="1"/>
      <c r="E28" s="87" t="s">
        <v>29</v>
      </c>
      <c r="F28" s="1"/>
      <c r="G28" s="90" t="s">
        <v>11</v>
      </c>
      <c r="H28" s="91"/>
      <c r="I28" s="91"/>
      <c r="J28" s="91"/>
      <c r="K28" s="92"/>
    </row>
    <row r="29" spans="1:11" x14ac:dyDescent="0.2">
      <c r="A29" s="37" t="s">
        <v>60</v>
      </c>
      <c r="B29" s="95"/>
      <c r="C29" s="1"/>
      <c r="D29" s="89" t="s">
        <v>54</v>
      </c>
      <c r="E29" s="71">
        <v>1</v>
      </c>
      <c r="F29" s="1"/>
      <c r="G29" s="178" t="str">
        <f>A28</f>
        <v>Onderdeel Kwaliteit C - PvA Operationele uitvoering</v>
      </c>
      <c r="H29" s="179"/>
      <c r="I29" s="179"/>
      <c r="J29" s="179"/>
      <c r="K29" s="180"/>
    </row>
    <row r="30" spans="1:11" x14ac:dyDescent="0.2">
      <c r="A30" s="77" t="s">
        <v>63</v>
      </c>
      <c r="B30" s="101">
        <f>B29*G30</f>
        <v>0</v>
      </c>
      <c r="C30" s="1"/>
      <c r="D30" s="89" t="s">
        <v>55</v>
      </c>
      <c r="E30" s="72">
        <v>0.7</v>
      </c>
      <c r="F30" s="1"/>
      <c r="G30" s="169">
        <v>25</v>
      </c>
      <c r="H30" s="170"/>
      <c r="I30" s="170"/>
      <c r="J30" s="170"/>
      <c r="K30" s="171"/>
    </row>
    <row r="31" spans="1:11" x14ac:dyDescent="0.2">
      <c r="A31" s="69"/>
      <c r="B31" s="98"/>
      <c r="C31" s="1"/>
      <c r="D31" s="89" t="s">
        <v>56</v>
      </c>
      <c r="E31" s="72">
        <v>0.4</v>
      </c>
      <c r="F31" s="1"/>
      <c r="G31" s="172"/>
      <c r="H31" s="173"/>
      <c r="I31" s="173"/>
      <c r="J31" s="173"/>
      <c r="K31" s="174"/>
    </row>
    <row r="32" spans="1:11" x14ac:dyDescent="0.2">
      <c r="A32" s="69"/>
      <c r="B32" s="98"/>
      <c r="C32" s="1"/>
      <c r="D32" s="89" t="s">
        <v>57</v>
      </c>
      <c r="E32" s="72">
        <v>0.1</v>
      </c>
      <c r="F32" s="1"/>
      <c r="G32" s="175"/>
      <c r="H32" s="176"/>
      <c r="I32" s="176"/>
      <c r="J32" s="176"/>
      <c r="K32" s="177"/>
    </row>
    <row r="33" spans="1:11" s="74" customFormat="1" x14ac:dyDescent="0.2">
      <c r="A33" s="73"/>
      <c r="B33" s="99"/>
      <c r="C33" s="73"/>
      <c r="D33" s="73"/>
      <c r="E33" s="73"/>
      <c r="F33" s="73"/>
      <c r="G33" s="69"/>
      <c r="H33" s="69"/>
      <c r="I33" s="69"/>
      <c r="J33" s="69"/>
      <c r="K33" s="69"/>
    </row>
    <row r="34" spans="1:11" s="75" customFormat="1" ht="13.5" customHeight="1" x14ac:dyDescent="0.2">
      <c r="A34" s="88" t="s">
        <v>64</v>
      </c>
      <c r="B34" s="97" t="s">
        <v>53</v>
      </c>
      <c r="C34" s="1"/>
      <c r="D34" s="1"/>
      <c r="E34" s="87" t="s">
        <v>29</v>
      </c>
      <c r="F34" s="1"/>
      <c r="G34" s="90" t="s">
        <v>11</v>
      </c>
      <c r="H34" s="91"/>
      <c r="I34" s="91"/>
      <c r="J34" s="91"/>
      <c r="K34" s="92"/>
    </row>
    <row r="35" spans="1:11" s="75" customFormat="1" x14ac:dyDescent="0.2">
      <c r="A35" s="37" t="s">
        <v>60</v>
      </c>
      <c r="B35" s="95"/>
      <c r="C35" s="1"/>
      <c r="D35" s="37" t="s">
        <v>54</v>
      </c>
      <c r="E35" s="71">
        <v>1</v>
      </c>
      <c r="F35" s="1"/>
      <c r="G35" s="178" t="str">
        <f>A34</f>
        <v>Onderdeel Kwaliteit D - PvA Hospitality</v>
      </c>
      <c r="H35" s="179"/>
      <c r="I35" s="179"/>
      <c r="J35" s="179"/>
      <c r="K35" s="180"/>
    </row>
    <row r="36" spans="1:11" s="75" customFormat="1" x14ac:dyDescent="0.2">
      <c r="A36" s="77" t="s">
        <v>63</v>
      </c>
      <c r="B36" s="101">
        <f>B35*G36</f>
        <v>0</v>
      </c>
      <c r="C36" s="1"/>
      <c r="D36" s="37" t="s">
        <v>55</v>
      </c>
      <c r="E36" s="72">
        <v>0.7</v>
      </c>
      <c r="F36" s="1"/>
      <c r="G36" s="169">
        <v>25</v>
      </c>
      <c r="H36" s="170"/>
      <c r="I36" s="170"/>
      <c r="J36" s="170"/>
      <c r="K36" s="171"/>
    </row>
    <row r="37" spans="1:11" s="75" customFormat="1" x14ac:dyDescent="0.2">
      <c r="A37" s="69"/>
      <c r="B37" s="98"/>
      <c r="C37" s="1"/>
      <c r="D37" s="37" t="s">
        <v>56</v>
      </c>
      <c r="E37" s="72">
        <v>0.4</v>
      </c>
      <c r="F37" s="1"/>
      <c r="G37" s="172"/>
      <c r="H37" s="173"/>
      <c r="I37" s="173"/>
      <c r="J37" s="173"/>
      <c r="K37" s="174"/>
    </row>
    <row r="38" spans="1:11" s="75" customFormat="1" x14ac:dyDescent="0.2">
      <c r="A38" s="69"/>
      <c r="B38" s="98"/>
      <c r="C38" s="1"/>
      <c r="D38" s="37" t="s">
        <v>57</v>
      </c>
      <c r="E38" s="72">
        <v>0.1</v>
      </c>
      <c r="F38" s="1"/>
      <c r="G38" s="175"/>
      <c r="H38" s="176"/>
      <c r="I38" s="176"/>
      <c r="J38" s="176"/>
      <c r="K38" s="177"/>
    </row>
    <row r="39" spans="1:11" s="75" customFormat="1" x14ac:dyDescent="0.2">
      <c r="A39" s="70"/>
      <c r="B39" s="100"/>
      <c r="C39" s="69"/>
      <c r="D39" s="69"/>
      <c r="E39" s="69"/>
      <c r="F39" s="69"/>
      <c r="G39" s="69"/>
      <c r="H39" s="69"/>
      <c r="I39" s="69"/>
      <c r="J39" s="69"/>
      <c r="K39" s="69"/>
    </row>
    <row r="40" spans="1:11" s="75" customFormat="1" x14ac:dyDescent="0.2">
      <c r="A40" s="88" t="s">
        <v>59</v>
      </c>
      <c r="B40" s="97" t="s">
        <v>53</v>
      </c>
      <c r="C40" s="1"/>
      <c r="D40" s="1"/>
      <c r="E40" s="87" t="s">
        <v>29</v>
      </c>
      <c r="F40" s="1"/>
      <c r="G40" s="90" t="s">
        <v>11</v>
      </c>
      <c r="H40" s="91"/>
      <c r="I40" s="91"/>
      <c r="J40" s="91"/>
      <c r="K40" s="92"/>
    </row>
    <row r="41" spans="1:11" s="75" customFormat="1" x14ac:dyDescent="0.2">
      <c r="A41" s="37" t="s">
        <v>60</v>
      </c>
      <c r="B41" s="95"/>
      <c r="C41" s="1"/>
      <c r="D41" s="37" t="s">
        <v>54</v>
      </c>
      <c r="E41" s="71">
        <v>1</v>
      </c>
      <c r="F41" s="1"/>
      <c r="G41" s="178" t="str">
        <f>A40</f>
        <v>Onderdeel Kwaliteit E - PvA Rapportages</v>
      </c>
      <c r="H41" s="179"/>
      <c r="I41" s="179"/>
      <c r="J41" s="179"/>
      <c r="K41" s="180"/>
    </row>
    <row r="42" spans="1:11" s="75" customFormat="1" x14ac:dyDescent="0.2">
      <c r="A42" s="77" t="s">
        <v>63</v>
      </c>
      <c r="B42" s="101">
        <f>B41*G42</f>
        <v>0</v>
      </c>
      <c r="C42" s="1"/>
      <c r="D42" s="37" t="s">
        <v>55</v>
      </c>
      <c r="E42" s="72">
        <v>0.7</v>
      </c>
      <c r="F42" s="1"/>
      <c r="G42" s="169">
        <v>10</v>
      </c>
      <c r="H42" s="170"/>
      <c r="I42" s="170"/>
      <c r="J42" s="170"/>
      <c r="K42" s="171"/>
    </row>
    <row r="43" spans="1:11" s="75" customFormat="1" x14ac:dyDescent="0.2">
      <c r="A43" s="69"/>
      <c r="B43" s="98"/>
      <c r="C43" s="1"/>
      <c r="D43" s="37" t="s">
        <v>56</v>
      </c>
      <c r="E43" s="72">
        <v>0.4</v>
      </c>
      <c r="F43" s="1"/>
      <c r="G43" s="172"/>
      <c r="H43" s="173"/>
      <c r="I43" s="173"/>
      <c r="J43" s="173"/>
      <c r="K43" s="174"/>
    </row>
    <row r="44" spans="1:11" s="75" customFormat="1" x14ac:dyDescent="0.2">
      <c r="A44" s="69"/>
      <c r="B44" s="98"/>
      <c r="C44" s="1"/>
      <c r="D44" s="37" t="s">
        <v>57</v>
      </c>
      <c r="E44" s="72">
        <v>0.1</v>
      </c>
      <c r="F44" s="1"/>
      <c r="G44" s="175"/>
      <c r="H44" s="176"/>
      <c r="I44" s="176"/>
      <c r="J44" s="176"/>
      <c r="K44" s="177"/>
    </row>
    <row r="45" spans="1:11" s="75" customFormat="1" x14ac:dyDescent="0.2">
      <c r="A45" s="69"/>
      <c r="B45" s="98"/>
      <c r="C45" s="69"/>
      <c r="D45" s="69"/>
      <c r="E45" s="76"/>
      <c r="F45" s="69"/>
      <c r="G45" s="69"/>
      <c r="H45" s="69"/>
      <c r="I45" s="69"/>
      <c r="J45" s="69"/>
      <c r="K45" s="69"/>
    </row>
    <row r="46" spans="1:11" s="75" customFormat="1" x14ac:dyDescent="0.2">
      <c r="A46" s="88" t="s">
        <v>61</v>
      </c>
      <c r="B46" s="97" t="s">
        <v>53</v>
      </c>
      <c r="C46" s="1"/>
      <c r="D46" s="1"/>
      <c r="E46" s="87" t="s">
        <v>29</v>
      </c>
      <c r="F46" s="1"/>
      <c r="G46" s="90" t="s">
        <v>11</v>
      </c>
      <c r="H46" s="91"/>
      <c r="I46" s="91"/>
      <c r="J46" s="91"/>
      <c r="K46" s="92"/>
    </row>
    <row r="47" spans="1:11" s="75" customFormat="1" x14ac:dyDescent="0.2">
      <c r="A47" s="37" t="s">
        <v>60</v>
      </c>
      <c r="B47" s="95"/>
      <c r="C47" s="1"/>
      <c r="D47" s="37" t="s">
        <v>54</v>
      </c>
      <c r="E47" s="71">
        <v>1</v>
      </c>
      <c r="F47" s="1"/>
      <c r="G47" s="178" t="str">
        <f>A46</f>
        <v>Onderdeel Kwaliteit F - Innovatie &amp; Duurzaamheid</v>
      </c>
      <c r="H47" s="179"/>
      <c r="I47" s="179"/>
      <c r="J47" s="179"/>
      <c r="K47" s="180"/>
    </row>
    <row r="48" spans="1:11" s="75" customFormat="1" x14ac:dyDescent="0.2">
      <c r="A48" s="77" t="s">
        <v>63</v>
      </c>
      <c r="B48" s="101">
        <f>B47*G48</f>
        <v>0</v>
      </c>
      <c r="C48" s="1"/>
      <c r="D48" s="37" t="s">
        <v>55</v>
      </c>
      <c r="E48" s="72">
        <v>0.7</v>
      </c>
      <c r="F48" s="1"/>
      <c r="G48" s="169">
        <v>15</v>
      </c>
      <c r="H48" s="170"/>
      <c r="I48" s="170"/>
      <c r="J48" s="170"/>
      <c r="K48" s="171"/>
    </row>
    <row r="49" spans="1:11" s="75" customFormat="1" x14ac:dyDescent="0.2">
      <c r="A49" s="69"/>
      <c r="B49" s="98"/>
      <c r="C49" s="1"/>
      <c r="D49" s="37" t="s">
        <v>56</v>
      </c>
      <c r="E49" s="72">
        <v>0.4</v>
      </c>
      <c r="F49" s="1"/>
      <c r="G49" s="172"/>
      <c r="H49" s="173"/>
      <c r="I49" s="173"/>
      <c r="J49" s="173"/>
      <c r="K49" s="174"/>
    </row>
    <row r="50" spans="1:11" s="75" customFormat="1" x14ac:dyDescent="0.2">
      <c r="A50" s="69"/>
      <c r="B50" s="98"/>
      <c r="C50" s="1"/>
      <c r="D50" s="37" t="s">
        <v>57</v>
      </c>
      <c r="E50" s="72">
        <v>0.1</v>
      </c>
      <c r="F50" s="1"/>
      <c r="G50" s="175"/>
      <c r="H50" s="176"/>
      <c r="I50" s="176"/>
      <c r="J50" s="176"/>
      <c r="K50" s="177"/>
    </row>
    <row r="52" spans="1:11" x14ac:dyDescent="0.2">
      <c r="A52" s="88" t="s">
        <v>62</v>
      </c>
      <c r="B52" s="97" t="s">
        <v>53</v>
      </c>
      <c r="C52" s="1"/>
      <c r="D52" s="1"/>
      <c r="E52" s="87" t="s">
        <v>29</v>
      </c>
      <c r="F52" s="1"/>
      <c r="G52" s="90" t="s">
        <v>11</v>
      </c>
      <c r="H52" s="91"/>
      <c r="I52" s="91"/>
      <c r="J52" s="91"/>
      <c r="K52" s="92"/>
    </row>
    <row r="53" spans="1:11" x14ac:dyDescent="0.2">
      <c r="A53" s="37" t="s">
        <v>60</v>
      </c>
      <c r="B53" s="95"/>
      <c r="C53" s="1"/>
      <c r="D53" s="37" t="s">
        <v>54</v>
      </c>
      <c r="E53" s="71">
        <v>1</v>
      </c>
      <c r="F53" s="1"/>
      <c r="G53" s="178" t="str">
        <f>A52</f>
        <v>Onderdeel Kwaliteit G - Efficientie</v>
      </c>
      <c r="H53" s="179"/>
      <c r="I53" s="179"/>
      <c r="J53" s="179"/>
      <c r="K53" s="180"/>
    </row>
    <row r="54" spans="1:11" ht="12.75" customHeight="1" x14ac:dyDescent="0.2">
      <c r="A54" s="77" t="s">
        <v>63</v>
      </c>
      <c r="B54" s="101">
        <f>B53*G54</f>
        <v>0</v>
      </c>
      <c r="C54" s="1"/>
      <c r="D54" s="37" t="s">
        <v>55</v>
      </c>
      <c r="E54" s="72">
        <v>0.7</v>
      </c>
      <c r="F54" s="1"/>
      <c r="G54" s="169">
        <v>25</v>
      </c>
      <c r="H54" s="170"/>
      <c r="I54" s="170"/>
      <c r="J54" s="170"/>
      <c r="K54" s="171"/>
    </row>
    <row r="55" spans="1:11" x14ac:dyDescent="0.2">
      <c r="A55" s="69"/>
      <c r="B55" s="98"/>
      <c r="C55" s="1"/>
      <c r="D55" s="37" t="s">
        <v>56</v>
      </c>
      <c r="E55" s="72">
        <v>0.4</v>
      </c>
      <c r="F55" s="1"/>
      <c r="G55" s="172"/>
      <c r="H55" s="173"/>
      <c r="I55" s="173"/>
      <c r="J55" s="173"/>
      <c r="K55" s="174"/>
    </row>
    <row r="56" spans="1:11" x14ac:dyDescent="0.2">
      <c r="A56" s="69"/>
      <c r="B56" s="98"/>
      <c r="C56" s="1"/>
      <c r="D56" s="37" t="s">
        <v>57</v>
      </c>
      <c r="E56" s="72">
        <v>0.1</v>
      </c>
      <c r="F56" s="1"/>
      <c r="G56" s="175"/>
      <c r="H56" s="176"/>
      <c r="I56" s="176"/>
      <c r="J56" s="176"/>
      <c r="K56" s="177"/>
    </row>
  </sheetData>
  <mergeCells count="23">
    <mergeCell ref="D4:E7"/>
    <mergeCell ref="D8:E14"/>
    <mergeCell ref="G16:K16"/>
    <mergeCell ref="I4:K5"/>
    <mergeCell ref="I6:K14"/>
    <mergeCell ref="G4:G7"/>
    <mergeCell ref="G8:G14"/>
    <mergeCell ref="A1:K1"/>
    <mergeCell ref="A2:K2"/>
    <mergeCell ref="G18:K20"/>
    <mergeCell ref="G54:K56"/>
    <mergeCell ref="G53:K53"/>
    <mergeCell ref="G47:K47"/>
    <mergeCell ref="G48:K50"/>
    <mergeCell ref="G41:K41"/>
    <mergeCell ref="G42:K44"/>
    <mergeCell ref="G35:K35"/>
    <mergeCell ref="G36:K38"/>
    <mergeCell ref="G29:K29"/>
    <mergeCell ref="G30:K32"/>
    <mergeCell ref="G23:K23"/>
    <mergeCell ref="G24:K26"/>
    <mergeCell ref="G17:K17"/>
  </mergeCells>
  <phoneticPr fontId="3" type="noConversion"/>
  <conditionalFormatting sqref="D17:E17">
    <cfRule type="cellIs" dxfId="0" priority="1" stopIfTrue="1" operator="equal">
      <formula>$B$17=100%</formula>
    </cfRule>
  </conditionalFormatting>
  <dataValidations count="1">
    <dataValidation type="list" allowBlank="1" showInputMessage="1" showErrorMessage="1" sqref="B53 B47 B41 B35 B29 B23 B17" xr:uid="{00000000-0002-0000-0200-000000000000}">
      <formula1>"100%, 70%, 40%, 10%"</formula1>
    </dataValidation>
  </dataValidations>
  <pageMargins left="0.75" right="0.75" top="1" bottom="1" header="0.5" footer="0.5"/>
  <pageSetup paperSize="9" scale="85" orientation="landscape" r:id="rId1"/>
  <headerFooter alignWithMargins="0">
    <oddFooter>Pagina &amp;P van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O57"/>
  <sheetViews>
    <sheetView showGridLines="0" topLeftCell="B1" workbookViewId="0">
      <selection activeCell="F29" sqref="F29"/>
    </sheetView>
  </sheetViews>
  <sheetFormatPr defaultRowHeight="11.25" x14ac:dyDescent="0.15"/>
  <cols>
    <col min="1" max="1" width="1.5703125" style="52" hidden="1" customWidth="1"/>
    <col min="2" max="2" width="12.85546875" style="52" customWidth="1"/>
    <col min="3" max="3" width="24.42578125" style="52" customWidth="1"/>
    <col min="4" max="4" width="10" style="52" bestFit="1" customWidth="1"/>
    <col min="5" max="5" width="30.85546875" style="52" customWidth="1"/>
    <col min="6" max="6" width="9.140625" style="52"/>
    <col min="7" max="7" width="12.85546875" style="52" customWidth="1"/>
    <col min="8" max="8" width="24.42578125" style="52" customWidth="1"/>
    <col min="9" max="9" width="10" style="52" bestFit="1" customWidth="1"/>
    <col min="10" max="10" width="30.85546875" style="52" customWidth="1"/>
    <col min="11" max="11" width="9.140625" style="52"/>
    <col min="12" max="12" width="12.85546875" style="52" customWidth="1"/>
    <col min="13" max="13" width="24.42578125" style="52" customWidth="1"/>
    <col min="14" max="14" width="10" style="52" bestFit="1" customWidth="1"/>
    <col min="15" max="15" width="30.85546875" style="52" customWidth="1"/>
    <col min="16" max="16384" width="9.140625" style="52"/>
  </cols>
  <sheetData>
    <row r="1" spans="1:15" ht="12.75" thickTop="1" thickBot="1" x14ac:dyDescent="0.2">
      <c r="A1" s="60"/>
      <c r="B1" s="61"/>
      <c r="C1" s="61"/>
      <c r="D1" s="61"/>
      <c r="E1" s="61"/>
    </row>
    <row r="2" spans="1:15" ht="12.75" customHeight="1" thickTop="1" thickBot="1" x14ac:dyDescent="0.2">
      <c r="A2" s="62"/>
      <c r="B2" s="206" t="s">
        <v>91</v>
      </c>
      <c r="C2" s="207"/>
      <c r="D2" s="207"/>
      <c r="E2" s="207"/>
      <c r="G2" s="206" t="s">
        <v>91</v>
      </c>
      <c r="H2" s="207"/>
      <c r="I2" s="207"/>
      <c r="J2" s="207"/>
      <c r="L2" s="206" t="s">
        <v>91</v>
      </c>
      <c r="M2" s="207"/>
      <c r="N2" s="207"/>
      <c r="O2" s="207"/>
    </row>
    <row r="3" spans="1:15" ht="12.75" thickTop="1" thickBot="1" x14ac:dyDescent="0.2">
      <c r="A3" s="62"/>
      <c r="B3" s="206" t="s">
        <v>98</v>
      </c>
      <c r="C3" s="207"/>
      <c r="D3" s="207"/>
      <c r="E3" s="207"/>
      <c r="G3" s="206" t="s">
        <v>133</v>
      </c>
      <c r="H3" s="207"/>
      <c r="I3" s="207"/>
      <c r="J3" s="207"/>
      <c r="L3" s="206" t="s">
        <v>136</v>
      </c>
      <c r="M3" s="207"/>
      <c r="N3" s="207"/>
      <c r="O3" s="207"/>
    </row>
    <row r="4" spans="1:15" ht="12.75" thickTop="1" thickBot="1" x14ac:dyDescent="0.2">
      <c r="A4" s="62"/>
      <c r="B4" s="208" t="s">
        <v>16</v>
      </c>
      <c r="C4" s="209"/>
      <c r="D4" s="209"/>
      <c r="E4" s="209"/>
      <c r="G4" s="208" t="s">
        <v>16</v>
      </c>
      <c r="H4" s="209"/>
      <c r="I4" s="209"/>
      <c r="J4" s="209"/>
      <c r="L4" s="208" t="s">
        <v>16</v>
      </c>
      <c r="M4" s="209"/>
      <c r="N4" s="209"/>
      <c r="O4" s="209"/>
    </row>
    <row r="5" spans="1:15" ht="12.75" customHeight="1" thickTop="1" thickBot="1" x14ac:dyDescent="0.2">
      <c r="A5" s="62"/>
      <c r="B5" s="210"/>
      <c r="C5" s="210"/>
      <c r="D5" s="212"/>
      <c r="E5" s="212"/>
      <c r="G5" s="210"/>
      <c r="H5" s="210"/>
      <c r="I5" s="212"/>
      <c r="J5" s="212"/>
      <c r="L5" s="210"/>
      <c r="M5" s="210"/>
      <c r="N5" s="212"/>
      <c r="O5" s="212"/>
    </row>
    <row r="6" spans="1:15" ht="12" thickTop="1" x14ac:dyDescent="0.15">
      <c r="A6" s="62"/>
      <c r="B6" s="210"/>
      <c r="C6" s="210"/>
      <c r="D6" s="213" t="s">
        <v>94</v>
      </c>
      <c r="E6" s="213"/>
      <c r="G6" s="210"/>
      <c r="H6" s="210"/>
      <c r="I6" s="213" t="s">
        <v>100</v>
      </c>
      <c r="J6" s="213"/>
      <c r="L6" s="210"/>
      <c r="M6" s="210"/>
      <c r="N6" s="213" t="s">
        <v>93</v>
      </c>
      <c r="O6" s="213"/>
    </row>
    <row r="7" spans="1:15" ht="12" thickBot="1" x14ac:dyDescent="0.2">
      <c r="A7" s="62"/>
      <c r="B7" s="211"/>
      <c r="C7" s="211"/>
      <c r="D7" s="114" t="s">
        <v>83</v>
      </c>
      <c r="E7" s="63" t="s">
        <v>17</v>
      </c>
      <c r="G7" s="210"/>
      <c r="H7" s="210"/>
      <c r="I7" s="131" t="s">
        <v>83</v>
      </c>
      <c r="J7" s="132" t="s">
        <v>17</v>
      </c>
      <c r="L7" s="211"/>
      <c r="M7" s="211"/>
      <c r="N7" s="114" t="s">
        <v>83</v>
      </c>
      <c r="O7" s="63" t="s">
        <v>17</v>
      </c>
    </row>
    <row r="8" spans="1:15" ht="12" thickTop="1" x14ac:dyDescent="0.15">
      <c r="A8" s="62"/>
      <c r="B8" s="205" t="s">
        <v>21</v>
      </c>
      <c r="C8" s="205"/>
      <c r="D8" s="115"/>
      <c r="E8" s="123"/>
      <c r="G8" s="198" t="s">
        <v>21</v>
      </c>
      <c r="H8" s="198"/>
      <c r="I8" s="135"/>
      <c r="J8" s="142">
        <f>E8</f>
        <v>0</v>
      </c>
      <c r="L8" s="205" t="s">
        <v>21</v>
      </c>
      <c r="M8" s="205"/>
      <c r="N8" s="115"/>
      <c r="O8" s="143">
        <f>E8</f>
        <v>0</v>
      </c>
    </row>
    <row r="9" spans="1:15" x14ac:dyDescent="0.15">
      <c r="A9" s="62"/>
      <c r="B9" s="203"/>
      <c r="C9" s="203"/>
      <c r="D9" s="133"/>
      <c r="E9" s="134"/>
      <c r="G9" s="198" t="s">
        <v>99</v>
      </c>
      <c r="H9" s="198"/>
      <c r="I9" s="136">
        <v>0</v>
      </c>
      <c r="J9" s="137">
        <f>J8*I9</f>
        <v>0</v>
      </c>
      <c r="L9" s="198" t="s">
        <v>97</v>
      </c>
      <c r="M9" s="198"/>
      <c r="N9" s="136">
        <v>0</v>
      </c>
      <c r="O9" s="137">
        <f>N9*O8</f>
        <v>0</v>
      </c>
    </row>
    <row r="10" spans="1:15" ht="12" thickBot="1" x14ac:dyDescent="0.2">
      <c r="A10" s="62"/>
      <c r="B10" s="199" t="s">
        <v>18</v>
      </c>
      <c r="C10" s="199"/>
      <c r="D10" s="116"/>
      <c r="E10" s="124">
        <f>E8</f>
        <v>0</v>
      </c>
      <c r="G10" s="199" t="s">
        <v>18</v>
      </c>
      <c r="H10" s="199"/>
      <c r="I10" s="116"/>
      <c r="J10" s="124">
        <f>J9+J8</f>
        <v>0</v>
      </c>
      <c r="L10" s="199" t="s">
        <v>18</v>
      </c>
      <c r="M10" s="199"/>
      <c r="N10" s="116"/>
      <c r="O10" s="124">
        <f>O9+O8</f>
        <v>0</v>
      </c>
    </row>
    <row r="11" spans="1:15" ht="12" thickTop="1" x14ac:dyDescent="0.15">
      <c r="A11" s="62"/>
      <c r="B11" s="205" t="s">
        <v>22</v>
      </c>
      <c r="C11" s="205"/>
      <c r="D11" s="117">
        <v>0</v>
      </c>
      <c r="E11" s="125">
        <f>E10*D11</f>
        <v>0</v>
      </c>
      <c r="G11" s="205" t="s">
        <v>22</v>
      </c>
      <c r="H11" s="205"/>
      <c r="I11" s="144">
        <f>D11</f>
        <v>0</v>
      </c>
      <c r="J11" s="125">
        <f>J10*I11</f>
        <v>0</v>
      </c>
      <c r="L11" s="205" t="s">
        <v>22</v>
      </c>
      <c r="M11" s="205"/>
      <c r="N11" s="144">
        <f>I11</f>
        <v>0</v>
      </c>
      <c r="O11" s="125">
        <f>O10*N11</f>
        <v>0</v>
      </c>
    </row>
    <row r="12" spans="1:15" x14ac:dyDescent="0.15">
      <c r="A12" s="62"/>
      <c r="B12" s="203" t="s">
        <v>15</v>
      </c>
      <c r="C12" s="203"/>
      <c r="D12" s="118">
        <v>0</v>
      </c>
      <c r="E12" s="126">
        <f>E10*D12</f>
        <v>0</v>
      </c>
      <c r="G12" s="203" t="s">
        <v>15</v>
      </c>
      <c r="H12" s="203"/>
      <c r="I12" s="133">
        <f>D12</f>
        <v>0</v>
      </c>
      <c r="J12" s="126">
        <f>J10*I12</f>
        <v>0</v>
      </c>
      <c r="L12" s="203" t="s">
        <v>15</v>
      </c>
      <c r="M12" s="203"/>
      <c r="N12" s="133">
        <f>I12</f>
        <v>0</v>
      </c>
      <c r="O12" s="126">
        <f>O10*N12</f>
        <v>0</v>
      </c>
    </row>
    <row r="13" spans="1:15" x14ac:dyDescent="0.15">
      <c r="A13" s="62"/>
      <c r="B13" s="203" t="s">
        <v>19</v>
      </c>
      <c r="C13" s="203"/>
      <c r="D13" s="118">
        <v>0</v>
      </c>
      <c r="E13" s="126">
        <f>E10*D13</f>
        <v>0</v>
      </c>
      <c r="G13" s="203" t="s">
        <v>19</v>
      </c>
      <c r="H13" s="203"/>
      <c r="I13" s="133">
        <f>D13</f>
        <v>0</v>
      </c>
      <c r="J13" s="126">
        <f>J10*I13</f>
        <v>0</v>
      </c>
      <c r="L13" s="203" t="s">
        <v>19</v>
      </c>
      <c r="M13" s="203"/>
      <c r="N13" s="133">
        <f>I13</f>
        <v>0</v>
      </c>
      <c r="O13" s="126">
        <f>O10*N13</f>
        <v>0</v>
      </c>
    </row>
    <row r="14" spans="1:15" x14ac:dyDescent="0.15">
      <c r="A14" s="62"/>
      <c r="B14" s="204" t="s">
        <v>20</v>
      </c>
      <c r="C14" s="204"/>
      <c r="D14" s="119">
        <v>0</v>
      </c>
      <c r="E14" s="127">
        <f>E10*D14</f>
        <v>0</v>
      </c>
      <c r="G14" s="204" t="s">
        <v>20</v>
      </c>
      <c r="H14" s="204"/>
      <c r="I14" s="145">
        <f>D14</f>
        <v>0</v>
      </c>
      <c r="J14" s="127">
        <f>J10*I14</f>
        <v>0</v>
      </c>
      <c r="L14" s="204" t="s">
        <v>20</v>
      </c>
      <c r="M14" s="204"/>
      <c r="N14" s="145">
        <f>I14</f>
        <v>0</v>
      </c>
      <c r="O14" s="127">
        <f>O10*N14</f>
        <v>0</v>
      </c>
    </row>
    <row r="15" spans="1:15" ht="12" thickBot="1" x14ac:dyDescent="0.2">
      <c r="A15" s="62"/>
      <c r="B15" s="199" t="s">
        <v>14</v>
      </c>
      <c r="C15" s="199"/>
      <c r="D15" s="116">
        <f>SUM(D11:D14)</f>
        <v>0</v>
      </c>
      <c r="E15" s="128">
        <f>SUM(E10:E14)</f>
        <v>0</v>
      </c>
      <c r="G15" s="199" t="s">
        <v>14</v>
      </c>
      <c r="H15" s="199"/>
      <c r="I15" s="146">
        <f>SUM(I11:I14)</f>
        <v>0</v>
      </c>
      <c r="J15" s="128">
        <f>SUM(J10:J14)</f>
        <v>0</v>
      </c>
      <c r="L15" s="199" t="s">
        <v>14</v>
      </c>
      <c r="M15" s="199"/>
      <c r="N15" s="146">
        <f>SUM(N11:N14)</f>
        <v>0</v>
      </c>
      <c r="O15" s="128">
        <f>SUM(O10:O14)</f>
        <v>0</v>
      </c>
    </row>
    <row r="16" spans="1:15" ht="12.75" thickTop="1" thickBot="1" x14ac:dyDescent="0.2">
      <c r="A16" s="62"/>
      <c r="B16" s="200"/>
      <c r="C16" s="200"/>
      <c r="D16" s="120"/>
      <c r="E16" s="125"/>
      <c r="G16" s="200"/>
      <c r="H16" s="200"/>
      <c r="I16" s="147"/>
      <c r="J16" s="125"/>
      <c r="L16" s="200"/>
      <c r="M16" s="200"/>
      <c r="N16" s="147"/>
      <c r="O16" s="125"/>
    </row>
    <row r="17" spans="1:15" ht="12" thickTop="1" x14ac:dyDescent="0.15">
      <c r="A17" s="62"/>
      <c r="B17" s="205" t="s">
        <v>84</v>
      </c>
      <c r="C17" s="205"/>
      <c r="D17" s="117">
        <v>0</v>
      </c>
      <c r="E17" s="125">
        <f>E15*D17</f>
        <v>0</v>
      </c>
      <c r="G17" s="205" t="s">
        <v>84</v>
      </c>
      <c r="H17" s="205"/>
      <c r="I17" s="144">
        <f>D17</f>
        <v>0</v>
      </c>
      <c r="J17" s="125">
        <f>J15*I17</f>
        <v>0</v>
      </c>
      <c r="L17" s="205" t="s">
        <v>84</v>
      </c>
      <c r="M17" s="205"/>
      <c r="N17" s="144">
        <f>I17</f>
        <v>0</v>
      </c>
      <c r="O17" s="125">
        <f>O15*N17</f>
        <v>0</v>
      </c>
    </row>
    <row r="18" spans="1:15" x14ac:dyDescent="0.15">
      <c r="A18" s="62"/>
      <c r="B18" s="203" t="s">
        <v>85</v>
      </c>
      <c r="C18" s="203"/>
      <c r="D18" s="118">
        <v>0</v>
      </c>
      <c r="E18" s="126">
        <f>E15*D18</f>
        <v>0</v>
      </c>
      <c r="G18" s="203" t="s">
        <v>85</v>
      </c>
      <c r="H18" s="203"/>
      <c r="I18" s="133">
        <f>D18</f>
        <v>0</v>
      </c>
      <c r="J18" s="126">
        <f>J15*I18</f>
        <v>0</v>
      </c>
      <c r="L18" s="203" t="s">
        <v>85</v>
      </c>
      <c r="M18" s="203"/>
      <c r="N18" s="133">
        <f>I18</f>
        <v>0</v>
      </c>
      <c r="O18" s="126">
        <f>O15*N18</f>
        <v>0</v>
      </c>
    </row>
    <row r="19" spans="1:15" x14ac:dyDescent="0.15">
      <c r="A19" s="62"/>
      <c r="B19" s="203" t="s">
        <v>86</v>
      </c>
      <c r="C19" s="203"/>
      <c r="D19" s="118">
        <v>0</v>
      </c>
      <c r="E19" s="126">
        <f>E15*D19</f>
        <v>0</v>
      </c>
      <c r="G19" s="203" t="s">
        <v>86</v>
      </c>
      <c r="H19" s="203"/>
      <c r="I19" s="133">
        <f>D19</f>
        <v>0</v>
      </c>
      <c r="J19" s="126">
        <f>J15*I19</f>
        <v>0</v>
      </c>
      <c r="L19" s="203" t="s">
        <v>86</v>
      </c>
      <c r="M19" s="203"/>
      <c r="N19" s="133">
        <f>I19</f>
        <v>0</v>
      </c>
      <c r="O19" s="126">
        <f>O15*N19</f>
        <v>0</v>
      </c>
    </row>
    <row r="20" spans="1:15" ht="12" thickBot="1" x14ac:dyDescent="0.2">
      <c r="A20" s="62"/>
      <c r="B20" s="199" t="s">
        <v>87</v>
      </c>
      <c r="C20" s="199"/>
      <c r="D20" s="116">
        <f>SUM(D17:D19)</f>
        <v>0</v>
      </c>
      <c r="E20" s="124">
        <f>E15+E17+E18+E19</f>
        <v>0</v>
      </c>
      <c r="G20" s="199" t="s">
        <v>87</v>
      </c>
      <c r="H20" s="199"/>
      <c r="I20" s="146">
        <f>SUM(I17:I19)</f>
        <v>0</v>
      </c>
      <c r="J20" s="124">
        <f>J15+J17+J18+J19</f>
        <v>0</v>
      </c>
      <c r="L20" s="199" t="s">
        <v>87</v>
      </c>
      <c r="M20" s="199"/>
      <c r="N20" s="146">
        <f>SUM(N17:N19)</f>
        <v>0</v>
      </c>
      <c r="O20" s="124">
        <f>O15+O17+O18+O19</f>
        <v>0</v>
      </c>
    </row>
    <row r="21" spans="1:15" ht="12" thickTop="1" x14ac:dyDescent="0.15">
      <c r="A21" s="62"/>
      <c r="B21" s="200"/>
      <c r="C21" s="200"/>
      <c r="D21" s="120"/>
      <c r="E21" s="129"/>
      <c r="G21" s="200"/>
      <c r="H21" s="200"/>
      <c r="I21" s="147"/>
      <c r="J21" s="129"/>
      <c r="L21" s="200"/>
      <c r="M21" s="200"/>
      <c r="N21" s="147"/>
      <c r="O21" s="129"/>
    </row>
    <row r="22" spans="1:15" x14ac:dyDescent="0.15">
      <c r="A22" s="62"/>
      <c r="B22" s="201" t="s">
        <v>88</v>
      </c>
      <c r="C22" s="202"/>
      <c r="D22" s="118">
        <v>0</v>
      </c>
      <c r="E22" s="126">
        <f>E10*D22</f>
        <v>0</v>
      </c>
      <c r="G22" s="201" t="s">
        <v>88</v>
      </c>
      <c r="H22" s="202"/>
      <c r="I22" s="133">
        <f>D22</f>
        <v>0</v>
      </c>
      <c r="J22" s="126">
        <f>J10*I22</f>
        <v>0</v>
      </c>
      <c r="L22" s="201" t="s">
        <v>88</v>
      </c>
      <c r="M22" s="202"/>
      <c r="N22" s="133">
        <f>I22</f>
        <v>0</v>
      </c>
      <c r="O22" s="126">
        <f>O10*N22</f>
        <v>0</v>
      </c>
    </row>
    <row r="23" spans="1:15" ht="12" thickBot="1" x14ac:dyDescent="0.2">
      <c r="A23" s="62"/>
      <c r="B23" s="199" t="s">
        <v>14</v>
      </c>
      <c r="C23" s="199"/>
      <c r="D23" s="116"/>
      <c r="E23" s="124">
        <f>E22+E20</f>
        <v>0</v>
      </c>
      <c r="G23" s="199" t="s">
        <v>14</v>
      </c>
      <c r="H23" s="199"/>
      <c r="I23" s="146"/>
      <c r="J23" s="124">
        <f>J22+J20</f>
        <v>0</v>
      </c>
      <c r="L23" s="199" t="s">
        <v>14</v>
      </c>
      <c r="M23" s="199"/>
      <c r="N23" s="146"/>
      <c r="O23" s="124">
        <f>O22+O20</f>
        <v>0</v>
      </c>
    </row>
    <row r="24" spans="1:15" ht="12" thickTop="1" x14ac:dyDescent="0.15">
      <c r="A24" s="62"/>
      <c r="B24" s="203" t="s">
        <v>89</v>
      </c>
      <c r="C24" s="203"/>
      <c r="D24" s="118">
        <v>0</v>
      </c>
      <c r="E24" s="126">
        <f>E10*D24</f>
        <v>0</v>
      </c>
      <c r="G24" s="203" t="s">
        <v>89</v>
      </c>
      <c r="H24" s="203"/>
      <c r="I24" s="133">
        <f>D24</f>
        <v>0</v>
      </c>
      <c r="J24" s="126">
        <f>J10*I24</f>
        <v>0</v>
      </c>
      <c r="L24" s="203" t="s">
        <v>89</v>
      </c>
      <c r="M24" s="203"/>
      <c r="N24" s="133">
        <f>I24</f>
        <v>0</v>
      </c>
      <c r="O24" s="126">
        <f>O10*N24</f>
        <v>0</v>
      </c>
    </row>
    <row r="25" spans="1:15" ht="12" thickBot="1" x14ac:dyDescent="0.2">
      <c r="A25" s="62"/>
      <c r="B25" s="204" t="s">
        <v>90</v>
      </c>
      <c r="C25" s="204"/>
      <c r="D25" s="121">
        <v>0</v>
      </c>
      <c r="E25" s="127">
        <f>E8*D25</f>
        <v>0</v>
      </c>
      <c r="G25" s="204" t="s">
        <v>90</v>
      </c>
      <c r="H25" s="204"/>
      <c r="I25" s="148">
        <f>D25</f>
        <v>0</v>
      </c>
      <c r="J25" s="127">
        <f>J8*I25</f>
        <v>0</v>
      </c>
      <c r="L25" s="204" t="s">
        <v>90</v>
      </c>
      <c r="M25" s="204"/>
      <c r="N25" s="148">
        <f>I25</f>
        <v>0</v>
      </c>
      <c r="O25" s="127">
        <f>O8*N25</f>
        <v>0</v>
      </c>
    </row>
    <row r="26" spans="1:15" ht="12.75" thickTop="1" thickBot="1" x14ac:dyDescent="0.2">
      <c r="A26" s="62"/>
      <c r="B26" s="197" t="s">
        <v>95</v>
      </c>
      <c r="C26" s="197"/>
      <c r="D26" s="122"/>
      <c r="E26" s="130">
        <f>E23+E24+E25</f>
        <v>0</v>
      </c>
      <c r="G26" s="197" t="s">
        <v>95</v>
      </c>
      <c r="H26" s="197"/>
      <c r="I26" s="122"/>
      <c r="J26" s="130">
        <f>J23+J24+J25</f>
        <v>0</v>
      </c>
      <c r="L26" s="197" t="s">
        <v>95</v>
      </c>
      <c r="M26" s="197"/>
      <c r="N26" s="122"/>
      <c r="O26" s="130">
        <f>O23+O24+O25</f>
        <v>0</v>
      </c>
    </row>
    <row r="27" spans="1:15" ht="14.25" customHeight="1" thickTop="1" thickBot="1" x14ac:dyDescent="0.2">
      <c r="A27" s="64"/>
      <c r="B27" s="65"/>
      <c r="C27" s="65"/>
      <c r="D27" s="65"/>
      <c r="E27" s="65"/>
      <c r="G27" s="65"/>
      <c r="H27" s="65"/>
      <c r="I27" s="65"/>
      <c r="J27" s="65"/>
      <c r="L27" s="65"/>
      <c r="M27" s="65"/>
      <c r="N27" s="65"/>
      <c r="O27" s="65"/>
    </row>
    <row r="28" spans="1:15" ht="13.5" customHeight="1" thickTop="1" x14ac:dyDescent="0.15">
      <c r="A28" s="66"/>
      <c r="B28" s="66"/>
      <c r="C28" s="66"/>
      <c r="D28" s="66"/>
      <c r="E28" s="66"/>
    </row>
    <row r="29" spans="1:15" ht="12" thickBot="1" x14ac:dyDescent="0.2"/>
    <row r="30" spans="1:15" ht="12.75" thickTop="1" thickBot="1" x14ac:dyDescent="0.2">
      <c r="B30" s="206" t="s">
        <v>91</v>
      </c>
      <c r="C30" s="207"/>
      <c r="D30" s="207"/>
      <c r="E30" s="207"/>
      <c r="G30" s="206" t="s">
        <v>91</v>
      </c>
      <c r="H30" s="207"/>
      <c r="I30" s="207"/>
      <c r="J30" s="207"/>
      <c r="L30" s="206" t="s">
        <v>91</v>
      </c>
      <c r="M30" s="207"/>
      <c r="N30" s="207"/>
      <c r="O30" s="207"/>
    </row>
    <row r="31" spans="1:15" ht="12.75" thickTop="1" thickBot="1" x14ac:dyDescent="0.2">
      <c r="B31" s="206" t="s">
        <v>130</v>
      </c>
      <c r="C31" s="207"/>
      <c r="D31" s="207"/>
      <c r="E31" s="207"/>
      <c r="G31" s="206" t="s">
        <v>132</v>
      </c>
      <c r="H31" s="207"/>
      <c r="I31" s="207"/>
      <c r="J31" s="207"/>
      <c r="L31" s="206" t="s">
        <v>134</v>
      </c>
      <c r="M31" s="207"/>
      <c r="N31" s="207"/>
      <c r="O31" s="207"/>
    </row>
    <row r="32" spans="1:15" ht="12.75" customHeight="1" thickTop="1" thickBot="1" x14ac:dyDescent="0.2">
      <c r="B32" s="208" t="s">
        <v>16</v>
      </c>
      <c r="C32" s="209"/>
      <c r="D32" s="209"/>
      <c r="E32" s="209"/>
      <c r="G32" s="208" t="s">
        <v>16</v>
      </c>
      <c r="H32" s="209"/>
      <c r="I32" s="209"/>
      <c r="J32" s="209"/>
      <c r="L32" s="208" t="s">
        <v>16</v>
      </c>
      <c r="M32" s="209"/>
      <c r="N32" s="209"/>
      <c r="O32" s="209"/>
    </row>
    <row r="33" spans="2:15" ht="12.75" thickTop="1" thickBot="1" x14ac:dyDescent="0.2">
      <c r="B33" s="210"/>
      <c r="C33" s="210"/>
      <c r="D33" s="212"/>
      <c r="E33" s="212"/>
      <c r="G33" s="210"/>
      <c r="H33" s="210"/>
      <c r="I33" s="212"/>
      <c r="J33" s="212"/>
      <c r="L33" s="214"/>
      <c r="M33" s="214"/>
      <c r="N33" s="216"/>
      <c r="O33" s="216"/>
    </row>
    <row r="34" spans="2:15" ht="12" thickTop="1" x14ac:dyDescent="0.15">
      <c r="B34" s="210"/>
      <c r="C34" s="210"/>
      <c r="D34" s="213" t="s">
        <v>129</v>
      </c>
      <c r="E34" s="213"/>
      <c r="G34" s="210"/>
      <c r="H34" s="210"/>
      <c r="I34" s="213" t="s">
        <v>131</v>
      </c>
      <c r="J34" s="213"/>
      <c r="L34" s="214"/>
      <c r="M34" s="214"/>
      <c r="N34" s="217" t="s">
        <v>135</v>
      </c>
      <c r="O34" s="217"/>
    </row>
    <row r="35" spans="2:15" ht="12" thickBot="1" x14ac:dyDescent="0.2">
      <c r="B35" s="211"/>
      <c r="C35" s="211"/>
      <c r="D35" s="114" t="s">
        <v>83</v>
      </c>
      <c r="E35" s="63" t="s">
        <v>17</v>
      </c>
      <c r="G35" s="211"/>
      <c r="H35" s="211"/>
      <c r="I35" s="114" t="s">
        <v>83</v>
      </c>
      <c r="J35" s="63" t="s">
        <v>17</v>
      </c>
      <c r="L35" s="215"/>
      <c r="M35" s="215"/>
      <c r="N35" s="150" t="s">
        <v>83</v>
      </c>
      <c r="O35" s="151" t="s">
        <v>17</v>
      </c>
    </row>
    <row r="36" spans="2:15" ht="12" thickTop="1" x14ac:dyDescent="0.15">
      <c r="B36" s="205" t="s">
        <v>21</v>
      </c>
      <c r="C36" s="205"/>
      <c r="D36" s="115"/>
      <c r="E36" s="143">
        <f>E8</f>
        <v>0</v>
      </c>
      <c r="G36" s="205" t="s">
        <v>21</v>
      </c>
      <c r="H36" s="205"/>
      <c r="I36" s="115"/>
      <c r="J36" s="143">
        <f>E8</f>
        <v>0</v>
      </c>
      <c r="L36" s="205" t="s">
        <v>21</v>
      </c>
      <c r="M36" s="205"/>
      <c r="N36" s="115"/>
      <c r="O36" s="143">
        <f>O8</f>
        <v>0</v>
      </c>
    </row>
    <row r="37" spans="2:15" x14ac:dyDescent="0.15">
      <c r="B37" s="198" t="s">
        <v>96</v>
      </c>
      <c r="C37" s="198"/>
      <c r="D37" s="136">
        <v>0</v>
      </c>
      <c r="E37" s="137">
        <f>D37*E36</f>
        <v>0</v>
      </c>
      <c r="G37" s="198" t="s">
        <v>96</v>
      </c>
      <c r="H37" s="198"/>
      <c r="I37" s="149">
        <f>D37</f>
        <v>0</v>
      </c>
      <c r="J37" s="137">
        <f>I37*J36</f>
        <v>0</v>
      </c>
      <c r="L37" s="198" t="s">
        <v>97</v>
      </c>
      <c r="M37" s="198"/>
      <c r="N37" s="149">
        <f>N9</f>
        <v>0</v>
      </c>
      <c r="O37" s="137">
        <f>N37*O36</f>
        <v>0</v>
      </c>
    </row>
    <row r="38" spans="2:15" x14ac:dyDescent="0.15">
      <c r="B38" s="198" t="s">
        <v>103</v>
      </c>
      <c r="C38" s="198"/>
      <c r="D38" s="136">
        <v>0</v>
      </c>
      <c r="E38" s="137">
        <f>D38*E36</f>
        <v>0</v>
      </c>
      <c r="G38" s="198" t="s">
        <v>127</v>
      </c>
      <c r="H38" s="198"/>
      <c r="I38" s="136">
        <v>0</v>
      </c>
      <c r="J38" s="137">
        <f>J36*I38</f>
        <v>0</v>
      </c>
      <c r="L38" s="198" t="s">
        <v>137</v>
      </c>
      <c r="M38" s="198"/>
      <c r="N38" s="136">
        <v>0</v>
      </c>
      <c r="O38" s="137">
        <f>N38*O36</f>
        <v>0</v>
      </c>
    </row>
    <row r="39" spans="2:15" ht="12" thickBot="1" x14ac:dyDescent="0.2">
      <c r="B39" s="199" t="s">
        <v>18</v>
      </c>
      <c r="C39" s="199"/>
      <c r="D39" s="116"/>
      <c r="E39" s="124">
        <f>E36+E37+E38</f>
        <v>0</v>
      </c>
      <c r="G39" s="199" t="s">
        <v>18</v>
      </c>
      <c r="H39" s="199"/>
      <c r="I39" s="116"/>
      <c r="J39" s="124">
        <f>J38+J37+J36</f>
        <v>0</v>
      </c>
      <c r="L39" s="218" t="s">
        <v>18</v>
      </c>
      <c r="M39" s="218"/>
      <c r="N39" s="152"/>
      <c r="O39" s="153">
        <f>O36+O37+O38</f>
        <v>0</v>
      </c>
    </row>
    <row r="40" spans="2:15" ht="12" thickTop="1" x14ac:dyDescent="0.15">
      <c r="B40" s="205" t="s">
        <v>22</v>
      </c>
      <c r="C40" s="205"/>
      <c r="D40" s="144">
        <f>D11</f>
        <v>0</v>
      </c>
      <c r="E40" s="125">
        <f>E39*D40</f>
        <v>0</v>
      </c>
      <c r="G40" s="205" t="s">
        <v>22</v>
      </c>
      <c r="H40" s="205"/>
      <c r="I40" s="144">
        <f>D11</f>
        <v>0</v>
      </c>
      <c r="J40" s="125">
        <f>J39*I40</f>
        <v>0</v>
      </c>
      <c r="L40" s="205" t="s">
        <v>22</v>
      </c>
      <c r="M40" s="205"/>
      <c r="N40" s="144">
        <f>N11</f>
        <v>0</v>
      </c>
      <c r="O40" s="125">
        <f>O39*N40</f>
        <v>0</v>
      </c>
    </row>
    <row r="41" spans="2:15" x14ac:dyDescent="0.15">
      <c r="B41" s="203" t="s">
        <v>15</v>
      </c>
      <c r="C41" s="203"/>
      <c r="D41" s="133">
        <f>D12</f>
        <v>0</v>
      </c>
      <c r="E41" s="126">
        <f>E39*D41</f>
        <v>0</v>
      </c>
      <c r="G41" s="203" t="s">
        <v>15</v>
      </c>
      <c r="H41" s="203"/>
      <c r="I41" s="133">
        <f>D12</f>
        <v>0</v>
      </c>
      <c r="J41" s="126">
        <f>J39*I41</f>
        <v>0</v>
      </c>
      <c r="L41" s="203" t="s">
        <v>15</v>
      </c>
      <c r="M41" s="203"/>
      <c r="N41" s="133">
        <f>N12</f>
        <v>0</v>
      </c>
      <c r="O41" s="126">
        <f>O39*N41</f>
        <v>0</v>
      </c>
    </row>
    <row r="42" spans="2:15" x14ac:dyDescent="0.15">
      <c r="B42" s="203" t="s">
        <v>19</v>
      </c>
      <c r="C42" s="203"/>
      <c r="D42" s="133">
        <f>D13</f>
        <v>0</v>
      </c>
      <c r="E42" s="126">
        <f>E39*D42</f>
        <v>0</v>
      </c>
      <c r="G42" s="203" t="s">
        <v>19</v>
      </c>
      <c r="H42" s="203"/>
      <c r="I42" s="133">
        <f>D13</f>
        <v>0</v>
      </c>
      <c r="J42" s="126">
        <f>J39*I42</f>
        <v>0</v>
      </c>
      <c r="L42" s="203" t="s">
        <v>19</v>
      </c>
      <c r="M42" s="203"/>
      <c r="N42" s="133">
        <f>N13</f>
        <v>0</v>
      </c>
      <c r="O42" s="126">
        <f>O39*N42</f>
        <v>0</v>
      </c>
    </row>
    <row r="43" spans="2:15" x14ac:dyDescent="0.15">
      <c r="B43" s="204" t="s">
        <v>20</v>
      </c>
      <c r="C43" s="204"/>
      <c r="D43" s="145">
        <f>D14</f>
        <v>0</v>
      </c>
      <c r="E43" s="127">
        <f>E39*D43</f>
        <v>0</v>
      </c>
      <c r="G43" s="204" t="s">
        <v>20</v>
      </c>
      <c r="H43" s="204"/>
      <c r="I43" s="145">
        <f>D14</f>
        <v>0</v>
      </c>
      <c r="J43" s="127">
        <f>J39*I43</f>
        <v>0</v>
      </c>
      <c r="L43" s="204" t="s">
        <v>20</v>
      </c>
      <c r="M43" s="204"/>
      <c r="N43" s="145">
        <f>N14</f>
        <v>0</v>
      </c>
      <c r="O43" s="127">
        <f>O39*N43</f>
        <v>0</v>
      </c>
    </row>
    <row r="44" spans="2:15" ht="12" thickBot="1" x14ac:dyDescent="0.2">
      <c r="B44" s="199" t="s">
        <v>14</v>
      </c>
      <c r="C44" s="199"/>
      <c r="D44" s="146">
        <f>SUM(D40:D43)</f>
        <v>0</v>
      </c>
      <c r="E44" s="128">
        <f>SUM(E39:E43)</f>
        <v>0</v>
      </c>
      <c r="G44" s="199" t="s">
        <v>14</v>
      </c>
      <c r="H44" s="199"/>
      <c r="I44" s="146">
        <f>SUM(I40:I43)</f>
        <v>0</v>
      </c>
      <c r="J44" s="128">
        <f>SUM(J39:J43)</f>
        <v>0</v>
      </c>
      <c r="L44" s="218" t="s">
        <v>14</v>
      </c>
      <c r="M44" s="218"/>
      <c r="N44" s="146">
        <f>SUM(N40:N43)</f>
        <v>0</v>
      </c>
      <c r="O44" s="154">
        <f>SUM(O39:O43)</f>
        <v>0</v>
      </c>
    </row>
    <row r="45" spans="2:15" ht="12.75" thickTop="1" thickBot="1" x14ac:dyDescent="0.2">
      <c r="B45" s="200"/>
      <c r="C45" s="200"/>
      <c r="D45" s="147"/>
      <c r="E45" s="125"/>
      <c r="G45" s="200"/>
      <c r="H45" s="200"/>
      <c r="I45" s="147"/>
      <c r="J45" s="125"/>
      <c r="L45" s="200"/>
      <c r="M45" s="200"/>
      <c r="N45" s="147"/>
      <c r="O45" s="125"/>
    </row>
    <row r="46" spans="2:15" ht="12" thickTop="1" x14ac:dyDescent="0.15">
      <c r="B46" s="205" t="s">
        <v>84</v>
      </c>
      <c r="C46" s="205"/>
      <c r="D46" s="144">
        <f>D17</f>
        <v>0</v>
      </c>
      <c r="E46" s="125">
        <f>E44*D46</f>
        <v>0</v>
      </c>
      <c r="G46" s="205" t="s">
        <v>84</v>
      </c>
      <c r="H46" s="205"/>
      <c r="I46" s="144">
        <f>D17</f>
        <v>0</v>
      </c>
      <c r="J46" s="125">
        <f>J44*I46</f>
        <v>0</v>
      </c>
      <c r="L46" s="205" t="s">
        <v>84</v>
      </c>
      <c r="M46" s="205"/>
      <c r="N46" s="144">
        <f>N17</f>
        <v>0</v>
      </c>
      <c r="O46" s="125">
        <f>O44*N46</f>
        <v>0</v>
      </c>
    </row>
    <row r="47" spans="2:15" x14ac:dyDescent="0.15">
      <c r="B47" s="203" t="s">
        <v>85</v>
      </c>
      <c r="C47" s="203"/>
      <c r="D47" s="133">
        <f>D18</f>
        <v>0</v>
      </c>
      <c r="E47" s="126">
        <f>E44*D47</f>
        <v>0</v>
      </c>
      <c r="G47" s="203" t="s">
        <v>85</v>
      </c>
      <c r="H47" s="203"/>
      <c r="I47" s="133">
        <f>D18</f>
        <v>0</v>
      </c>
      <c r="J47" s="126">
        <f>J44*I47</f>
        <v>0</v>
      </c>
      <c r="L47" s="203" t="s">
        <v>85</v>
      </c>
      <c r="M47" s="203"/>
      <c r="N47" s="133">
        <f>N18</f>
        <v>0</v>
      </c>
      <c r="O47" s="126">
        <f>O44*N47</f>
        <v>0</v>
      </c>
    </row>
    <row r="48" spans="2:15" x14ac:dyDescent="0.15">
      <c r="B48" s="203" t="s">
        <v>86</v>
      </c>
      <c r="C48" s="203"/>
      <c r="D48" s="133">
        <f>D19</f>
        <v>0</v>
      </c>
      <c r="E48" s="126">
        <f>E44*D48</f>
        <v>0</v>
      </c>
      <c r="G48" s="203" t="s">
        <v>86</v>
      </c>
      <c r="H48" s="203"/>
      <c r="I48" s="133">
        <f>D19</f>
        <v>0</v>
      </c>
      <c r="J48" s="126">
        <f>J44*I48</f>
        <v>0</v>
      </c>
      <c r="L48" s="203" t="s">
        <v>86</v>
      </c>
      <c r="M48" s="203"/>
      <c r="N48" s="133">
        <f>N19</f>
        <v>0</v>
      </c>
      <c r="O48" s="126">
        <f>O44*N48</f>
        <v>0</v>
      </c>
    </row>
    <row r="49" spans="2:15" ht="12" thickBot="1" x14ac:dyDescent="0.2">
      <c r="B49" s="199" t="s">
        <v>87</v>
      </c>
      <c r="C49" s="199"/>
      <c r="D49" s="146">
        <f>SUM(D46:D48)</f>
        <v>0</v>
      </c>
      <c r="E49" s="124">
        <f>E44+E46+E47+E48</f>
        <v>0</v>
      </c>
      <c r="G49" s="199" t="s">
        <v>87</v>
      </c>
      <c r="H49" s="199"/>
      <c r="I49" s="146">
        <f>SUM(I46:I48)</f>
        <v>0</v>
      </c>
      <c r="J49" s="124">
        <f>J44+J46+J47+J48</f>
        <v>0</v>
      </c>
      <c r="L49" s="218" t="s">
        <v>87</v>
      </c>
      <c r="M49" s="218"/>
      <c r="N49" s="146">
        <f>SUM(N46:N48)</f>
        <v>0</v>
      </c>
      <c r="O49" s="153">
        <f>O44+O46+O47+O48</f>
        <v>0</v>
      </c>
    </row>
    <row r="50" spans="2:15" ht="12" thickTop="1" x14ac:dyDescent="0.15">
      <c r="B50" s="200"/>
      <c r="C50" s="200"/>
      <c r="D50" s="147"/>
      <c r="E50" s="129"/>
      <c r="G50" s="200"/>
      <c r="H50" s="200"/>
      <c r="I50" s="147"/>
      <c r="J50" s="129"/>
      <c r="L50" s="200"/>
      <c r="M50" s="200"/>
      <c r="N50" s="147"/>
      <c r="O50" s="129"/>
    </row>
    <row r="51" spans="2:15" x14ac:dyDescent="0.15">
      <c r="B51" s="201" t="s">
        <v>88</v>
      </c>
      <c r="C51" s="202"/>
      <c r="D51" s="133">
        <f>D22</f>
        <v>0</v>
      </c>
      <c r="E51" s="126">
        <f>E39*D51</f>
        <v>0</v>
      </c>
      <c r="G51" s="201" t="s">
        <v>88</v>
      </c>
      <c r="H51" s="202"/>
      <c r="I51" s="133">
        <f>D22</f>
        <v>0</v>
      </c>
      <c r="J51" s="126">
        <f>J39*I51</f>
        <v>0</v>
      </c>
      <c r="L51" s="201" t="s">
        <v>88</v>
      </c>
      <c r="M51" s="202"/>
      <c r="N51" s="133">
        <f>N22</f>
        <v>0</v>
      </c>
      <c r="O51" s="126">
        <f>O39*N51</f>
        <v>0</v>
      </c>
    </row>
    <row r="52" spans="2:15" ht="12" thickBot="1" x14ac:dyDescent="0.2">
      <c r="B52" s="199" t="s">
        <v>14</v>
      </c>
      <c r="C52" s="199"/>
      <c r="D52" s="146"/>
      <c r="E52" s="124">
        <f>E51+E49</f>
        <v>0</v>
      </c>
      <c r="G52" s="199" t="s">
        <v>14</v>
      </c>
      <c r="H52" s="199"/>
      <c r="I52" s="146"/>
      <c r="J52" s="124">
        <f>J51+J49</f>
        <v>0</v>
      </c>
      <c r="L52" s="218" t="s">
        <v>14</v>
      </c>
      <c r="M52" s="218"/>
      <c r="N52" s="146"/>
      <c r="O52" s="153">
        <f>O51+O49</f>
        <v>0</v>
      </c>
    </row>
    <row r="53" spans="2:15" ht="12" thickTop="1" x14ac:dyDescent="0.15">
      <c r="B53" s="203" t="s">
        <v>89</v>
      </c>
      <c r="C53" s="203"/>
      <c r="D53" s="133">
        <f>D24</f>
        <v>0</v>
      </c>
      <c r="E53" s="126">
        <f>E39*D53</f>
        <v>0</v>
      </c>
      <c r="G53" s="203" t="s">
        <v>89</v>
      </c>
      <c r="H53" s="203"/>
      <c r="I53" s="133">
        <f>D24</f>
        <v>0</v>
      </c>
      <c r="J53" s="126">
        <f>J39*I53</f>
        <v>0</v>
      </c>
      <c r="L53" s="203" t="s">
        <v>89</v>
      </c>
      <c r="M53" s="203"/>
      <c r="N53" s="133">
        <f>N24</f>
        <v>0</v>
      </c>
      <c r="O53" s="126">
        <f>O39*N53</f>
        <v>0</v>
      </c>
    </row>
    <row r="54" spans="2:15" ht="12" thickBot="1" x14ac:dyDescent="0.2">
      <c r="B54" s="204" t="s">
        <v>90</v>
      </c>
      <c r="C54" s="204"/>
      <c r="D54" s="148">
        <f>D25</f>
        <v>0</v>
      </c>
      <c r="E54" s="127">
        <f>E36*D54</f>
        <v>0</v>
      </c>
      <c r="G54" s="204" t="s">
        <v>90</v>
      </c>
      <c r="H54" s="204"/>
      <c r="I54" s="148">
        <f>D25</f>
        <v>0</v>
      </c>
      <c r="J54" s="127">
        <f>J36*I54</f>
        <v>0</v>
      </c>
      <c r="L54" s="204" t="s">
        <v>90</v>
      </c>
      <c r="M54" s="204"/>
      <c r="N54" s="148">
        <f>N25</f>
        <v>0</v>
      </c>
      <c r="O54" s="127">
        <f>O36*N54</f>
        <v>0</v>
      </c>
    </row>
    <row r="55" spans="2:15" ht="12.75" thickTop="1" thickBot="1" x14ac:dyDescent="0.2">
      <c r="B55" s="197" t="s">
        <v>95</v>
      </c>
      <c r="C55" s="197"/>
      <c r="D55" s="122"/>
      <c r="E55" s="130">
        <f>E52+E53+E54</f>
        <v>0</v>
      </c>
      <c r="G55" s="197" t="s">
        <v>95</v>
      </c>
      <c r="H55" s="197"/>
      <c r="I55" s="122"/>
      <c r="J55" s="130">
        <f>J52+J53+J54</f>
        <v>0</v>
      </c>
      <c r="L55" s="197" t="s">
        <v>95</v>
      </c>
      <c r="M55" s="197"/>
      <c r="N55" s="122"/>
      <c r="O55" s="130">
        <f>O52+O53+O54</f>
        <v>0</v>
      </c>
    </row>
    <row r="56" spans="2:15" ht="12.75" thickTop="1" thickBot="1" x14ac:dyDescent="0.2">
      <c r="B56" s="65"/>
      <c r="C56" s="65"/>
      <c r="D56" s="65"/>
      <c r="E56" s="65"/>
      <c r="G56" s="65"/>
      <c r="H56" s="65"/>
      <c r="I56" s="65"/>
      <c r="J56" s="65"/>
      <c r="L56" s="65"/>
      <c r="M56" s="65"/>
      <c r="N56" s="65"/>
      <c r="O56" s="65"/>
    </row>
    <row r="57" spans="2:15" ht="12" thickTop="1" x14ac:dyDescent="0.15"/>
  </sheetData>
  <mergeCells count="153">
    <mergeCell ref="L54:M54"/>
    <mergeCell ref="L55:M55"/>
    <mergeCell ref="L45:M45"/>
    <mergeCell ref="L46:M46"/>
    <mergeCell ref="L47:M47"/>
    <mergeCell ref="L48:M48"/>
    <mergeCell ref="L49:M49"/>
    <mergeCell ref="L50:M50"/>
    <mergeCell ref="L51:M51"/>
    <mergeCell ref="L52:M52"/>
    <mergeCell ref="L53:M53"/>
    <mergeCell ref="L36:M36"/>
    <mergeCell ref="L37:M37"/>
    <mergeCell ref="L38:M38"/>
    <mergeCell ref="L39:M39"/>
    <mergeCell ref="L40:M40"/>
    <mergeCell ref="L41:M41"/>
    <mergeCell ref="L42:M42"/>
    <mergeCell ref="L43:M43"/>
    <mergeCell ref="L44:M44"/>
    <mergeCell ref="B11:C11"/>
    <mergeCell ref="B12:C12"/>
    <mergeCell ref="B14:C14"/>
    <mergeCell ref="L30:O30"/>
    <mergeCell ref="L31:O31"/>
    <mergeCell ref="L32:O32"/>
    <mergeCell ref="L33:M35"/>
    <mergeCell ref="N33:O33"/>
    <mergeCell ref="N34:O34"/>
    <mergeCell ref="L14:M14"/>
    <mergeCell ref="L13:M13"/>
    <mergeCell ref="L12:M12"/>
    <mergeCell ref="L11:M11"/>
    <mergeCell ref="G17:H17"/>
    <mergeCell ref="G18:H18"/>
    <mergeCell ref="G19:H19"/>
    <mergeCell ref="B26:C26"/>
    <mergeCell ref="B24:C24"/>
    <mergeCell ref="B25:C25"/>
    <mergeCell ref="D34:E34"/>
    <mergeCell ref="L25:M25"/>
    <mergeCell ref="L26:M26"/>
    <mergeCell ref="L22:M22"/>
    <mergeCell ref="L23:M23"/>
    <mergeCell ref="B2:E2"/>
    <mergeCell ref="B3:E3"/>
    <mergeCell ref="B4:E4"/>
    <mergeCell ref="D5:E5"/>
    <mergeCell ref="B9:C9"/>
    <mergeCell ref="G24:H24"/>
    <mergeCell ref="G25:H25"/>
    <mergeCell ref="G26:H26"/>
    <mergeCell ref="B18:C18"/>
    <mergeCell ref="B19:C19"/>
    <mergeCell ref="B20:C20"/>
    <mergeCell ref="B21:C21"/>
    <mergeCell ref="B22:C22"/>
    <mergeCell ref="B23:C23"/>
    <mergeCell ref="G20:H20"/>
    <mergeCell ref="G9:H9"/>
    <mergeCell ref="B17:C17"/>
    <mergeCell ref="B16:C16"/>
    <mergeCell ref="B5:C7"/>
    <mergeCell ref="B13:C13"/>
    <mergeCell ref="B15:C15"/>
    <mergeCell ref="B8:C8"/>
    <mergeCell ref="B10:C10"/>
    <mergeCell ref="D6:E6"/>
    <mergeCell ref="G2:J2"/>
    <mergeCell ref="G3:J3"/>
    <mergeCell ref="G4:J4"/>
    <mergeCell ref="G5:H7"/>
    <mergeCell ref="I5:J5"/>
    <mergeCell ref="I6:J6"/>
    <mergeCell ref="G21:H21"/>
    <mergeCell ref="G22:H22"/>
    <mergeCell ref="G23:H23"/>
    <mergeCell ref="G12:H12"/>
    <mergeCell ref="G13:H13"/>
    <mergeCell ref="G14:H14"/>
    <mergeCell ref="G15:H15"/>
    <mergeCell ref="G16:H16"/>
    <mergeCell ref="G8:H8"/>
    <mergeCell ref="G10:H10"/>
    <mergeCell ref="G11:H11"/>
    <mergeCell ref="L10:M10"/>
    <mergeCell ref="L21:M21"/>
    <mergeCell ref="L20:M20"/>
    <mergeCell ref="L2:O2"/>
    <mergeCell ref="L5:M7"/>
    <mergeCell ref="N5:O5"/>
    <mergeCell ref="L8:M8"/>
    <mergeCell ref="N6:O6"/>
    <mergeCell ref="L4:O4"/>
    <mergeCell ref="L3:O3"/>
    <mergeCell ref="L15:M15"/>
    <mergeCell ref="L16:M16"/>
    <mergeCell ref="L17:M17"/>
    <mergeCell ref="L18:M18"/>
    <mergeCell ref="L19:M19"/>
    <mergeCell ref="L24:M24"/>
    <mergeCell ref="L9:M9"/>
    <mergeCell ref="B50:C50"/>
    <mergeCell ref="B51:C51"/>
    <mergeCell ref="B52:C52"/>
    <mergeCell ref="B53:C53"/>
    <mergeCell ref="B36:C36"/>
    <mergeCell ref="B39:C39"/>
    <mergeCell ref="B40:C40"/>
    <mergeCell ref="B41:C41"/>
    <mergeCell ref="B44:C44"/>
    <mergeCell ref="B45:C45"/>
    <mergeCell ref="B46:C46"/>
    <mergeCell ref="B47:C47"/>
    <mergeCell ref="B48:C48"/>
    <mergeCell ref="B49:C49"/>
    <mergeCell ref="B42:C42"/>
    <mergeCell ref="B43:C43"/>
    <mergeCell ref="B37:C37"/>
    <mergeCell ref="B30:E30"/>
    <mergeCell ref="B31:E31"/>
    <mergeCell ref="B32:E32"/>
    <mergeCell ref="B33:C35"/>
    <mergeCell ref="D33:E33"/>
    <mergeCell ref="G36:H36"/>
    <mergeCell ref="G37:H37"/>
    <mergeCell ref="G39:H39"/>
    <mergeCell ref="G40:H40"/>
    <mergeCell ref="G41:H41"/>
    <mergeCell ref="G42:H42"/>
    <mergeCell ref="G30:J30"/>
    <mergeCell ref="G31:J31"/>
    <mergeCell ref="G32:J32"/>
    <mergeCell ref="G33:H35"/>
    <mergeCell ref="I33:J33"/>
    <mergeCell ref="I34:J34"/>
    <mergeCell ref="G55:H55"/>
    <mergeCell ref="B38:C38"/>
    <mergeCell ref="G38:H38"/>
    <mergeCell ref="G49:H49"/>
    <mergeCell ref="G50:H50"/>
    <mergeCell ref="G51:H51"/>
    <mergeCell ref="G52:H52"/>
    <mergeCell ref="G53:H53"/>
    <mergeCell ref="G54:H54"/>
    <mergeCell ref="G43:H43"/>
    <mergeCell ref="G44:H44"/>
    <mergeCell ref="G45:H45"/>
    <mergeCell ref="G46:H46"/>
    <mergeCell ref="G47:H47"/>
    <mergeCell ref="G48:H48"/>
    <mergeCell ref="B54:C54"/>
    <mergeCell ref="B55:C55"/>
  </mergeCells>
  <phoneticPr fontId="3" type="noConversion"/>
  <pageMargins left="0.75" right="0.75" top="1" bottom="1" header="0.5" footer="0.5"/>
  <pageSetup paperSize="9" scale="75" orientation="landscape" r:id="rId1"/>
  <headerFooter alignWithMargins="0">
    <oddFooter>Pagina &amp;P van &amp;N</oddFooter>
  </headerFooter>
  <ignoredErrors>
    <ignoredError sqref="J10"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Z326"/>
  <sheetViews>
    <sheetView tabSelected="1" workbookViewId="0">
      <selection activeCell="I15" sqref="I15"/>
    </sheetView>
  </sheetViews>
  <sheetFormatPr defaultRowHeight="11.25" x14ac:dyDescent="0.15"/>
  <cols>
    <col min="1" max="1" width="46.5703125" style="52" bestFit="1" customWidth="1"/>
    <col min="2" max="4" width="22.140625" style="52" customWidth="1"/>
    <col min="5" max="7" width="16.7109375" style="52" customWidth="1"/>
    <col min="8" max="26" width="9.140625" style="108"/>
    <col min="27" max="16384" width="9.140625" style="52"/>
  </cols>
  <sheetData>
    <row r="1" spans="1:26" ht="12.75" thickTop="1" thickBot="1" x14ac:dyDescent="0.2">
      <c r="A1" s="157" t="s">
        <v>36</v>
      </c>
      <c r="B1" s="158"/>
      <c r="C1" s="158"/>
      <c r="D1" s="158"/>
      <c r="E1" s="158"/>
      <c r="F1" s="158"/>
      <c r="G1" s="158"/>
    </row>
    <row r="2" spans="1:26" ht="12.75" thickTop="1" thickBot="1" x14ac:dyDescent="0.2">
      <c r="A2" s="219" t="s">
        <v>92</v>
      </c>
      <c r="B2" s="220"/>
      <c r="C2" s="220"/>
      <c r="D2" s="220"/>
      <c r="E2" s="220"/>
      <c r="F2" s="220"/>
      <c r="G2" s="220"/>
    </row>
    <row r="3" spans="1:26" ht="12.75" thickTop="1" thickBot="1" x14ac:dyDescent="0.2">
      <c r="A3" s="221" t="s">
        <v>16</v>
      </c>
      <c r="B3" s="222"/>
      <c r="C3" s="222"/>
      <c r="D3" s="222"/>
      <c r="E3" s="222"/>
      <c r="F3" s="222"/>
      <c r="G3" s="222"/>
    </row>
    <row r="4" spans="1:26" ht="12.75" thickTop="1" thickBot="1" x14ac:dyDescent="0.2">
      <c r="A4" s="112"/>
      <c r="B4" s="112"/>
      <c r="C4" s="112"/>
      <c r="D4" s="112"/>
      <c r="E4" s="112"/>
      <c r="F4" s="112"/>
      <c r="G4" s="112"/>
    </row>
    <row r="5" spans="1:26" ht="21" thickTop="1" thickBot="1" x14ac:dyDescent="0.25">
      <c r="A5" s="107" t="s">
        <v>78</v>
      </c>
      <c r="B5" s="113">
        <f>F14+F22+F30</f>
        <v>0</v>
      </c>
      <c r="C5" s="59"/>
      <c r="D5" s="59"/>
      <c r="E5" s="59"/>
      <c r="F5" s="59"/>
      <c r="G5" s="59"/>
    </row>
    <row r="6" spans="1:26" ht="12.75" thickTop="1" thickBot="1" x14ac:dyDescent="0.2">
      <c r="A6" s="59"/>
      <c r="B6" s="59"/>
      <c r="C6" s="59"/>
      <c r="D6" s="59"/>
      <c r="E6" s="59"/>
      <c r="F6" s="59"/>
      <c r="G6" s="59"/>
    </row>
    <row r="7" spans="1:26" s="42" customFormat="1" ht="24" customHeight="1" thickTop="1" thickBot="1" x14ac:dyDescent="0.3">
      <c r="A7" s="107" t="s">
        <v>79</v>
      </c>
      <c r="B7" s="78" t="s">
        <v>40</v>
      </c>
      <c r="C7" s="84" t="s">
        <v>128</v>
      </c>
      <c r="D7" s="81" t="s">
        <v>138</v>
      </c>
      <c r="E7" s="40" t="s">
        <v>39</v>
      </c>
      <c r="F7" s="40" t="s">
        <v>0</v>
      </c>
      <c r="G7" s="41" t="s">
        <v>1</v>
      </c>
      <c r="H7" s="110"/>
      <c r="I7" s="223" t="s">
        <v>77</v>
      </c>
      <c r="J7" s="224"/>
      <c r="K7" s="224"/>
      <c r="L7" s="225"/>
      <c r="M7" s="110"/>
      <c r="N7" s="110"/>
      <c r="O7" s="110"/>
      <c r="P7" s="110"/>
      <c r="Q7" s="110"/>
      <c r="R7" s="110"/>
      <c r="S7" s="110"/>
      <c r="T7" s="110"/>
      <c r="U7" s="110"/>
      <c r="V7" s="110"/>
      <c r="W7" s="110"/>
      <c r="X7" s="110"/>
      <c r="Y7" s="110"/>
      <c r="Z7" s="110"/>
    </row>
    <row r="8" spans="1:26" s="43" customFormat="1" ht="13.5" customHeight="1" thickTop="1" x14ac:dyDescent="0.25">
      <c r="A8" s="44" t="s">
        <v>76</v>
      </c>
      <c r="B8" s="79"/>
      <c r="C8" s="85"/>
      <c r="D8" s="82"/>
      <c r="E8" s="45"/>
      <c r="F8" s="53"/>
      <c r="G8" s="47"/>
      <c r="H8" s="111"/>
      <c r="I8" s="226"/>
      <c r="J8" s="227"/>
      <c r="K8" s="227"/>
      <c r="L8" s="228"/>
      <c r="M8" s="111"/>
      <c r="N8" s="111"/>
      <c r="O8" s="111"/>
      <c r="P8" s="111"/>
      <c r="Q8" s="111"/>
      <c r="R8" s="111"/>
      <c r="S8" s="111"/>
      <c r="T8" s="111"/>
      <c r="U8" s="111"/>
      <c r="V8" s="111"/>
      <c r="W8" s="111"/>
      <c r="X8" s="111"/>
      <c r="Y8" s="111"/>
      <c r="Z8" s="111"/>
    </row>
    <row r="9" spans="1:26" s="43" customFormat="1" ht="12.75" customHeight="1" x14ac:dyDescent="0.25">
      <c r="A9" s="48" t="s">
        <v>73</v>
      </c>
      <c r="B9" s="80">
        <v>19</v>
      </c>
      <c r="C9" s="138">
        <v>0</v>
      </c>
      <c r="D9" s="83">
        <f>B9-C9</f>
        <v>19</v>
      </c>
      <c r="E9" s="46">
        <f>AVERAGE('3. Specificatie uurtarieven'!E26:'3. Specificatie uurtarieven'!J26)</f>
        <v>0</v>
      </c>
      <c r="F9" s="46">
        <f>D9*E9*255</f>
        <v>0</v>
      </c>
      <c r="G9" s="47" t="s">
        <v>2</v>
      </c>
      <c r="H9" s="111"/>
      <c r="I9" s="226"/>
      <c r="J9" s="227"/>
      <c r="K9" s="227"/>
      <c r="L9" s="228"/>
      <c r="M9" s="111"/>
      <c r="N9" s="111"/>
      <c r="O9" s="111"/>
      <c r="P9" s="111"/>
      <c r="Q9" s="111"/>
      <c r="R9" s="111"/>
      <c r="S9" s="111"/>
      <c r="T9" s="111"/>
      <c r="U9" s="111"/>
      <c r="V9" s="111"/>
      <c r="W9" s="111"/>
      <c r="X9" s="111"/>
      <c r="Y9" s="111"/>
      <c r="Z9" s="111"/>
    </row>
    <row r="10" spans="1:26" s="43" customFormat="1" ht="12.75" customHeight="1" x14ac:dyDescent="0.25">
      <c r="A10" s="48" t="s">
        <v>82</v>
      </c>
      <c r="B10" s="80">
        <v>4</v>
      </c>
      <c r="C10" s="138">
        <v>0</v>
      </c>
      <c r="D10" s="83">
        <f>B10-C10</f>
        <v>4</v>
      </c>
      <c r="E10" s="46">
        <f>E9</f>
        <v>0</v>
      </c>
      <c r="F10" s="46">
        <f>D10*E10*255</f>
        <v>0</v>
      </c>
      <c r="G10" s="47" t="s">
        <v>2</v>
      </c>
      <c r="H10" s="111"/>
      <c r="I10" s="226"/>
      <c r="J10" s="227"/>
      <c r="K10" s="227"/>
      <c r="L10" s="228"/>
      <c r="M10" s="111"/>
      <c r="N10" s="111"/>
      <c r="O10" s="111"/>
      <c r="P10" s="111"/>
      <c r="Q10" s="111"/>
      <c r="R10" s="111"/>
      <c r="S10" s="111"/>
      <c r="T10" s="111"/>
      <c r="U10" s="111"/>
      <c r="V10" s="111"/>
      <c r="W10" s="111"/>
      <c r="X10" s="111"/>
      <c r="Y10" s="111"/>
      <c r="Z10" s="111"/>
    </row>
    <row r="11" spans="1:26" s="43" customFormat="1" ht="12.75" customHeight="1" x14ac:dyDescent="0.25">
      <c r="A11" s="48" t="s">
        <v>38</v>
      </c>
      <c r="B11" s="80">
        <v>10</v>
      </c>
      <c r="C11" s="138">
        <v>0</v>
      </c>
      <c r="D11" s="83">
        <f>B11-C11</f>
        <v>10</v>
      </c>
      <c r="E11" s="46">
        <f>E9</f>
        <v>0</v>
      </c>
      <c r="F11" s="46">
        <f>D11*E11*255</f>
        <v>0</v>
      </c>
      <c r="G11" s="47" t="s">
        <v>2</v>
      </c>
      <c r="H11" s="111"/>
      <c r="I11" s="226"/>
      <c r="J11" s="227"/>
      <c r="K11" s="227"/>
      <c r="L11" s="228"/>
      <c r="M11" s="111"/>
      <c r="N11" s="111"/>
      <c r="O11" s="111"/>
      <c r="P11" s="111"/>
      <c r="Q11" s="111"/>
      <c r="R11" s="111"/>
      <c r="S11" s="111"/>
      <c r="T11" s="111"/>
      <c r="U11" s="111"/>
      <c r="V11" s="111"/>
      <c r="W11" s="111"/>
      <c r="X11" s="111"/>
      <c r="Y11" s="111"/>
      <c r="Z11" s="111"/>
    </row>
    <row r="12" spans="1:26" s="43" customFormat="1" ht="12.75" customHeight="1" x14ac:dyDescent="0.25">
      <c r="A12" s="48" t="s">
        <v>37</v>
      </c>
      <c r="B12" s="80">
        <v>2.2799999999999998</v>
      </c>
      <c r="C12" s="138">
        <v>0</v>
      </c>
      <c r="D12" s="83">
        <f>B12-C12</f>
        <v>2.2799999999999998</v>
      </c>
      <c r="E12" s="46">
        <f>E9</f>
        <v>0</v>
      </c>
      <c r="F12" s="46">
        <f>D12*E12*255</f>
        <v>0</v>
      </c>
      <c r="G12" s="47" t="s">
        <v>2</v>
      </c>
      <c r="H12" s="111"/>
      <c r="I12" s="226"/>
      <c r="J12" s="227"/>
      <c r="K12" s="227"/>
      <c r="L12" s="228"/>
      <c r="M12" s="111"/>
      <c r="N12" s="111"/>
      <c r="O12" s="111"/>
      <c r="P12" s="111"/>
      <c r="Q12" s="111"/>
      <c r="R12" s="111"/>
      <c r="S12" s="111"/>
      <c r="T12" s="111"/>
      <c r="U12" s="111"/>
      <c r="V12" s="111"/>
      <c r="W12" s="111"/>
      <c r="X12" s="111"/>
      <c r="Y12" s="111"/>
      <c r="Z12" s="111"/>
    </row>
    <row r="13" spans="1:26" s="43" customFormat="1" ht="12.75" customHeight="1" thickBot="1" x14ac:dyDescent="0.3">
      <c r="A13" s="48" t="s">
        <v>41</v>
      </c>
      <c r="B13" s="80">
        <v>8</v>
      </c>
      <c r="C13" s="138">
        <v>0</v>
      </c>
      <c r="D13" s="83">
        <f>B13-C13</f>
        <v>8</v>
      </c>
      <c r="E13" s="46">
        <f>E9</f>
        <v>0</v>
      </c>
      <c r="F13" s="46">
        <f>D13*E13*255</f>
        <v>0</v>
      </c>
      <c r="G13" s="47" t="s">
        <v>2</v>
      </c>
      <c r="H13" s="111"/>
      <c r="I13" s="229"/>
      <c r="J13" s="230"/>
      <c r="K13" s="230"/>
      <c r="L13" s="231"/>
      <c r="M13" s="111"/>
      <c r="N13" s="111"/>
      <c r="O13" s="111"/>
      <c r="P13" s="111"/>
      <c r="Q13" s="111"/>
      <c r="R13" s="111"/>
      <c r="S13" s="111"/>
      <c r="T13" s="111"/>
      <c r="U13" s="111"/>
      <c r="V13" s="111"/>
      <c r="W13" s="111"/>
      <c r="X13" s="111"/>
      <c r="Y13" s="111"/>
      <c r="Z13" s="111"/>
    </row>
    <row r="14" spans="1:26" s="43" customFormat="1" ht="13.5" thickBot="1" x14ac:dyDescent="0.3">
      <c r="A14" s="49" t="s">
        <v>35</v>
      </c>
      <c r="B14" s="50">
        <f>SUM(B9:B13)</f>
        <v>43.28</v>
      </c>
      <c r="C14" s="50">
        <f>SUM(C9:C13)</f>
        <v>0</v>
      </c>
      <c r="D14" s="50">
        <f>SUM(D9:D13)</f>
        <v>43.28</v>
      </c>
      <c r="E14" s="50"/>
      <c r="F14" s="68">
        <f>SUM(F9:F13)</f>
        <v>0</v>
      </c>
      <c r="G14" s="51"/>
      <c r="H14" s="111"/>
      <c r="I14" s="111"/>
      <c r="J14" s="111"/>
      <c r="K14" s="111"/>
      <c r="L14" s="111"/>
      <c r="M14" s="111"/>
      <c r="N14" s="111"/>
      <c r="O14" s="111"/>
      <c r="P14" s="111"/>
      <c r="Q14" s="111"/>
      <c r="R14" s="111"/>
      <c r="S14" s="111"/>
      <c r="T14" s="111"/>
      <c r="U14" s="111"/>
      <c r="V14" s="111"/>
      <c r="W14" s="111"/>
      <c r="X14" s="111"/>
      <c r="Y14" s="111"/>
      <c r="Z14" s="111"/>
    </row>
    <row r="15" spans="1:26" s="108" customFormat="1" ht="24.95" customHeight="1" thickTop="1" thickBot="1" x14ac:dyDescent="0.2">
      <c r="A15" s="109"/>
      <c r="B15" s="109"/>
      <c r="C15" s="109"/>
      <c r="D15" s="109"/>
      <c r="E15" s="109"/>
      <c r="F15" s="109"/>
      <c r="G15" s="109"/>
    </row>
    <row r="16" spans="1:26" ht="24" thickTop="1" thickBot="1" x14ac:dyDescent="0.2">
      <c r="A16" s="107" t="s">
        <v>80</v>
      </c>
      <c r="B16" s="78" t="s">
        <v>40</v>
      </c>
      <c r="C16" s="84" t="s">
        <v>42</v>
      </c>
      <c r="D16" s="81" t="s">
        <v>138</v>
      </c>
      <c r="E16" s="40" t="s">
        <v>39</v>
      </c>
      <c r="F16" s="40" t="s">
        <v>0</v>
      </c>
      <c r="G16" s="41" t="s">
        <v>1</v>
      </c>
    </row>
    <row r="17" spans="1:7" ht="13.5" thickTop="1" x14ac:dyDescent="0.25">
      <c r="A17" s="44" t="s">
        <v>75</v>
      </c>
      <c r="B17" s="79"/>
      <c r="C17" s="85"/>
      <c r="D17" s="82"/>
      <c r="E17" s="45"/>
      <c r="F17" s="53"/>
      <c r="G17" s="47"/>
    </row>
    <row r="18" spans="1:7" x14ac:dyDescent="0.15">
      <c r="A18" s="48" t="s">
        <v>73</v>
      </c>
      <c r="B18" s="80">
        <v>19</v>
      </c>
      <c r="C18" s="141">
        <f>C9</f>
        <v>0</v>
      </c>
      <c r="D18" s="83">
        <f>B18-C18</f>
        <v>19</v>
      </c>
      <c r="E18" s="46">
        <f>('3. Specificatie uurtarieven'!O26+'3. Specificatie uurtarieven'!O55)/2</f>
        <v>0</v>
      </c>
      <c r="F18" s="46">
        <f>D18*E18*99</f>
        <v>0</v>
      </c>
      <c r="G18" s="47" t="s">
        <v>2</v>
      </c>
    </row>
    <row r="19" spans="1:7" x14ac:dyDescent="0.15">
      <c r="A19" s="48" t="s">
        <v>38</v>
      </c>
      <c r="B19" s="80">
        <v>10</v>
      </c>
      <c r="C19" s="141">
        <f>C11</f>
        <v>0</v>
      </c>
      <c r="D19" s="83">
        <f>B19-C19</f>
        <v>10</v>
      </c>
      <c r="E19" s="46">
        <f>E18</f>
        <v>0</v>
      </c>
      <c r="F19" s="46">
        <f>D19*E19*99</f>
        <v>0</v>
      </c>
      <c r="G19" s="47" t="s">
        <v>2</v>
      </c>
    </row>
    <row r="20" spans="1:7" x14ac:dyDescent="0.15">
      <c r="A20" s="48" t="s">
        <v>37</v>
      </c>
      <c r="B20" s="80">
        <v>2.2799999999999998</v>
      </c>
      <c r="C20" s="141">
        <f>C12</f>
        <v>0</v>
      </c>
      <c r="D20" s="83">
        <f>B20-C20</f>
        <v>2.2799999999999998</v>
      </c>
      <c r="E20" s="46">
        <f>E18</f>
        <v>0</v>
      </c>
      <c r="F20" s="46">
        <f>D20*E20*99</f>
        <v>0</v>
      </c>
      <c r="G20" s="47" t="s">
        <v>2</v>
      </c>
    </row>
    <row r="21" spans="1:7" x14ac:dyDescent="0.15">
      <c r="A21" s="48" t="s">
        <v>41</v>
      </c>
      <c r="B21" s="80">
        <v>8</v>
      </c>
      <c r="C21" s="141">
        <f>C13</f>
        <v>0</v>
      </c>
      <c r="D21" s="83">
        <f>B21-C21</f>
        <v>8</v>
      </c>
      <c r="E21" s="46">
        <f>E18</f>
        <v>0</v>
      </c>
      <c r="F21" s="46">
        <f>D21*E21*99</f>
        <v>0</v>
      </c>
      <c r="G21" s="47" t="s">
        <v>2</v>
      </c>
    </row>
    <row r="22" spans="1:7" ht="12" thickBot="1" x14ac:dyDescent="0.2">
      <c r="A22" s="49" t="s">
        <v>35</v>
      </c>
      <c r="B22" s="50">
        <f>SUM(B18:B21)</f>
        <v>39.28</v>
      </c>
      <c r="C22" s="50">
        <f>SUM(C18:C21)</f>
        <v>0</v>
      </c>
      <c r="D22" s="50">
        <f>SUM(D18:D21)</f>
        <v>39.28</v>
      </c>
      <c r="E22" s="50"/>
      <c r="F22" s="68">
        <f>SUM(F18:F21)</f>
        <v>0</v>
      </c>
      <c r="G22" s="51"/>
    </row>
    <row r="23" spans="1:7" s="108" customFormat="1" ht="24.95" customHeight="1" thickTop="1" thickBot="1" x14ac:dyDescent="0.2"/>
    <row r="24" spans="1:7" ht="24" thickTop="1" thickBot="1" x14ac:dyDescent="0.2">
      <c r="A24" s="107" t="s">
        <v>81</v>
      </c>
      <c r="B24" s="78" t="s">
        <v>40</v>
      </c>
      <c r="C24" s="84" t="s">
        <v>42</v>
      </c>
      <c r="D24" s="81" t="s">
        <v>138</v>
      </c>
      <c r="E24" s="40" t="s">
        <v>39</v>
      </c>
      <c r="F24" s="40" t="s">
        <v>0</v>
      </c>
      <c r="G24" s="41" t="s">
        <v>1</v>
      </c>
    </row>
    <row r="25" spans="1:7" ht="13.5" thickTop="1" x14ac:dyDescent="0.25">
      <c r="A25" s="44" t="s">
        <v>74</v>
      </c>
      <c r="B25" s="79"/>
      <c r="C25" s="85"/>
      <c r="D25" s="82"/>
      <c r="E25" s="45"/>
      <c r="F25" s="53"/>
      <c r="G25" s="47"/>
    </row>
    <row r="26" spans="1:7" x14ac:dyDescent="0.15">
      <c r="A26" s="48" t="s">
        <v>73</v>
      </c>
      <c r="B26" s="80">
        <v>19</v>
      </c>
      <c r="C26" s="141">
        <f>C9</f>
        <v>0</v>
      </c>
      <c r="D26" s="83">
        <f>B26-C26</f>
        <v>19</v>
      </c>
      <c r="E26" s="46">
        <f>AVERAGE('3. Specificatie uurtarieven'!E55:'3. Specificatie uurtarieven'!J55)</f>
        <v>0</v>
      </c>
      <c r="F26" s="46">
        <f>D26*E26*11</f>
        <v>0</v>
      </c>
      <c r="G26" s="47" t="s">
        <v>2</v>
      </c>
    </row>
    <row r="27" spans="1:7" x14ac:dyDescent="0.15">
      <c r="A27" s="48" t="s">
        <v>38</v>
      </c>
      <c r="B27" s="80">
        <v>10</v>
      </c>
      <c r="C27" s="141">
        <f>C11</f>
        <v>0</v>
      </c>
      <c r="D27" s="83">
        <f>B27-C27</f>
        <v>10</v>
      </c>
      <c r="E27" s="46">
        <f>E26</f>
        <v>0</v>
      </c>
      <c r="F27" s="46">
        <f>B27*E27*11</f>
        <v>0</v>
      </c>
      <c r="G27" s="47" t="s">
        <v>2</v>
      </c>
    </row>
    <row r="28" spans="1:7" x14ac:dyDescent="0.15">
      <c r="A28" s="48" t="s">
        <v>37</v>
      </c>
      <c r="B28" s="80">
        <v>2.2799999999999998</v>
      </c>
      <c r="C28" s="141">
        <f>C12</f>
        <v>0</v>
      </c>
      <c r="D28" s="83">
        <f>B28-C28</f>
        <v>2.2799999999999998</v>
      </c>
      <c r="E28" s="46">
        <f>E26</f>
        <v>0</v>
      </c>
      <c r="F28" s="46">
        <f>B28*E28*11</f>
        <v>0</v>
      </c>
      <c r="G28" s="47" t="s">
        <v>2</v>
      </c>
    </row>
    <row r="29" spans="1:7" x14ac:dyDescent="0.15">
      <c r="A29" s="48" t="s">
        <v>41</v>
      </c>
      <c r="B29" s="80">
        <v>4</v>
      </c>
      <c r="C29" s="141">
        <f>C13*0.5</f>
        <v>0</v>
      </c>
      <c r="D29" s="83">
        <f>B29-C29</f>
        <v>4</v>
      </c>
      <c r="E29" s="46">
        <f>E26</f>
        <v>0</v>
      </c>
      <c r="F29" s="46">
        <f>B29*E29*11</f>
        <v>0</v>
      </c>
      <c r="G29" s="47" t="s">
        <v>2</v>
      </c>
    </row>
    <row r="30" spans="1:7" ht="12" thickBot="1" x14ac:dyDescent="0.2">
      <c r="A30" s="49" t="s">
        <v>35</v>
      </c>
      <c r="B30" s="50">
        <f>SUM(B26:B29)</f>
        <v>35.28</v>
      </c>
      <c r="C30" s="50">
        <f>SUM(C26:C29)</f>
        <v>0</v>
      </c>
      <c r="D30" s="50">
        <f>SUM(D26:D29)</f>
        <v>35.28</v>
      </c>
      <c r="E30" s="50"/>
      <c r="F30" s="68">
        <f>SUM(F26:F29)</f>
        <v>0</v>
      </c>
      <c r="G30" s="51"/>
    </row>
    <row r="31" spans="1:7" s="108" customFormat="1" ht="12" thickTop="1" x14ac:dyDescent="0.15"/>
    <row r="32" spans="1:7" s="108" customFormat="1" x14ac:dyDescent="0.15"/>
    <row r="33" s="108" customFormat="1" x14ac:dyDescent="0.15"/>
    <row r="34" s="108" customFormat="1" x14ac:dyDescent="0.15"/>
    <row r="35" s="108" customFormat="1" x14ac:dyDescent="0.15"/>
    <row r="36" s="108" customFormat="1" x14ac:dyDescent="0.15"/>
    <row r="37" s="108" customFormat="1" x14ac:dyDescent="0.15"/>
    <row r="38" s="108" customFormat="1" x14ac:dyDescent="0.15"/>
    <row r="39" s="108" customFormat="1" x14ac:dyDescent="0.15"/>
    <row r="40" s="108" customFormat="1" x14ac:dyDescent="0.15"/>
    <row r="41" s="108" customFormat="1" x14ac:dyDescent="0.15"/>
    <row r="42" s="108" customFormat="1" x14ac:dyDescent="0.15"/>
    <row r="43" s="108" customFormat="1" x14ac:dyDescent="0.15"/>
    <row r="44" s="108" customFormat="1" x14ac:dyDescent="0.15"/>
    <row r="45" s="108" customFormat="1" x14ac:dyDescent="0.15"/>
    <row r="46" s="108" customFormat="1" x14ac:dyDescent="0.15"/>
    <row r="47" s="108" customFormat="1" x14ac:dyDescent="0.15"/>
    <row r="48" s="108" customFormat="1" x14ac:dyDescent="0.15"/>
    <row r="49" s="108" customFormat="1" x14ac:dyDescent="0.15"/>
    <row r="50" s="108" customFormat="1" x14ac:dyDescent="0.15"/>
    <row r="51" s="108" customFormat="1" x14ac:dyDescent="0.15"/>
    <row r="52" s="108" customFormat="1" x14ac:dyDescent="0.15"/>
    <row r="53" s="108" customFormat="1" x14ac:dyDescent="0.15"/>
    <row r="54" s="108" customFormat="1" x14ac:dyDescent="0.15"/>
    <row r="55" s="108" customFormat="1" x14ac:dyDescent="0.15"/>
    <row r="56" s="108" customFormat="1" x14ac:dyDescent="0.15"/>
    <row r="57" s="108" customFormat="1" x14ac:dyDescent="0.15"/>
    <row r="58" s="108" customFormat="1" x14ac:dyDescent="0.15"/>
    <row r="59" s="108" customFormat="1" x14ac:dyDescent="0.15"/>
    <row r="60" s="108" customFormat="1" x14ac:dyDescent="0.15"/>
    <row r="61" s="108" customFormat="1" x14ac:dyDescent="0.15"/>
    <row r="62" s="108" customFormat="1" x14ac:dyDescent="0.15"/>
    <row r="63" s="108" customFormat="1" x14ac:dyDescent="0.15"/>
    <row r="64" s="108" customFormat="1" x14ac:dyDescent="0.15"/>
    <row r="65" s="108" customFormat="1" x14ac:dyDescent="0.15"/>
    <row r="66" s="108" customFormat="1" x14ac:dyDescent="0.15"/>
    <row r="67" s="108" customFormat="1" x14ac:dyDescent="0.15"/>
    <row r="68" s="108" customFormat="1" x14ac:dyDescent="0.15"/>
    <row r="69" s="108" customFormat="1" x14ac:dyDescent="0.15"/>
    <row r="70" s="108" customFormat="1" x14ac:dyDescent="0.15"/>
    <row r="71" s="108" customFormat="1" x14ac:dyDescent="0.15"/>
    <row r="72" s="108" customFormat="1" x14ac:dyDescent="0.15"/>
    <row r="73" s="108" customFormat="1" x14ac:dyDescent="0.15"/>
    <row r="74" s="108" customFormat="1" x14ac:dyDescent="0.15"/>
    <row r="75" s="108" customFormat="1" x14ac:dyDescent="0.15"/>
    <row r="76" s="108" customFormat="1" x14ac:dyDescent="0.15"/>
    <row r="77" s="108" customFormat="1" x14ac:dyDescent="0.15"/>
    <row r="78" s="108" customFormat="1" x14ac:dyDescent="0.15"/>
    <row r="79" s="108" customFormat="1" x14ac:dyDescent="0.15"/>
    <row r="80" s="108" customFormat="1" x14ac:dyDescent="0.15"/>
    <row r="81" s="108" customFormat="1" x14ac:dyDescent="0.15"/>
    <row r="82" s="108" customFormat="1" x14ac:dyDescent="0.15"/>
    <row r="83" s="108" customFormat="1" x14ac:dyDescent="0.15"/>
    <row r="84" s="108" customFormat="1" x14ac:dyDescent="0.15"/>
    <row r="85" s="108" customFormat="1" x14ac:dyDescent="0.15"/>
    <row r="86" s="108" customFormat="1" x14ac:dyDescent="0.15"/>
    <row r="87" s="108" customFormat="1" x14ac:dyDescent="0.15"/>
    <row r="88" s="108" customFormat="1" x14ac:dyDescent="0.15"/>
    <row r="89" s="108" customFormat="1" x14ac:dyDescent="0.15"/>
    <row r="90" s="108" customFormat="1" x14ac:dyDescent="0.15"/>
    <row r="91" s="108" customFormat="1" x14ac:dyDescent="0.15"/>
    <row r="92" s="108" customFormat="1" x14ac:dyDescent="0.15"/>
    <row r="93" s="108" customFormat="1" x14ac:dyDescent="0.15"/>
    <row r="94" s="108" customFormat="1" x14ac:dyDescent="0.15"/>
    <row r="95" s="108" customFormat="1" x14ac:dyDescent="0.15"/>
    <row r="96" s="108" customFormat="1" x14ac:dyDescent="0.15"/>
    <row r="97" s="108" customFormat="1" x14ac:dyDescent="0.15"/>
    <row r="98" s="108" customFormat="1" x14ac:dyDescent="0.15"/>
    <row r="99" s="108" customFormat="1" x14ac:dyDescent="0.15"/>
    <row r="100" s="108" customFormat="1" x14ac:dyDescent="0.15"/>
    <row r="101" s="108" customFormat="1" x14ac:dyDescent="0.15"/>
    <row r="102" s="108" customFormat="1" x14ac:dyDescent="0.15"/>
    <row r="103" s="108" customFormat="1" x14ac:dyDescent="0.15"/>
    <row r="104" s="108" customFormat="1" x14ac:dyDescent="0.15"/>
    <row r="105" s="108" customFormat="1" x14ac:dyDescent="0.15"/>
    <row r="106" s="108" customFormat="1" x14ac:dyDescent="0.15"/>
    <row r="107" s="108" customFormat="1" x14ac:dyDescent="0.15"/>
    <row r="108" s="108" customFormat="1" x14ac:dyDescent="0.15"/>
    <row r="109" s="108" customFormat="1" x14ac:dyDescent="0.15"/>
    <row r="110" s="108" customFormat="1" x14ac:dyDescent="0.15"/>
    <row r="111" s="108" customFormat="1" x14ac:dyDescent="0.15"/>
    <row r="112" s="108" customFormat="1" x14ac:dyDescent="0.15"/>
    <row r="113" s="108" customFormat="1" x14ac:dyDescent="0.15"/>
    <row r="114" s="108" customFormat="1" x14ac:dyDescent="0.15"/>
    <row r="115" s="108" customFormat="1" x14ac:dyDescent="0.15"/>
    <row r="116" s="108" customFormat="1" x14ac:dyDescent="0.15"/>
    <row r="117" s="108" customFormat="1" x14ac:dyDescent="0.15"/>
    <row r="118" s="108" customFormat="1" x14ac:dyDescent="0.15"/>
    <row r="119" s="108" customFormat="1" x14ac:dyDescent="0.15"/>
    <row r="120" s="108" customFormat="1" x14ac:dyDescent="0.15"/>
    <row r="121" s="108" customFormat="1" x14ac:dyDescent="0.15"/>
    <row r="122" s="108" customFormat="1" x14ac:dyDescent="0.15"/>
    <row r="123" s="108" customFormat="1" x14ac:dyDescent="0.15"/>
    <row r="124" s="108" customFormat="1" x14ac:dyDescent="0.15"/>
    <row r="125" s="108" customFormat="1" x14ac:dyDescent="0.15"/>
    <row r="126" s="108" customFormat="1" x14ac:dyDescent="0.15"/>
    <row r="127" s="108" customFormat="1" x14ac:dyDescent="0.15"/>
    <row r="128" s="108" customFormat="1" x14ac:dyDescent="0.15"/>
    <row r="129" s="108" customFormat="1" x14ac:dyDescent="0.15"/>
    <row r="130" s="108" customFormat="1" x14ac:dyDescent="0.15"/>
    <row r="131" s="108" customFormat="1" x14ac:dyDescent="0.15"/>
    <row r="132" s="108" customFormat="1" x14ac:dyDescent="0.15"/>
    <row r="133" s="108" customFormat="1" x14ac:dyDescent="0.15"/>
    <row r="134" s="108" customFormat="1" x14ac:dyDescent="0.15"/>
    <row r="135" s="108" customFormat="1" x14ac:dyDescent="0.15"/>
    <row r="136" s="108" customFormat="1" x14ac:dyDescent="0.15"/>
    <row r="137" s="108" customFormat="1" x14ac:dyDescent="0.15"/>
    <row r="138" s="108" customFormat="1" x14ac:dyDescent="0.15"/>
    <row r="139" s="108" customFormat="1" x14ac:dyDescent="0.15"/>
    <row r="140" s="108" customFormat="1" x14ac:dyDescent="0.15"/>
    <row r="141" s="108" customFormat="1" x14ac:dyDescent="0.15"/>
    <row r="142" s="108" customFormat="1" x14ac:dyDescent="0.15"/>
    <row r="143" s="108" customFormat="1" x14ac:dyDescent="0.15"/>
    <row r="144" s="108" customFormat="1" x14ac:dyDescent="0.15"/>
    <row r="145" s="108" customFormat="1" x14ac:dyDescent="0.15"/>
    <row r="146" s="108" customFormat="1" x14ac:dyDescent="0.15"/>
    <row r="147" s="108" customFormat="1" x14ac:dyDescent="0.15"/>
    <row r="148" s="108" customFormat="1" x14ac:dyDescent="0.15"/>
    <row r="149" s="108" customFormat="1" x14ac:dyDescent="0.15"/>
    <row r="150" s="108" customFormat="1" x14ac:dyDescent="0.15"/>
    <row r="151" s="108" customFormat="1" x14ac:dyDescent="0.15"/>
    <row r="152" s="108" customFormat="1" x14ac:dyDescent="0.15"/>
    <row r="153" s="108" customFormat="1" x14ac:dyDescent="0.15"/>
    <row r="154" s="108" customFormat="1" x14ac:dyDescent="0.15"/>
    <row r="155" s="108" customFormat="1" x14ac:dyDescent="0.15"/>
    <row r="156" s="108" customFormat="1" x14ac:dyDescent="0.15"/>
    <row r="157" s="108" customFormat="1" x14ac:dyDescent="0.15"/>
    <row r="158" s="108" customFormat="1" x14ac:dyDescent="0.15"/>
    <row r="159" s="108" customFormat="1" x14ac:dyDescent="0.15"/>
    <row r="160" s="108" customFormat="1" x14ac:dyDescent="0.15"/>
    <row r="161" s="108" customFormat="1" x14ac:dyDescent="0.15"/>
    <row r="162" s="108" customFormat="1" x14ac:dyDescent="0.15"/>
    <row r="163" s="108" customFormat="1" x14ac:dyDescent="0.15"/>
    <row r="164" s="108" customFormat="1" x14ac:dyDescent="0.15"/>
    <row r="165" s="108" customFormat="1" x14ac:dyDescent="0.15"/>
    <row r="166" s="108" customFormat="1" x14ac:dyDescent="0.15"/>
    <row r="167" s="108" customFormat="1" x14ac:dyDescent="0.15"/>
    <row r="168" s="108" customFormat="1" x14ac:dyDescent="0.15"/>
    <row r="169" s="108" customFormat="1" x14ac:dyDescent="0.15"/>
    <row r="170" s="108" customFormat="1" x14ac:dyDescent="0.15"/>
    <row r="171" s="108" customFormat="1" x14ac:dyDescent="0.15"/>
    <row r="172" s="108" customFormat="1" x14ac:dyDescent="0.15"/>
    <row r="173" s="108" customFormat="1" x14ac:dyDescent="0.15"/>
    <row r="174" s="108" customFormat="1" x14ac:dyDescent="0.15"/>
    <row r="175" s="108" customFormat="1" x14ac:dyDescent="0.15"/>
    <row r="176" s="108" customFormat="1" x14ac:dyDescent="0.15"/>
    <row r="177" s="108" customFormat="1" x14ac:dyDescent="0.15"/>
    <row r="178" s="108" customFormat="1" x14ac:dyDescent="0.15"/>
    <row r="179" s="108" customFormat="1" x14ac:dyDescent="0.15"/>
    <row r="180" s="108" customFormat="1" x14ac:dyDescent="0.15"/>
    <row r="181" s="108" customFormat="1" x14ac:dyDescent="0.15"/>
    <row r="182" s="108" customFormat="1" x14ac:dyDescent="0.15"/>
    <row r="183" s="108" customFormat="1" x14ac:dyDescent="0.15"/>
    <row r="184" s="108" customFormat="1" x14ac:dyDescent="0.15"/>
    <row r="185" s="108" customFormat="1" x14ac:dyDescent="0.15"/>
    <row r="186" s="108" customFormat="1" x14ac:dyDescent="0.15"/>
    <row r="187" s="108" customFormat="1" x14ac:dyDescent="0.15"/>
    <row r="188" s="108" customFormat="1" x14ac:dyDescent="0.15"/>
    <row r="189" s="108" customFormat="1" x14ac:dyDescent="0.15"/>
    <row r="190" s="108" customFormat="1" x14ac:dyDescent="0.15"/>
    <row r="191" s="108" customFormat="1" x14ac:dyDescent="0.15"/>
    <row r="192" s="108" customFormat="1" x14ac:dyDescent="0.15"/>
    <row r="193" s="108" customFormat="1" x14ac:dyDescent="0.15"/>
    <row r="194" s="108" customFormat="1" x14ac:dyDescent="0.15"/>
    <row r="195" s="108" customFormat="1" x14ac:dyDescent="0.15"/>
    <row r="196" s="108" customFormat="1" x14ac:dyDescent="0.15"/>
    <row r="197" s="108" customFormat="1" x14ac:dyDescent="0.15"/>
    <row r="198" s="108" customFormat="1" x14ac:dyDescent="0.15"/>
    <row r="199" s="108" customFormat="1" x14ac:dyDescent="0.15"/>
    <row r="200" s="108" customFormat="1" x14ac:dyDescent="0.15"/>
    <row r="201" s="108" customFormat="1" x14ac:dyDescent="0.15"/>
    <row r="202" s="108" customFormat="1" x14ac:dyDescent="0.15"/>
    <row r="203" s="108" customFormat="1" x14ac:dyDescent="0.15"/>
    <row r="204" s="108" customFormat="1" x14ac:dyDescent="0.15"/>
    <row r="205" s="108" customFormat="1" x14ac:dyDescent="0.15"/>
    <row r="206" s="108" customFormat="1" x14ac:dyDescent="0.15"/>
    <row r="207" s="108" customFormat="1" x14ac:dyDescent="0.15"/>
    <row r="208" s="108" customFormat="1" x14ac:dyDescent="0.15"/>
    <row r="209" s="108" customFormat="1" x14ac:dyDescent="0.15"/>
    <row r="210" s="108" customFormat="1" x14ac:dyDescent="0.15"/>
    <row r="211" s="108" customFormat="1" x14ac:dyDescent="0.15"/>
    <row r="212" s="108" customFormat="1" x14ac:dyDescent="0.15"/>
    <row r="213" s="108" customFormat="1" x14ac:dyDescent="0.15"/>
    <row r="214" s="108" customFormat="1" x14ac:dyDescent="0.15"/>
    <row r="215" s="108" customFormat="1" x14ac:dyDescent="0.15"/>
    <row r="216" s="108" customFormat="1" x14ac:dyDescent="0.15"/>
    <row r="217" s="108" customFormat="1" x14ac:dyDescent="0.15"/>
    <row r="218" s="108" customFormat="1" x14ac:dyDescent="0.15"/>
    <row r="219" s="108" customFormat="1" x14ac:dyDescent="0.15"/>
    <row r="220" s="108" customFormat="1" x14ac:dyDescent="0.15"/>
    <row r="221" s="108" customFormat="1" x14ac:dyDescent="0.15"/>
    <row r="222" s="108" customFormat="1" x14ac:dyDescent="0.15"/>
    <row r="223" s="108" customFormat="1" x14ac:dyDescent="0.15"/>
    <row r="224" s="108" customFormat="1" x14ac:dyDescent="0.15"/>
    <row r="225" s="108" customFormat="1" x14ac:dyDescent="0.15"/>
    <row r="226" s="108" customFormat="1" x14ac:dyDescent="0.15"/>
    <row r="227" s="108" customFormat="1" x14ac:dyDescent="0.15"/>
    <row r="228" s="108" customFormat="1" x14ac:dyDescent="0.15"/>
    <row r="229" s="108" customFormat="1" x14ac:dyDescent="0.15"/>
    <row r="230" s="108" customFormat="1" x14ac:dyDescent="0.15"/>
    <row r="231" s="108" customFormat="1" x14ac:dyDescent="0.15"/>
    <row r="232" s="108" customFormat="1" x14ac:dyDescent="0.15"/>
    <row r="233" s="108" customFormat="1" x14ac:dyDescent="0.15"/>
    <row r="234" s="108" customFormat="1" x14ac:dyDescent="0.15"/>
    <row r="235" s="108" customFormat="1" x14ac:dyDescent="0.15"/>
    <row r="236" s="108" customFormat="1" x14ac:dyDescent="0.15"/>
    <row r="237" s="108" customFormat="1" x14ac:dyDescent="0.15"/>
    <row r="238" s="108" customFormat="1" x14ac:dyDescent="0.15"/>
    <row r="239" s="108" customFormat="1" x14ac:dyDescent="0.15"/>
    <row r="240" s="108" customFormat="1" x14ac:dyDescent="0.15"/>
    <row r="241" s="108" customFormat="1" x14ac:dyDescent="0.15"/>
    <row r="242" s="108" customFormat="1" x14ac:dyDescent="0.15"/>
    <row r="243" s="108" customFormat="1" x14ac:dyDescent="0.15"/>
    <row r="244" s="108" customFormat="1" x14ac:dyDescent="0.15"/>
    <row r="245" s="108" customFormat="1" x14ac:dyDescent="0.15"/>
    <row r="246" s="108" customFormat="1" x14ac:dyDescent="0.15"/>
    <row r="247" s="108" customFormat="1" x14ac:dyDescent="0.15"/>
    <row r="248" s="108" customFormat="1" x14ac:dyDescent="0.15"/>
    <row r="249" s="108" customFormat="1" x14ac:dyDescent="0.15"/>
    <row r="250" s="108" customFormat="1" x14ac:dyDescent="0.15"/>
    <row r="251" s="108" customFormat="1" x14ac:dyDescent="0.15"/>
    <row r="252" s="108" customFormat="1" x14ac:dyDescent="0.15"/>
    <row r="253" s="108" customFormat="1" x14ac:dyDescent="0.15"/>
    <row r="254" s="108" customFormat="1" x14ac:dyDescent="0.15"/>
    <row r="255" s="108" customFormat="1" x14ac:dyDescent="0.15"/>
    <row r="256" s="108" customFormat="1" x14ac:dyDescent="0.15"/>
    <row r="257" s="108" customFormat="1" x14ac:dyDescent="0.15"/>
    <row r="258" s="108" customFormat="1" x14ac:dyDescent="0.15"/>
    <row r="259" s="108" customFormat="1" x14ac:dyDescent="0.15"/>
    <row r="260" s="108" customFormat="1" x14ac:dyDescent="0.15"/>
    <row r="261" s="108" customFormat="1" x14ac:dyDescent="0.15"/>
    <row r="262" s="108" customFormat="1" x14ac:dyDescent="0.15"/>
    <row r="263" s="108" customFormat="1" x14ac:dyDescent="0.15"/>
    <row r="264" s="108" customFormat="1" x14ac:dyDescent="0.15"/>
    <row r="265" s="108" customFormat="1" x14ac:dyDescent="0.15"/>
    <row r="266" s="108" customFormat="1" x14ac:dyDescent="0.15"/>
    <row r="267" s="108" customFormat="1" x14ac:dyDescent="0.15"/>
    <row r="268" s="108" customFormat="1" x14ac:dyDescent="0.15"/>
    <row r="269" s="108" customFormat="1" x14ac:dyDescent="0.15"/>
    <row r="270" s="108" customFormat="1" x14ac:dyDescent="0.15"/>
    <row r="271" s="108" customFormat="1" x14ac:dyDescent="0.15"/>
    <row r="272" s="108" customFormat="1" x14ac:dyDescent="0.15"/>
    <row r="273" s="108" customFormat="1" x14ac:dyDescent="0.15"/>
    <row r="274" s="108" customFormat="1" x14ac:dyDescent="0.15"/>
    <row r="275" s="108" customFormat="1" x14ac:dyDescent="0.15"/>
    <row r="276" s="108" customFormat="1" x14ac:dyDescent="0.15"/>
    <row r="277" s="108" customFormat="1" x14ac:dyDescent="0.15"/>
    <row r="278" s="108" customFormat="1" x14ac:dyDescent="0.15"/>
    <row r="279" s="108" customFormat="1" x14ac:dyDescent="0.15"/>
    <row r="280" s="108" customFormat="1" x14ac:dyDescent="0.15"/>
    <row r="281" s="108" customFormat="1" x14ac:dyDescent="0.15"/>
    <row r="282" s="108" customFormat="1" x14ac:dyDescent="0.15"/>
    <row r="283" s="108" customFormat="1" x14ac:dyDescent="0.15"/>
    <row r="284" s="108" customFormat="1" x14ac:dyDescent="0.15"/>
    <row r="285" s="108" customFormat="1" x14ac:dyDescent="0.15"/>
    <row r="286" s="108" customFormat="1" x14ac:dyDescent="0.15"/>
    <row r="287" s="108" customFormat="1" x14ac:dyDescent="0.15"/>
    <row r="288" s="108" customFormat="1" x14ac:dyDescent="0.15"/>
    <row r="289" s="108" customFormat="1" x14ac:dyDescent="0.15"/>
    <row r="290" s="108" customFormat="1" x14ac:dyDescent="0.15"/>
    <row r="291" s="108" customFormat="1" x14ac:dyDescent="0.15"/>
    <row r="292" s="108" customFormat="1" x14ac:dyDescent="0.15"/>
    <row r="293" s="108" customFormat="1" x14ac:dyDescent="0.15"/>
    <row r="294" s="108" customFormat="1" x14ac:dyDescent="0.15"/>
    <row r="295" s="108" customFormat="1" x14ac:dyDescent="0.15"/>
    <row r="296" s="108" customFormat="1" x14ac:dyDescent="0.15"/>
    <row r="297" s="108" customFormat="1" x14ac:dyDescent="0.15"/>
    <row r="298" s="108" customFormat="1" x14ac:dyDescent="0.15"/>
    <row r="299" s="108" customFormat="1" x14ac:dyDescent="0.15"/>
    <row r="300" s="108" customFormat="1" x14ac:dyDescent="0.15"/>
    <row r="301" s="108" customFormat="1" x14ac:dyDescent="0.15"/>
    <row r="302" s="108" customFormat="1" x14ac:dyDescent="0.15"/>
    <row r="303" s="108" customFormat="1" x14ac:dyDescent="0.15"/>
    <row r="304" s="108" customFormat="1" x14ac:dyDescent="0.15"/>
    <row r="305" s="108" customFormat="1" x14ac:dyDescent="0.15"/>
    <row r="306" s="108" customFormat="1" x14ac:dyDescent="0.15"/>
    <row r="307" s="108" customFormat="1" x14ac:dyDescent="0.15"/>
    <row r="308" s="108" customFormat="1" x14ac:dyDescent="0.15"/>
    <row r="309" s="108" customFormat="1" x14ac:dyDescent="0.15"/>
    <row r="310" s="108" customFormat="1" x14ac:dyDescent="0.15"/>
    <row r="311" s="108" customFormat="1" x14ac:dyDescent="0.15"/>
    <row r="312" s="108" customFormat="1" x14ac:dyDescent="0.15"/>
    <row r="313" s="108" customFormat="1" x14ac:dyDescent="0.15"/>
    <row r="314" s="108" customFormat="1" x14ac:dyDescent="0.15"/>
    <row r="315" s="108" customFormat="1" x14ac:dyDescent="0.15"/>
    <row r="316" s="108" customFormat="1" x14ac:dyDescent="0.15"/>
    <row r="317" s="108" customFormat="1" x14ac:dyDescent="0.15"/>
    <row r="318" s="108" customFormat="1" x14ac:dyDescent="0.15"/>
    <row r="319" s="108" customFormat="1" x14ac:dyDescent="0.15"/>
    <row r="320" s="108" customFormat="1" x14ac:dyDescent="0.15"/>
    <row r="321" s="108" customFormat="1" x14ac:dyDescent="0.15"/>
    <row r="322" s="108" customFormat="1" x14ac:dyDescent="0.15"/>
    <row r="323" s="108" customFormat="1" x14ac:dyDescent="0.15"/>
    <row r="324" s="108" customFormat="1" x14ac:dyDescent="0.15"/>
    <row r="325" s="108" customFormat="1" x14ac:dyDescent="0.15"/>
    <row r="326" s="108" customFormat="1" x14ac:dyDescent="0.15"/>
  </sheetData>
  <mergeCells count="4">
    <mergeCell ref="A1:G1"/>
    <mergeCell ref="A2:G2"/>
    <mergeCell ref="A3:G3"/>
    <mergeCell ref="I7:L1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AE26DEBD7942A4A9BB671ED897003B1" ma:contentTypeVersion="4" ma:contentTypeDescription="Een nieuw document maken." ma:contentTypeScope="" ma:versionID="449180f61ccc3c3aeb6653ab674db7af">
  <xsd:schema xmlns:xsd="http://www.w3.org/2001/XMLSchema" xmlns:xs="http://www.w3.org/2001/XMLSchema" xmlns:p="http://schemas.microsoft.com/office/2006/metadata/properties" xmlns:ns2="d4a22f4b-1663-4484-a215-7e856253c63d" xmlns:ns3="b6d4a46a-a704-428b-b00d-5307f5e78f19" targetNamespace="http://schemas.microsoft.com/office/2006/metadata/properties" ma:root="true" ma:fieldsID="b93efe28363c8561e6798a4df23b7bcf" ns2:_="" ns3:_="">
    <xsd:import namespace="d4a22f4b-1663-4484-a215-7e856253c63d"/>
    <xsd:import namespace="b6d4a46a-a704-428b-b00d-5307f5e78f1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a22f4b-1663-4484-a215-7e856253c6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d4a46a-a704-428b-b00d-5307f5e78f1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3E5960-9358-4613-91EC-88267F410BF1}">
  <ds:schemaRefs>
    <ds:schemaRef ds:uri="http://schemas.microsoft.com/office/2006/metadata/longProperties"/>
  </ds:schemaRefs>
</ds:datastoreItem>
</file>

<file path=customXml/itemProps2.xml><?xml version="1.0" encoding="utf-8"?>
<ds:datastoreItem xmlns:ds="http://schemas.openxmlformats.org/officeDocument/2006/customXml" ds:itemID="{88A95981-5C08-40CB-9956-99E0B86139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a22f4b-1663-4484-a215-7e856253c63d"/>
    <ds:schemaRef ds:uri="b6d4a46a-a704-428b-b00d-5307f5e78f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05CE5F-A793-4D5D-9629-A8555778D696}">
  <ds:schemaRefs>
    <ds:schemaRef ds:uri="http://schemas.microsoft.com/sharepoint/v3/contenttype/forms"/>
  </ds:schemaRefs>
</ds:datastoreItem>
</file>

<file path=customXml/itemProps4.xml><?xml version="1.0" encoding="utf-8"?>
<ds:datastoreItem xmlns:ds="http://schemas.openxmlformats.org/officeDocument/2006/customXml" ds:itemID="{61EBAEDE-8AA0-4CE3-8F06-22B7C51A3A1B}">
  <ds:schemaRefs>
    <ds:schemaRef ds:uri="http://schemas.microsoft.com/office/2006/documentManagement/types"/>
    <ds:schemaRef ds:uri="http://purl.org/dc/elements/1.1/"/>
    <ds:schemaRef ds:uri="http://schemas.microsoft.com/office/2006/metadata/properties"/>
    <ds:schemaRef ds:uri="d4a22f4b-1663-4484-a215-7e856253c63d"/>
    <ds:schemaRef ds:uri="http://purl.org/dc/dcmitype/"/>
    <ds:schemaRef ds:uri="http://www.w3.org/XML/1998/namespace"/>
    <ds:schemaRef ds:uri="http://schemas.microsoft.com/office/infopath/2007/PartnerControls"/>
    <ds:schemaRef ds:uri="b6d4a46a-a704-428b-b00d-5307f5e78f19"/>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3</vt:i4>
      </vt:variant>
    </vt:vector>
  </HeadingPairs>
  <TitlesOfParts>
    <vt:vector size="8" baseType="lpstr">
      <vt:lpstr>Toelichting</vt:lpstr>
      <vt:lpstr>1. Gunningscriteria</vt:lpstr>
      <vt:lpstr>2. Beoordelingsmethode</vt:lpstr>
      <vt:lpstr>3. Specificatie uurtarieven</vt:lpstr>
      <vt:lpstr>4. Uitwerking onderdeel A+B</vt:lpstr>
      <vt:lpstr>'1. Gunningscriteria'!Afdrukbereik</vt:lpstr>
      <vt:lpstr>'2. Beoordelingsmethode'!Afdrukbereik</vt:lpstr>
      <vt:lpstr>'3. Specificatie uurtarieven'!Afdrukbereik</vt:lpstr>
    </vt:vector>
  </TitlesOfParts>
  <Company>Schiphol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Scheffers</dc:creator>
  <cp:lastModifiedBy>Jaap Verheijen</cp:lastModifiedBy>
  <cp:lastPrinted>2010-02-03T08:37:30Z</cp:lastPrinted>
  <dcterms:created xsi:type="dcterms:W3CDTF">2009-12-30T12:57:58Z</dcterms:created>
  <dcterms:modified xsi:type="dcterms:W3CDTF">2020-06-11T10:32:36Z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17584e-8571-4d2d-ad5a-3ee9b95f3c36_Enabled">
    <vt:lpwstr>true</vt:lpwstr>
  </property>
  <property fmtid="{D5CDD505-2E9C-101B-9397-08002B2CF9AE}" pid="3" name="MSIP_Label_0f17584e-8571-4d2d-ad5a-3ee9b95f3c36_SetDate">
    <vt:lpwstr>2020-04-23T09:26:18Z</vt:lpwstr>
  </property>
  <property fmtid="{D5CDD505-2E9C-101B-9397-08002B2CF9AE}" pid="4" name="MSIP_Label_0f17584e-8571-4d2d-ad5a-3ee9b95f3c36_Method">
    <vt:lpwstr>Standard</vt:lpwstr>
  </property>
  <property fmtid="{D5CDD505-2E9C-101B-9397-08002B2CF9AE}" pid="5" name="MSIP_Label_0f17584e-8571-4d2d-ad5a-3ee9b95f3c36_Name">
    <vt:lpwstr>Intern</vt:lpwstr>
  </property>
  <property fmtid="{D5CDD505-2E9C-101B-9397-08002B2CF9AE}" pid="6" name="MSIP_Label_0f17584e-8571-4d2d-ad5a-3ee9b95f3c36_SiteId">
    <vt:lpwstr>4161e6ef-8785-42bc-af8f-df944478bba2</vt:lpwstr>
  </property>
  <property fmtid="{D5CDD505-2E9C-101B-9397-08002B2CF9AE}" pid="7" name="MSIP_Label_0f17584e-8571-4d2d-ad5a-3ee9b95f3c36_ActionId">
    <vt:lpwstr>4854ab4e-cfb9-472e-9ff8-000041364e2e</vt:lpwstr>
  </property>
  <property fmtid="{D5CDD505-2E9C-101B-9397-08002B2CF9AE}" pid="8" name="ContentTypeId">
    <vt:lpwstr>0x0101008AE26DEBD7942A4A9BB671ED897003B1</vt:lpwstr>
  </property>
  <property fmtid="{D5CDD505-2E9C-101B-9397-08002B2CF9AE}" pid="9" name="display_urn:schemas-microsoft-com:office:office#SharedWithUsers">
    <vt:lpwstr>Mark Botter;Marieke van Herpen;Ton Verblackt</vt:lpwstr>
  </property>
  <property fmtid="{D5CDD505-2E9C-101B-9397-08002B2CF9AE}" pid="10" name="SharedWithUsers">
    <vt:lpwstr>37;#Mark Botter;#26;#Marieke van Herpen;#27;#Ton Verblackt</vt:lpwstr>
  </property>
</Properties>
</file>