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oz.sharepoint.com/teams/AanbestedingICTdienstverlening2020/Gedeelde documenten/Formele aanbestedingsdocumenten/"/>
    </mc:Choice>
  </mc:AlternateContent>
  <xr:revisionPtr revIDLastSave="2241" documentId="8_{4A654169-3FEA-411D-867C-02DEE9245638}" xr6:coauthVersionLast="45" xr6:coauthVersionMax="45" xr10:uidLastSave="{596DB974-DC91-4FFF-A218-806CD38434D3}"/>
  <bookViews>
    <workbookView xWindow="-23148" yWindow="-108" windowWidth="23256" windowHeight="12576" activeTab="2" xr2:uid="{D7503D3B-0E75-4C6A-A07F-D0D3F15F1C87}"/>
  </bookViews>
  <sheets>
    <sheet name="Uitleg Prio" sheetId="9" r:id="rId1"/>
    <sheet name="Basis" sheetId="1" r:id="rId2"/>
    <sheet name="Invulblad" sheetId="1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3" l="1"/>
  <c r="C37" i="13" l="1"/>
  <c r="D20" i="13"/>
  <c r="D6" i="13"/>
  <c r="D19" i="13"/>
  <c r="D18" i="13"/>
  <c r="D17" i="13"/>
  <c r="D15" i="13"/>
  <c r="D26" i="13"/>
  <c r="G23" i="1" l="1"/>
  <c r="H23" i="1" s="1"/>
  <c r="D21" i="13"/>
  <c r="D8" i="13"/>
  <c r="D9" i="13"/>
  <c r="D10" i="13"/>
  <c r="D11" i="13"/>
  <c r="D12" i="13"/>
  <c r="D13" i="13"/>
  <c r="D14" i="13"/>
  <c r="D7" i="13"/>
  <c r="D22" i="13"/>
  <c r="D23" i="13"/>
  <c r="D24" i="13"/>
  <c r="D25" i="13"/>
  <c r="D27" i="13"/>
  <c r="D28" i="13"/>
  <c r="D29" i="13"/>
  <c r="D30" i="13"/>
  <c r="D31" i="13"/>
  <c r="D32" i="13"/>
  <c r="D33" i="13"/>
  <c r="D34" i="13"/>
  <c r="D35" i="13"/>
  <c r="D36" i="13"/>
  <c r="G28" i="1"/>
  <c r="G29" i="1"/>
  <c r="G30" i="1"/>
  <c r="G31" i="1"/>
  <c r="G32" i="1"/>
  <c r="G33" i="1"/>
  <c r="G34" i="1"/>
  <c r="G27" i="1"/>
  <c r="H34" i="1" l="1"/>
  <c r="H33" i="1"/>
  <c r="H32" i="1"/>
  <c r="H30" i="1"/>
  <c r="H29" i="1"/>
  <c r="H28" i="1"/>
  <c r="H27" i="1"/>
  <c r="H31" i="1"/>
  <c r="C17" i="1"/>
  <c r="D17" i="1" s="1"/>
  <c r="C18" i="1"/>
  <c r="D18" i="1" s="1"/>
  <c r="C19" i="1"/>
  <c r="D19" i="1" s="1"/>
  <c r="C20" i="1"/>
  <c r="D20" i="1" s="1"/>
  <c r="C21" i="1"/>
  <c r="D21" i="1" s="1"/>
  <c r="C22" i="1"/>
  <c r="D22" i="1" s="1"/>
  <c r="C16" i="1"/>
  <c r="D16" i="1" s="1"/>
  <c r="D5" i="13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C5" i="1"/>
  <c r="D5" i="1" s="1"/>
  <c r="D4" i="13" s="1"/>
  <c r="C11" i="1"/>
  <c r="D11" i="1" s="1"/>
  <c r="C10" i="1"/>
  <c r="D10" i="1" s="1"/>
  <c r="C9" i="1"/>
  <c r="D9" i="1" s="1"/>
  <c r="C8" i="1"/>
  <c r="D8" i="1" s="1"/>
  <c r="C7" i="1"/>
  <c r="D7" i="1" s="1"/>
  <c r="C6" i="1"/>
  <c r="D6" i="1" s="1"/>
  <c r="I15" i="9"/>
  <c r="H15" i="9"/>
  <c r="G15" i="9"/>
  <c r="F15" i="9"/>
  <c r="E15" i="9"/>
  <c r="I13" i="9"/>
  <c r="H13" i="9"/>
  <c r="G13" i="9"/>
  <c r="F13" i="9"/>
  <c r="E13" i="9"/>
  <c r="I11" i="9"/>
  <c r="H11" i="9"/>
  <c r="G11" i="9"/>
  <c r="F11" i="9"/>
  <c r="E11" i="9"/>
  <c r="I9" i="9"/>
  <c r="H9" i="9"/>
  <c r="G9" i="9"/>
  <c r="F9" i="9"/>
  <c r="E9" i="9"/>
  <c r="I7" i="9"/>
  <c r="H7" i="9"/>
  <c r="G7" i="9"/>
  <c r="F7" i="9"/>
  <c r="E7" i="9"/>
  <c r="D37" i="13" l="1"/>
  <c r="G25" i="1"/>
  <c r="C14" i="1"/>
  <c r="G14" i="1"/>
  <c r="C3" i="1"/>
</calcChain>
</file>

<file path=xl/sharedStrings.xml><?xml version="1.0" encoding="utf-8"?>
<sst xmlns="http://schemas.openxmlformats.org/spreadsheetml/2006/main" count="130" uniqueCount="113">
  <si>
    <t>Impact</t>
  </si>
  <si>
    <t>8.00 - 17.00</t>
  </si>
  <si>
    <t>Openingstijden telefonisch (werkdagen)</t>
  </si>
  <si>
    <t>30 minuten extra (voor of na)</t>
  </si>
  <si>
    <t>60 minuten extra (voor of na)</t>
  </si>
  <si>
    <t>90 minuten extra (voor of na)</t>
  </si>
  <si>
    <t>120 minuten extra (voor of na)</t>
  </si>
  <si>
    <t>150 minuten extra (voor of na)</t>
  </si>
  <si>
    <t>180 minuten extra (voor of na)</t>
  </si>
  <si>
    <t>Openingstijden telefonisch (weekend)</t>
  </si>
  <si>
    <t>Communicatiemethoden</t>
  </si>
  <si>
    <t>CT &lt; 30 sec</t>
  </si>
  <si>
    <t>CT &lt; 60 sec</t>
  </si>
  <si>
    <t>CT &lt; 90 sec</t>
  </si>
  <si>
    <t>CT &lt; 120 sec</t>
  </si>
  <si>
    <t>CT &lt; 150 sec</t>
  </si>
  <si>
    <t>CT &lt; 180 sec</t>
  </si>
  <si>
    <t>CT &lt; 210 sec</t>
  </si>
  <si>
    <t>Bij meldingen die niet door de Opdrachtnemer zelf maar door derden opgelost moeten worden is de Opdrachtnemer niet verantwoordelijk voor de Oplostijd (OT).</t>
  </si>
  <si>
    <t>Indien voor het oplossen van de melding de medewerking van Opdrachtgever vereist is en benodigde persoon of personen zijn niet bereikbaar, dan telt de wachttijd niet mee bij de oplostijd.</t>
  </si>
  <si>
    <t>De tijd (AT) die Opdrachtgever nodig heeft om na Afmelding te beoordelen of een melding kan worden afgesloten telt niet mee bij de oplostijd.</t>
  </si>
  <si>
    <t xml:space="preserve">De Afsluittijd (IT) houdt in dat een melding in samenwerking tussen de Opdrachtnemer en een derde partij opgelost moet worden </t>
  </si>
  <si>
    <t>De Afsluittijd (IT) wordt gemeten van het tijdstip van afmelding tot het tijdstip dat Opdrachtgever aangeeft of het incident is opgelost.</t>
  </si>
  <si>
    <t xml:space="preserve">De Call Response tijd (CT) geldt voor een telefonische melding </t>
  </si>
  <si>
    <t>De Reactietijd (RT) wordt gemeten van het tijdstip van het incident tot het tijdstip dat aan Opdrachtgever gemeld wordt dat de analyse van het incident gestart is.</t>
  </si>
  <si>
    <t>De Oplostijd (OT) wordt gemeten van het tijdstip van het incident tot het tijdstip dat het incident zijn eindstatus gekregen heeft.</t>
  </si>
  <si>
    <t>De Afsluittijd (AT) wordt gemeten van het tijdstip van afmelding tot het tijdstip dat Opdrachtgever aangeeft of het incident is opgelost.</t>
  </si>
  <si>
    <t>VUL één van de gele cellen in!</t>
  </si>
  <si>
    <t>VUL mogelijk meerdere gele cellen in!</t>
  </si>
  <si>
    <t>reguliere onderwijsvakanties dicht</t>
  </si>
  <si>
    <t>Openingstijden telefonisch (jaarlijks)</t>
  </si>
  <si>
    <t>zon- en feestdagen dicht</t>
  </si>
  <si>
    <t>feestdagen en weekenden dicht</t>
  </si>
  <si>
    <t>alle dagen open</t>
  </si>
  <si>
    <t>alleen met kerst gesloten</t>
  </si>
  <si>
    <t>met kerst en pasen gesloten</t>
  </si>
  <si>
    <t>alleen feestdagen dicht</t>
  </si>
  <si>
    <t>Urgentie</t>
  </si>
  <si>
    <t>Prioriteit</t>
  </si>
  <si>
    <t>Uitlegblad Prioriteit</t>
  </si>
  <si>
    <t>systeem werkt niet</t>
  </si>
  <si>
    <t>systeem werkt beperkt</t>
  </si>
  <si>
    <t>overige storingen</t>
  </si>
  <si>
    <t>cruciaal systeem werkt niet</t>
  </si>
  <si>
    <t>cruciaal systeem werkt beperkt</t>
  </si>
  <si>
    <t>enkele gebruikers</t>
  </si>
  <si>
    <t>stichting</t>
  </si>
  <si>
    <t>SO of VO school, Support</t>
  </si>
  <si>
    <t>PO school</t>
  </si>
  <si>
    <t>klas</t>
  </si>
  <si>
    <t xml:space="preserve"> &lt; 4 uur</t>
  </si>
  <si>
    <t xml:space="preserve"> &lt; 6 uur</t>
  </si>
  <si>
    <t xml:space="preserve"> &lt; 8 uur</t>
  </si>
  <si>
    <t xml:space="preserve"> &lt; 12 uur</t>
  </si>
  <si>
    <t xml:space="preserve"> &lt; 16 uur</t>
  </si>
  <si>
    <t xml:space="preserve"> &lt; 24 uur</t>
  </si>
  <si>
    <t xml:space="preserve"> &lt; 32 uur</t>
  </si>
  <si>
    <t xml:space="preserve"> &lt; 40 uur</t>
  </si>
  <si>
    <t xml:space="preserve"> &lt; 2 uur</t>
  </si>
  <si>
    <t xml:space="preserve"> &lt; 1 uur</t>
  </si>
  <si>
    <t>&lt; 30 minuten</t>
  </si>
  <si>
    <t>VUL alle gele cellen in</t>
  </si>
  <si>
    <t>Binnen hoeveel seconde wordt de telefoon opgenomen?</t>
  </si>
  <si>
    <t>Heeft de Opdrachtgever toegang tot het registratiesysteem van de Opdrachtnemer, waarin per incident de huidige status inzichtelijk is?</t>
  </si>
  <si>
    <t>Heeft de Opdrachtgever te allen tijde inzicht in de status, genomen acties en geplande acties van de meldingen?</t>
  </si>
  <si>
    <t>Is de Opdrachtnemer bereid gebruik te maken van de IBP Applicatie Yoursafetynet IBP voor de registratie van beveiligingsincidenten en datalekken?</t>
  </si>
  <si>
    <t>Wordt een melding  pas als opgelost beschouwd op het moment dat de aanmelder of Opdrachtgever akkoord gaat met de afmelding, ook als eerder de melding niet kan worden gesloten?</t>
  </si>
  <si>
    <t>Vragenlijst (Wensen)</t>
  </si>
  <si>
    <t>Wordt de aanmelder na afsluiting gevraagd om aan te geven wat de aanmelder van de oplossing vond?</t>
  </si>
  <si>
    <t>Indien uit analyse blijkt dat een derde partij verantwoordelijk is voor het oplossen van het probleem,  geeft de Opdrachtnemer deze melding dan binnen 2 uur na aanmelding door aan de verantwoordelijke partij?</t>
  </si>
  <si>
    <t>Is de Opdrachtnemer bereid gebruik te maken van PIM+ voor de monitoring van Software en Hardware?</t>
  </si>
  <si>
    <t>Kunnen aangewezen Medewerkers van Opdrachtgever  meldingen registreren en wijzigen in het registratiesysteem?</t>
  </si>
  <si>
    <t>Kunnen aangewezen Medewerkers van Opdrachtgever meldingen rechtstreeks doorzetten naar 2e-lijns ondersteuning?</t>
  </si>
  <si>
    <t>Kan Opdrachtnemer Servicedesk minimaal twee medewerkers bieden die toegewezen zijn aan de Opdrachtgever voor minimaal 30% van de tijd?</t>
  </si>
  <si>
    <t>Is Opdrachtnemer telefonisch bereikbaar via een exclusief telefoonnummer, waar andere klanten geen gebruik van kunnen maken?</t>
  </si>
  <si>
    <t>Wat zijn de dagelijkse openingstijden van de servicedesk?</t>
  </si>
  <si>
    <t>Gedurende welke dagen in het jaar zijn jullie geopend?</t>
  </si>
  <si>
    <t>Kan ik telefonisch contact opnemen met de servicedesk?</t>
  </si>
  <si>
    <t>Kan ik per e-mail contact opnemen met de servicedesk?</t>
  </si>
  <si>
    <t>Kan ik via een webinterface contact opnemen met de servicedesk?</t>
  </si>
  <si>
    <t>Kan ik via een self-service portal contact opnemen met de servicedesk?</t>
  </si>
  <si>
    <t>Kan ik met behulp van MS Teams contact opnemen met de servicedesk?</t>
  </si>
  <si>
    <t>Kan ik via live chat contact opnemen met de servicedesk?</t>
  </si>
  <si>
    <t>Wordt de servicedesk ondersteunt door een chatbot?</t>
  </si>
  <si>
    <t>Kan de melder een FAQ doorlezen op de site met veel voorkomende problemen?</t>
  </si>
  <si>
    <t>meldingen met hoge prioriteit</t>
  </si>
  <si>
    <t>meldingen met zeer hoge prioriteit</t>
  </si>
  <si>
    <t>meldingen met extreem hoge prioriteit</t>
  </si>
  <si>
    <t>extreem hoge prioriteit</t>
  </si>
  <si>
    <t>zeer hoge prioriteit</t>
  </si>
  <si>
    <t>hoge prioriteit</t>
  </si>
  <si>
    <t>gemiddelde prioriteit</t>
  </si>
  <si>
    <t>geen prioriteit</t>
  </si>
  <si>
    <t>zeer lage prioriteit</t>
  </si>
  <si>
    <t>lage prioriteit</t>
  </si>
  <si>
    <t>Worden Microsoft 365 &amp; Azure events  gemonitord door de Opdrachtnemer en wordt er indien nodig een melding aangemaakt?</t>
  </si>
  <si>
    <t>Maximum</t>
  </si>
  <si>
    <t xml:space="preserve">Indien de oplossing een verantwoordelijkheid betreft van een derde partij (bijvoorbeeld hardwarestoringen) wordt dan de melding op de status “on-hold” geplaatst? </t>
  </si>
  <si>
    <t>Op het moment dat een derde partij de oplossing heeft geïmplementeerd wordt de melding door de Opdrachtnemer afgemeld?</t>
  </si>
  <si>
    <t>Tijden</t>
  </si>
  <si>
    <t xml:space="preserve"> &gt; 40 uur</t>
  </si>
  <si>
    <t>CT &gt; 210 sec</t>
  </si>
  <si>
    <t xml:space="preserve">Indien een melding in samenwerking tussen de Opdrachtnemer en een derde partij opgelost moet worden (bijv. firmware, drivers, software-updates), verricht de Opdrachtnemer dan de noodzakelijke activiteiten, zodra de Opdrachtnemer daartoe in staat wordt gesteld door de derde partij. </t>
  </si>
  <si>
    <t>Voelt de Opdrachtnemer zich in bovenstaand geval verantwoordelijk voor het binnen genoemde tijd (IT), oplossen van de melding?</t>
  </si>
  <si>
    <t>Wat is jullie gemiddelde reactietijd?</t>
  </si>
  <si>
    <t>Wat is jullie gemiddelde oplostijd?</t>
  </si>
  <si>
    <t>Wat is jullie gemiddelde afsluittijd (AT)?</t>
  </si>
  <si>
    <t>Wat is jullie gemiddelde afsluittijd (IT)?</t>
  </si>
  <si>
    <t>extreem lage prioriteit</t>
  </si>
  <si>
    <t>cataclysmisch</t>
  </si>
  <si>
    <t>Meldingen met deze prioriteit escaleren we (naar een problem):</t>
  </si>
  <si>
    <t>Punten</t>
  </si>
  <si>
    <t>Worden in het weekend ook meldingen opgepakt? (zoja meldingen met welke minimale prioriteit)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</si>
</sst>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-&quot;€&quot;\ * #,##0.00_-;_-&quot;€&quot;\ * #,##0.00\-;_-&quot;€&quot;\ 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1" fillId="0" borderId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  <xf numFmtId="0" fontId="10" fillId="4" borderId="0" xfId="0" applyFont="1" applyFill="1" applyProtection="1"/>
    <xf numFmtId="0" fontId="0" fillId="0" borderId="1" xfId="0" applyBorder="1" applyProtection="1"/>
    <xf numFmtId="0" fontId="0" fillId="0" borderId="1" xfId="0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10" fillId="0" borderId="0" xfId="0" applyFont="1" applyProtection="1"/>
    <xf numFmtId="0" fontId="0" fillId="0" borderId="0" xfId="0" applyBorder="1" applyAlignment="1" applyProtection="1">
      <alignment horizontal="center"/>
    </xf>
    <xf numFmtId="0" fontId="0" fillId="0" borderId="0" xfId="0" applyAlignment="1" applyProtection="1">
      <alignment horizontal="left" wrapText="1"/>
    </xf>
    <xf numFmtId="0" fontId="0" fillId="0" borderId="0" xfId="0" applyBorder="1" applyProtection="1"/>
    <xf numFmtId="0" fontId="10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5" fillId="0" borderId="3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4" xfId="0" applyFill="1" applyBorder="1" applyProtection="1"/>
    <xf numFmtId="0" fontId="5" fillId="0" borderId="1" xfId="0" applyFont="1" applyBorder="1" applyAlignment="1" applyProtection="1">
      <alignment horizontal="left" vertical="top" wrapText="1"/>
    </xf>
    <xf numFmtId="0" fontId="1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left" vertical="top" wrapText="1"/>
    </xf>
    <xf numFmtId="0" fontId="0" fillId="0" borderId="4" xfId="0" applyFill="1" applyBorder="1" applyAlignment="1" applyProtection="1">
      <alignment horizontal="center"/>
    </xf>
    <xf numFmtId="0" fontId="0" fillId="5" borderId="1" xfId="0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/>
    </xf>
    <xf numFmtId="0" fontId="0" fillId="3" borderId="1" xfId="0" applyFill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 vertical="center" wrapText="1"/>
    </xf>
    <xf numFmtId="0" fontId="0" fillId="3" borderId="2" xfId="0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/>
    </xf>
    <xf numFmtId="0" fontId="0" fillId="3" borderId="0" xfId="0" applyFill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left" wrapText="1"/>
    </xf>
    <xf numFmtId="0" fontId="5" fillId="0" borderId="1" xfId="0" applyFont="1" applyBorder="1" applyAlignment="1" applyProtection="1">
      <alignment horizontal="left" vertical="top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</xf>
  </cellXfs>
  <cellStyles count="4">
    <cellStyle name="Comma 2" xfId="3" xr:uid="{273AEB0F-36A0-4887-9D26-B4B4BD857566}"/>
    <cellStyle name="Currency 2" xfId="2" xr:uid="{4141B4D5-42C2-423B-AA58-B11CCB37E22D}"/>
    <cellStyle name="Normal" xfId="0" builtinId="0"/>
    <cellStyle name="Normal 2" xfId="1" xr:uid="{DB52AD2E-59B1-426A-9299-F2547BF28923}"/>
  </cellStyles>
  <dxfs count="20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6</xdr:row>
      <xdr:rowOff>180975</xdr:rowOff>
    </xdr:from>
    <xdr:to>
      <xdr:col>9</xdr:col>
      <xdr:colOff>517525</xdr:colOff>
      <xdr:row>30</xdr:row>
      <xdr:rowOff>47625</xdr:rowOff>
    </xdr:to>
    <xdr:pic>
      <xdr:nvPicPr>
        <xdr:cNvPr id="4" name="Afbeelding 18">
          <a:extLst>
            <a:ext uri="{FF2B5EF4-FFF2-40B4-BE49-F238E27FC236}">
              <a16:creationId xmlns:a16="http://schemas.microsoft.com/office/drawing/2014/main" id="{390198DA-BAE5-4062-9CD5-3FC08FC1769B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20"/>
        <a:stretch/>
      </xdr:blipFill>
      <xdr:spPr bwMode="auto">
        <a:xfrm>
          <a:off x="7334250" y="2466975"/>
          <a:ext cx="5537200" cy="443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190499</xdr:colOff>
      <xdr:row>18</xdr:row>
      <xdr:rowOff>10583</xdr:rowOff>
    </xdr:from>
    <xdr:to>
      <xdr:col>16</xdr:col>
      <xdr:colOff>423333</xdr:colOff>
      <xdr:row>32</xdr:row>
      <xdr:rowOff>149013</xdr:rowOff>
    </xdr:to>
    <xdr:pic>
      <xdr:nvPicPr>
        <xdr:cNvPr id="2" name="Afbeelding 18">
          <a:extLst>
            <a:ext uri="{FF2B5EF4-FFF2-40B4-BE49-F238E27FC236}">
              <a16:creationId xmlns:a16="http://schemas.microsoft.com/office/drawing/2014/main" id="{433D5B77-4B44-4BAF-9A27-CACC06BAD89D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20"/>
        <a:stretch/>
      </xdr:blipFill>
      <xdr:spPr bwMode="auto">
        <a:xfrm>
          <a:off x="14679082" y="3439583"/>
          <a:ext cx="4529668" cy="4127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14391-E308-4B21-A5C3-4E05AE0B5279}">
  <dimension ref="A1:N27"/>
  <sheetViews>
    <sheetView workbookViewId="0">
      <selection activeCell="D18" sqref="D18"/>
    </sheetView>
  </sheetViews>
  <sheetFormatPr defaultRowHeight="15" x14ac:dyDescent="0.25"/>
  <cols>
    <col min="1" max="1" width="32.5703125" style="1" bestFit="1" customWidth="1"/>
    <col min="2" max="2" width="2" style="1" bestFit="1" customWidth="1"/>
    <col min="3" max="3" width="10.85546875" style="1" bestFit="1" customWidth="1"/>
    <col min="4" max="4" width="10.85546875" style="1" customWidth="1"/>
    <col min="5" max="5" width="11.7109375" style="1" bestFit="1" customWidth="1"/>
    <col min="6" max="6" width="10.5703125" style="1" bestFit="1" customWidth="1"/>
    <col min="7" max="10" width="10.5703125" style="1" customWidth="1"/>
    <col min="11" max="12" width="9.140625" style="1"/>
    <col min="13" max="13" width="10.5703125" style="1" bestFit="1" customWidth="1"/>
    <col min="14" max="16384" width="9.140625" style="1"/>
  </cols>
  <sheetData>
    <row r="1" spans="1:10" x14ac:dyDescent="0.25">
      <c r="A1" s="26" t="s">
        <v>39</v>
      </c>
      <c r="B1" s="26"/>
      <c r="C1" s="26"/>
      <c r="D1" s="26"/>
      <c r="E1" s="26"/>
      <c r="F1" s="26"/>
      <c r="G1" s="26"/>
    </row>
    <row r="2" spans="1:10" x14ac:dyDescent="0.25">
      <c r="A2" s="26"/>
      <c r="B2" s="26"/>
      <c r="C2" s="26"/>
      <c r="D2" s="26"/>
      <c r="E2" s="26"/>
      <c r="F2" s="26"/>
      <c r="G2" s="26"/>
    </row>
    <row r="4" spans="1:10" x14ac:dyDescent="0.25">
      <c r="A4" s="27" t="s">
        <v>0</v>
      </c>
      <c r="B4" s="27"/>
      <c r="C4" s="5"/>
    </row>
    <row r="5" spans="1:10" x14ac:dyDescent="0.25">
      <c r="A5" s="6" t="s">
        <v>45</v>
      </c>
      <c r="B5" s="7">
        <v>1</v>
      </c>
      <c r="C5" s="5"/>
      <c r="E5" s="8"/>
    </row>
    <row r="6" spans="1:10" x14ac:dyDescent="0.25">
      <c r="A6" s="6" t="s">
        <v>49</v>
      </c>
      <c r="B6" s="7">
        <v>2</v>
      </c>
      <c r="C6" s="5"/>
      <c r="E6" s="28" t="s">
        <v>38</v>
      </c>
      <c r="F6" s="28"/>
      <c r="G6" s="28"/>
      <c r="H6" s="28"/>
      <c r="I6" s="28"/>
    </row>
    <row r="7" spans="1:10" x14ac:dyDescent="0.25">
      <c r="A7" s="6" t="s">
        <v>48</v>
      </c>
      <c r="B7" s="7">
        <v>3</v>
      </c>
      <c r="C7" s="5"/>
      <c r="E7" s="29">
        <f>$B$5*B12</f>
        <v>5</v>
      </c>
      <c r="F7" s="29">
        <f>$B$6*B12</f>
        <v>10</v>
      </c>
      <c r="G7" s="29">
        <f>$B$7*B12</f>
        <v>15</v>
      </c>
      <c r="H7" s="29">
        <f>$B$8*B12</f>
        <v>20</v>
      </c>
      <c r="I7" s="29">
        <f>$B$9*B12</f>
        <v>25</v>
      </c>
    </row>
    <row r="8" spans="1:10" x14ac:dyDescent="0.25">
      <c r="A8" s="6" t="s">
        <v>47</v>
      </c>
      <c r="B8" s="7">
        <v>4</v>
      </c>
      <c r="C8" s="5"/>
      <c r="E8" s="29"/>
      <c r="F8" s="29"/>
      <c r="G8" s="29"/>
      <c r="H8" s="29"/>
      <c r="I8" s="29"/>
    </row>
    <row r="9" spans="1:10" x14ac:dyDescent="0.25">
      <c r="A9" s="6" t="s">
        <v>46</v>
      </c>
      <c r="B9" s="7">
        <v>5</v>
      </c>
      <c r="C9" s="5"/>
      <c r="E9" s="29">
        <f>$B$5*B13</f>
        <v>4</v>
      </c>
      <c r="F9" s="29">
        <f>$B$6*B13</f>
        <v>8</v>
      </c>
      <c r="G9" s="29">
        <f>$B$7*B13</f>
        <v>12</v>
      </c>
      <c r="H9" s="29">
        <f>$B$8*B13</f>
        <v>16</v>
      </c>
      <c r="I9" s="29">
        <f>$B$9*B13</f>
        <v>20</v>
      </c>
    </row>
    <row r="10" spans="1:10" x14ac:dyDescent="0.25">
      <c r="C10" s="9"/>
      <c r="E10" s="29"/>
      <c r="F10" s="29"/>
      <c r="G10" s="29"/>
      <c r="H10" s="29"/>
      <c r="I10" s="29"/>
      <c r="J10" s="8"/>
    </row>
    <row r="11" spans="1:10" ht="15" customHeight="1" x14ac:dyDescent="0.25">
      <c r="A11" s="27" t="s">
        <v>37</v>
      </c>
      <c r="B11" s="27"/>
      <c r="C11" s="5"/>
      <c r="E11" s="29">
        <f>$B$5*B14</f>
        <v>3</v>
      </c>
      <c r="F11" s="29">
        <f>$B$6*B14</f>
        <v>6</v>
      </c>
      <c r="G11" s="29">
        <f>$B$7*B14</f>
        <v>9</v>
      </c>
      <c r="H11" s="29">
        <f>$B$8*B14</f>
        <v>12</v>
      </c>
      <c r="I11" s="29">
        <f>$B$9*B14</f>
        <v>15</v>
      </c>
      <c r="J11" s="10"/>
    </row>
    <row r="12" spans="1:10" x14ac:dyDescent="0.25">
      <c r="A12" s="6" t="s">
        <v>43</v>
      </c>
      <c r="B12" s="7">
        <v>5</v>
      </c>
      <c r="C12" s="5"/>
      <c r="E12" s="29"/>
      <c r="F12" s="29"/>
      <c r="G12" s="29"/>
      <c r="H12" s="29"/>
      <c r="I12" s="29"/>
    </row>
    <row r="13" spans="1:10" ht="15" customHeight="1" x14ac:dyDescent="0.25">
      <c r="A13" s="6" t="s">
        <v>44</v>
      </c>
      <c r="B13" s="7">
        <v>4</v>
      </c>
      <c r="C13" s="5"/>
      <c r="E13" s="29">
        <f>$B$5*B15</f>
        <v>2</v>
      </c>
      <c r="F13" s="29">
        <f>$B$6*B15</f>
        <v>4</v>
      </c>
      <c r="G13" s="29">
        <f>$B$7*B15</f>
        <v>6</v>
      </c>
      <c r="H13" s="29">
        <f>$B$8*B15</f>
        <v>8</v>
      </c>
      <c r="I13" s="29">
        <f>$B$9*B15</f>
        <v>10</v>
      </c>
    </row>
    <row r="14" spans="1:10" x14ac:dyDescent="0.25">
      <c r="A14" s="6" t="s">
        <v>40</v>
      </c>
      <c r="B14" s="7">
        <v>3</v>
      </c>
      <c r="C14" s="5"/>
      <c r="E14" s="29"/>
      <c r="F14" s="29"/>
      <c r="G14" s="29"/>
      <c r="H14" s="29"/>
      <c r="I14" s="29"/>
    </row>
    <row r="15" spans="1:10" ht="15" customHeight="1" x14ac:dyDescent="0.25">
      <c r="A15" s="6" t="s">
        <v>41</v>
      </c>
      <c r="B15" s="7">
        <v>2</v>
      </c>
      <c r="C15" s="5"/>
      <c r="E15" s="29">
        <f>$B$5*B16</f>
        <v>1</v>
      </c>
      <c r="F15" s="29">
        <f>$B$6*B16</f>
        <v>2</v>
      </c>
      <c r="G15" s="29">
        <f>$B$7*B16</f>
        <v>3</v>
      </c>
      <c r="H15" s="29">
        <f>$B$8*B16</f>
        <v>4</v>
      </c>
      <c r="I15" s="29">
        <f>$B$9*B16</f>
        <v>5</v>
      </c>
    </row>
    <row r="16" spans="1:10" x14ac:dyDescent="0.25">
      <c r="A16" s="6" t="s">
        <v>42</v>
      </c>
      <c r="B16" s="7">
        <v>1</v>
      </c>
      <c r="C16" s="5"/>
      <c r="E16" s="29"/>
      <c r="F16" s="29"/>
      <c r="G16" s="29"/>
      <c r="H16" s="29"/>
      <c r="I16" s="29"/>
    </row>
    <row r="17" spans="14:14" ht="15" customHeight="1" x14ac:dyDescent="0.25"/>
    <row r="18" spans="14:14" ht="15" customHeight="1" x14ac:dyDescent="0.25"/>
    <row r="19" spans="14:14" ht="15" customHeight="1" x14ac:dyDescent="0.25">
      <c r="N19" s="11"/>
    </row>
    <row r="20" spans="14:14" ht="15" customHeight="1" x14ac:dyDescent="0.25"/>
    <row r="21" spans="14:14" ht="15" customHeight="1" x14ac:dyDescent="0.25"/>
    <row r="22" spans="14:14" ht="15" customHeight="1" x14ac:dyDescent="0.25"/>
    <row r="24" spans="14:14" ht="15" customHeight="1" x14ac:dyDescent="0.25"/>
    <row r="27" spans="14:14" ht="15" customHeight="1" x14ac:dyDescent="0.25"/>
  </sheetData>
  <sheetProtection algorithmName="SHA-512" hashValue="f5sU47fey3P8OEIbNSONXJU+hYX9432Qmr6K0+IMm7vOUbl9LzwBs7vMiAi+lXxsnbz5S3fqycVMC8ubSXTzYw==" saltValue="WSDTbHS4ge4fIiF5NNRlAQ==" spinCount="100000" sheet="1" objects="1" scenarios="1"/>
  <mergeCells count="29">
    <mergeCell ref="I7:I8"/>
    <mergeCell ref="I9:I10"/>
    <mergeCell ref="I11:I12"/>
    <mergeCell ref="I13:I14"/>
    <mergeCell ref="I15:I16"/>
    <mergeCell ref="G11:G12"/>
    <mergeCell ref="G13:G14"/>
    <mergeCell ref="G15:G16"/>
    <mergeCell ref="H7:H8"/>
    <mergeCell ref="H9:H10"/>
    <mergeCell ref="H11:H12"/>
    <mergeCell ref="H13:H14"/>
    <mergeCell ref="H15:H16"/>
    <mergeCell ref="A1:G2"/>
    <mergeCell ref="A4:B4"/>
    <mergeCell ref="A11:B11"/>
    <mergeCell ref="E6:I6"/>
    <mergeCell ref="E15:E16"/>
    <mergeCell ref="E13:E14"/>
    <mergeCell ref="E11:E12"/>
    <mergeCell ref="E9:E10"/>
    <mergeCell ref="E7:E8"/>
    <mergeCell ref="F7:F8"/>
    <mergeCell ref="F9:F10"/>
    <mergeCell ref="F11:F12"/>
    <mergeCell ref="F13:F14"/>
    <mergeCell ref="F15:F16"/>
    <mergeCell ref="G7:G8"/>
    <mergeCell ref="G9:G10"/>
  </mergeCells>
  <conditionalFormatting sqref="B12:B16"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:B9">
    <cfRule type="colorScale" priority="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5 J11">
    <cfRule type="colorScale" priority="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5">
    <cfRule type="colorScale" priority="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3"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3">
    <cfRule type="colorScale" priority="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1">
    <cfRule type="colorScale" priority="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1">
    <cfRule type="colorScale" priority="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9">
    <cfRule type="colorScale" priority="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9"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7">
    <cfRule type="colorScale" priority="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7">
    <cfRule type="colorScale" priority="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5">
    <cfRule type="colorScale" priority="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5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3"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3">
    <cfRule type="colorScale" priority="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1">
    <cfRule type="colorScale" priority="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1">
    <cfRule type="colorScale" priority="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9">
    <cfRule type="colorScale" priority="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9"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7">
    <cfRule type="colorScale" priority="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7"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15">
    <cfRule type="colorScale" priority="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15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13"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13"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11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11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9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9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7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7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5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5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3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3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1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1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9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9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7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7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15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15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13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13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11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11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9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9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7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7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7:I1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7B2BD-744D-417D-989C-EDED65E9D830}">
  <dimension ref="A1:H38"/>
  <sheetViews>
    <sheetView topLeftCell="A14" workbookViewId="0">
      <selection activeCell="D29" sqref="D29"/>
    </sheetView>
  </sheetViews>
  <sheetFormatPr defaultRowHeight="15" x14ac:dyDescent="0.25"/>
  <cols>
    <col min="1" max="1" width="32.5703125" style="1" bestFit="1" customWidth="1"/>
    <col min="2" max="2" width="3" style="1" bestFit="1" customWidth="1"/>
    <col min="3" max="3" width="10.85546875" style="1" bestFit="1" customWidth="1"/>
    <col min="4" max="4" width="10.85546875" style="9" customWidth="1"/>
    <col min="5" max="5" width="46.42578125" style="1" bestFit="1" customWidth="1"/>
    <col min="6" max="6" width="3" style="1" bestFit="1" customWidth="1"/>
    <col min="7" max="7" width="10.85546875" style="1" bestFit="1" customWidth="1"/>
    <col min="8" max="8" width="9.140625" style="9"/>
    <col min="9" max="9" width="75.28515625" style="1" bestFit="1" customWidth="1"/>
    <col min="10" max="16384" width="9.140625" style="1"/>
  </cols>
  <sheetData>
    <row r="1" spans="1:8" x14ac:dyDescent="0.25">
      <c r="A1" s="12"/>
      <c r="B1" s="10"/>
      <c r="E1" s="12"/>
      <c r="F1" s="10"/>
    </row>
    <row r="2" spans="1:8" x14ac:dyDescent="0.25">
      <c r="A2" s="32" t="s">
        <v>27</v>
      </c>
      <c r="B2" s="32"/>
      <c r="C2" s="32"/>
      <c r="E2" s="32" t="s">
        <v>27</v>
      </c>
      <c r="F2" s="32"/>
      <c r="G2" s="32"/>
    </row>
    <row r="3" spans="1:8" ht="15" customHeight="1" x14ac:dyDescent="0.25">
      <c r="A3" s="30" t="s">
        <v>2</v>
      </c>
      <c r="B3" s="30"/>
      <c r="C3" s="33">
        <f>SUM(D5:D11)</f>
        <v>0</v>
      </c>
      <c r="D3" s="13"/>
      <c r="E3" s="30" t="s">
        <v>9</v>
      </c>
      <c r="F3" s="30"/>
    </row>
    <row r="4" spans="1:8" x14ac:dyDescent="0.25">
      <c r="A4" s="31"/>
      <c r="B4" s="31"/>
      <c r="C4" s="33"/>
      <c r="D4" s="13"/>
      <c r="E4" s="31"/>
      <c r="F4" s="31"/>
    </row>
    <row r="5" spans="1:8" ht="15" customHeight="1" x14ac:dyDescent="0.25">
      <c r="A5" s="6" t="s">
        <v>8</v>
      </c>
      <c r="B5" s="7">
        <v>7</v>
      </c>
      <c r="C5" s="4" t="str">
        <f>IF(A5=Invulblad!B4,"ja","nee")</f>
        <v>nee</v>
      </c>
      <c r="D5" s="13">
        <f>IF(C5="ja",B5,0)</f>
        <v>0</v>
      </c>
      <c r="E5" s="6" t="s">
        <v>85</v>
      </c>
      <c r="F5" s="7">
        <v>30</v>
      </c>
    </row>
    <row r="6" spans="1:8" x14ac:dyDescent="0.25">
      <c r="A6" s="6" t="s">
        <v>7</v>
      </c>
      <c r="B6" s="7">
        <v>6</v>
      </c>
      <c r="C6" s="4" t="str">
        <f>IF(A6=Invulblad!B4,"ja","nee")</f>
        <v>nee</v>
      </c>
      <c r="D6" s="13">
        <f t="shared" ref="D6:D11" si="0">IF(C6="ja",B6,0)</f>
        <v>0</v>
      </c>
      <c r="E6" s="6" t="s">
        <v>86</v>
      </c>
      <c r="F6" s="7">
        <v>20</v>
      </c>
    </row>
    <row r="7" spans="1:8" ht="15" customHeight="1" x14ac:dyDescent="0.25">
      <c r="A7" s="6" t="s">
        <v>6</v>
      </c>
      <c r="B7" s="7">
        <v>5</v>
      </c>
      <c r="C7" s="4" t="str">
        <f>IF(A7=Invulblad!B4,"ja","nee")</f>
        <v>nee</v>
      </c>
      <c r="D7" s="13">
        <f t="shared" si="0"/>
        <v>0</v>
      </c>
      <c r="E7" s="6" t="s">
        <v>87</v>
      </c>
      <c r="F7" s="7">
        <v>10</v>
      </c>
    </row>
    <row r="8" spans="1:8" x14ac:dyDescent="0.25">
      <c r="A8" s="6" t="s">
        <v>5</v>
      </c>
      <c r="B8" s="7">
        <v>4</v>
      </c>
      <c r="C8" s="4" t="str">
        <f>IF(A8=Invulblad!B4,"ja","nee")</f>
        <v>nee</v>
      </c>
      <c r="D8" s="13">
        <f t="shared" si="0"/>
        <v>0</v>
      </c>
      <c r="E8" s="20"/>
    </row>
    <row r="9" spans="1:8" x14ac:dyDescent="0.25">
      <c r="A9" s="6" t="s">
        <v>4</v>
      </c>
      <c r="B9" s="7">
        <v>3</v>
      </c>
      <c r="C9" s="4" t="str">
        <f>IF(A9=Invulblad!B4,"ja","nee")</f>
        <v>nee</v>
      </c>
      <c r="D9" s="13">
        <f t="shared" si="0"/>
        <v>0</v>
      </c>
    </row>
    <row r="10" spans="1:8" ht="15" customHeight="1" x14ac:dyDescent="0.25">
      <c r="A10" s="6" t="s">
        <v>3</v>
      </c>
      <c r="B10" s="7">
        <v>2</v>
      </c>
      <c r="C10" s="4" t="str">
        <f>IF(A10=Invulblad!B4,"ja","nee")</f>
        <v>nee</v>
      </c>
      <c r="D10" s="13">
        <f t="shared" si="0"/>
        <v>0</v>
      </c>
    </row>
    <row r="11" spans="1:8" x14ac:dyDescent="0.25">
      <c r="A11" s="6" t="s">
        <v>1</v>
      </c>
      <c r="B11" s="7">
        <v>1</v>
      </c>
      <c r="C11" s="4" t="str">
        <f>IF(A11=Invulblad!B4,"ja","nee")</f>
        <v>nee</v>
      </c>
      <c r="D11" s="13">
        <f t="shared" si="0"/>
        <v>0</v>
      </c>
    </row>
    <row r="12" spans="1:8" x14ac:dyDescent="0.25">
      <c r="A12" s="12"/>
      <c r="B12" s="10"/>
      <c r="C12" s="14"/>
      <c r="D12" s="13"/>
    </row>
    <row r="13" spans="1:8" ht="15" customHeight="1" x14ac:dyDescent="0.25">
      <c r="A13" s="32" t="s">
        <v>27</v>
      </c>
      <c r="B13" s="32"/>
      <c r="C13" s="32"/>
      <c r="E13" s="32" t="s">
        <v>27</v>
      </c>
      <c r="F13" s="32"/>
      <c r="G13" s="32"/>
    </row>
    <row r="14" spans="1:8" x14ac:dyDescent="0.25">
      <c r="A14" s="30" t="s">
        <v>30</v>
      </c>
      <c r="B14" s="30"/>
      <c r="C14" s="33">
        <f>SUM(D16:D22)</f>
        <v>0</v>
      </c>
      <c r="D14" s="13"/>
      <c r="E14" s="30" t="s">
        <v>23</v>
      </c>
      <c r="F14" s="30"/>
      <c r="G14" s="33">
        <f>SUM(H16:H22)</f>
        <v>0</v>
      </c>
      <c r="H14" s="13"/>
    </row>
    <row r="15" spans="1:8" ht="15" customHeight="1" x14ac:dyDescent="0.25">
      <c r="A15" s="31"/>
      <c r="B15" s="31"/>
      <c r="C15" s="33"/>
      <c r="D15" s="13"/>
      <c r="E15" s="31"/>
      <c r="F15" s="31"/>
      <c r="G15" s="33"/>
      <c r="H15" s="13"/>
    </row>
    <row r="16" spans="1:8" x14ac:dyDescent="0.25">
      <c r="A16" s="6" t="s">
        <v>33</v>
      </c>
      <c r="B16" s="7">
        <v>7</v>
      </c>
      <c r="C16" s="4" t="str">
        <f>IF(A16=Invulblad!B5,"ja","nee")</f>
        <v>nee</v>
      </c>
      <c r="D16" s="13">
        <f>IF(C16="ja",B16,0)</f>
        <v>0</v>
      </c>
      <c r="E16" s="6" t="s">
        <v>11</v>
      </c>
      <c r="F16" s="7">
        <v>7</v>
      </c>
      <c r="G16" s="4" t="str">
        <f>IF(E16=Invulblad!B15,"ja","nee")</f>
        <v>nee</v>
      </c>
      <c r="H16" s="13">
        <f>IF(G16="ja",F16,0)</f>
        <v>0</v>
      </c>
    </row>
    <row r="17" spans="1:8" ht="15" customHeight="1" x14ac:dyDescent="0.25">
      <c r="A17" s="1" t="s">
        <v>34</v>
      </c>
      <c r="B17" s="7">
        <v>6</v>
      </c>
      <c r="C17" s="4" t="str">
        <f>IF(A17=Invulblad!B5,"ja","nee")</f>
        <v>nee</v>
      </c>
      <c r="D17" s="13">
        <f t="shared" ref="D17:D22" si="1">IF(C17="ja",B17,0)</f>
        <v>0</v>
      </c>
      <c r="E17" s="6" t="s">
        <v>12</v>
      </c>
      <c r="F17" s="7">
        <v>6</v>
      </c>
      <c r="G17" s="4" t="str">
        <f>IF(E17=Invulblad!B15,"ja","nee")</f>
        <v>nee</v>
      </c>
      <c r="H17" s="13">
        <f t="shared" ref="H17:H22" si="2">IF(G17="ja",F17,0)</f>
        <v>0</v>
      </c>
    </row>
    <row r="18" spans="1:8" x14ac:dyDescent="0.25">
      <c r="A18" s="1" t="s">
        <v>35</v>
      </c>
      <c r="B18" s="7">
        <v>5</v>
      </c>
      <c r="C18" s="4" t="str">
        <f>IF(A18=Invulblad!B5,"ja","nee")</f>
        <v>nee</v>
      </c>
      <c r="D18" s="13">
        <f t="shared" si="1"/>
        <v>0</v>
      </c>
      <c r="E18" s="6" t="s">
        <v>13</v>
      </c>
      <c r="F18" s="7">
        <v>5</v>
      </c>
      <c r="G18" s="4" t="str">
        <f>IF(E18=Invulblad!B15,"ja","nee")</f>
        <v>nee</v>
      </c>
      <c r="H18" s="13">
        <f t="shared" si="2"/>
        <v>0</v>
      </c>
    </row>
    <row r="19" spans="1:8" x14ac:dyDescent="0.25">
      <c r="A19" s="6" t="s">
        <v>36</v>
      </c>
      <c r="B19" s="7">
        <v>4</v>
      </c>
      <c r="C19" s="4" t="str">
        <f>IF(A19=Invulblad!B5,"ja","nee")</f>
        <v>nee</v>
      </c>
      <c r="D19" s="13">
        <f t="shared" si="1"/>
        <v>0</v>
      </c>
      <c r="E19" s="6" t="s">
        <v>14</v>
      </c>
      <c r="F19" s="7">
        <v>4</v>
      </c>
      <c r="G19" s="4" t="str">
        <f>IF(E19=Invulblad!B15,"ja","nee")</f>
        <v>nee</v>
      </c>
      <c r="H19" s="13">
        <f t="shared" si="2"/>
        <v>0</v>
      </c>
    </row>
    <row r="20" spans="1:8" ht="15" customHeight="1" x14ac:dyDescent="0.25">
      <c r="A20" s="6" t="s">
        <v>31</v>
      </c>
      <c r="B20" s="7">
        <v>3</v>
      </c>
      <c r="C20" s="4" t="str">
        <f>IF(A20=Invulblad!B5,"ja","nee")</f>
        <v>nee</v>
      </c>
      <c r="D20" s="13">
        <f t="shared" si="1"/>
        <v>0</v>
      </c>
      <c r="E20" s="6" t="s">
        <v>15</v>
      </c>
      <c r="F20" s="7">
        <v>3</v>
      </c>
      <c r="G20" s="4" t="str">
        <f>IF(E20=Invulblad!B15,"ja","nee")</f>
        <v>nee</v>
      </c>
      <c r="H20" s="13">
        <f t="shared" si="2"/>
        <v>0</v>
      </c>
    </row>
    <row r="21" spans="1:8" x14ac:dyDescent="0.25">
      <c r="A21" s="6" t="s">
        <v>32</v>
      </c>
      <c r="B21" s="7">
        <v>2</v>
      </c>
      <c r="C21" s="4" t="str">
        <f>IF(A21=Invulblad!B5,"ja","nee")</f>
        <v>nee</v>
      </c>
      <c r="D21" s="13">
        <f t="shared" si="1"/>
        <v>0</v>
      </c>
      <c r="E21" s="6" t="s">
        <v>16</v>
      </c>
      <c r="F21" s="7">
        <v>2</v>
      </c>
      <c r="G21" s="4" t="str">
        <f>IF(E21=Invulblad!B15,"ja","nee")</f>
        <v>nee</v>
      </c>
      <c r="H21" s="13">
        <f t="shared" si="2"/>
        <v>0</v>
      </c>
    </row>
    <row r="22" spans="1:8" x14ac:dyDescent="0.25">
      <c r="A22" s="6" t="s">
        <v>29</v>
      </c>
      <c r="B22" s="7">
        <v>1</v>
      </c>
      <c r="C22" s="4" t="str">
        <f>IF(A22=Invulblad!B5,"ja","nee")</f>
        <v>nee</v>
      </c>
      <c r="D22" s="13">
        <f t="shared" si="1"/>
        <v>0</v>
      </c>
      <c r="E22" s="6" t="s">
        <v>17</v>
      </c>
      <c r="F22" s="7">
        <v>1</v>
      </c>
      <c r="G22" s="4" t="str">
        <f>IF(E22=Invulblad!B15,"ja","nee")</f>
        <v>nee</v>
      </c>
      <c r="H22" s="13">
        <f t="shared" si="2"/>
        <v>0</v>
      </c>
    </row>
    <row r="23" spans="1:8" x14ac:dyDescent="0.25">
      <c r="E23" s="6" t="s">
        <v>101</v>
      </c>
      <c r="F23" s="7">
        <v>0</v>
      </c>
      <c r="G23" s="4" t="str">
        <f>IF(E23=Invulblad!B16,"ja","nee")</f>
        <v>nee</v>
      </c>
      <c r="H23" s="13">
        <f>IF(G23="ja",F23,0)</f>
        <v>0</v>
      </c>
    </row>
    <row r="24" spans="1:8" ht="15" customHeight="1" x14ac:dyDescent="0.25">
      <c r="E24" s="32" t="s">
        <v>28</v>
      </c>
      <c r="F24" s="32"/>
      <c r="G24" s="32"/>
    </row>
    <row r="25" spans="1:8" x14ac:dyDescent="0.25">
      <c r="A25" s="34" t="s">
        <v>99</v>
      </c>
      <c r="B25" s="34"/>
      <c r="E25" s="30" t="s">
        <v>10</v>
      </c>
      <c r="F25" s="30"/>
      <c r="G25" s="33">
        <f>SUM(H27:H34)</f>
        <v>0</v>
      </c>
    </row>
    <row r="26" spans="1:8" x14ac:dyDescent="0.25">
      <c r="A26" s="35"/>
      <c r="B26" s="35"/>
      <c r="E26" s="31"/>
      <c r="F26" s="31"/>
      <c r="G26" s="33"/>
    </row>
    <row r="27" spans="1:8" x14ac:dyDescent="0.25">
      <c r="A27" s="6" t="s">
        <v>60</v>
      </c>
      <c r="B27" s="7">
        <v>11</v>
      </c>
      <c r="E27" s="1" t="s">
        <v>77</v>
      </c>
      <c r="F27" s="7">
        <v>1</v>
      </c>
      <c r="G27" s="4">
        <f>Invulblad!B7</f>
        <v>0</v>
      </c>
      <c r="H27" s="13">
        <f>IF(G27="ja",F27,0)</f>
        <v>0</v>
      </c>
    </row>
    <row r="28" spans="1:8" x14ac:dyDescent="0.25">
      <c r="A28" s="6" t="s">
        <v>59</v>
      </c>
      <c r="B28" s="7">
        <v>10</v>
      </c>
      <c r="E28" s="1" t="s">
        <v>78</v>
      </c>
      <c r="F28" s="7">
        <v>1</v>
      </c>
      <c r="G28" s="4">
        <f>Invulblad!B8</f>
        <v>0</v>
      </c>
      <c r="H28" s="13">
        <f t="shared" ref="H28:H34" si="3">IF(G28="ja",F28,0)</f>
        <v>0</v>
      </c>
    </row>
    <row r="29" spans="1:8" x14ac:dyDescent="0.25">
      <c r="A29" s="6" t="s">
        <v>58</v>
      </c>
      <c r="B29" s="7">
        <v>9</v>
      </c>
      <c r="E29" s="1" t="s">
        <v>79</v>
      </c>
      <c r="F29" s="7">
        <v>1</v>
      </c>
      <c r="G29" s="4">
        <f>Invulblad!B9</f>
        <v>0</v>
      </c>
      <c r="H29" s="13">
        <f t="shared" si="3"/>
        <v>0</v>
      </c>
    </row>
    <row r="30" spans="1:8" x14ac:dyDescent="0.25">
      <c r="A30" s="6" t="s">
        <v>50</v>
      </c>
      <c r="B30" s="7">
        <v>8</v>
      </c>
      <c r="E30" s="1" t="s">
        <v>80</v>
      </c>
      <c r="F30" s="7">
        <v>1</v>
      </c>
      <c r="G30" s="4">
        <f>Invulblad!B10</f>
        <v>0</v>
      </c>
      <c r="H30" s="13">
        <f t="shared" si="3"/>
        <v>0</v>
      </c>
    </row>
    <row r="31" spans="1:8" x14ac:dyDescent="0.25">
      <c r="A31" s="6" t="s">
        <v>51</v>
      </c>
      <c r="B31" s="7">
        <v>7</v>
      </c>
      <c r="E31" s="1" t="s">
        <v>81</v>
      </c>
      <c r="F31" s="7">
        <v>1</v>
      </c>
      <c r="G31" s="4">
        <f>Invulblad!B11</f>
        <v>0</v>
      </c>
      <c r="H31" s="13">
        <f t="shared" si="3"/>
        <v>0</v>
      </c>
    </row>
    <row r="32" spans="1:8" x14ac:dyDescent="0.25">
      <c r="A32" s="6" t="s">
        <v>52</v>
      </c>
      <c r="B32" s="7">
        <v>6</v>
      </c>
      <c r="E32" s="1" t="s">
        <v>82</v>
      </c>
      <c r="F32" s="7">
        <v>1</v>
      </c>
      <c r="G32" s="4">
        <f>Invulblad!B12</f>
        <v>0</v>
      </c>
      <c r="H32" s="13">
        <f t="shared" si="3"/>
        <v>0</v>
      </c>
    </row>
    <row r="33" spans="1:8" x14ac:dyDescent="0.25">
      <c r="A33" s="6" t="s">
        <v>53</v>
      </c>
      <c r="B33" s="7">
        <v>5</v>
      </c>
      <c r="E33" s="1" t="s">
        <v>83</v>
      </c>
      <c r="F33" s="7">
        <v>1</v>
      </c>
      <c r="G33" s="4">
        <f>Invulblad!B13</f>
        <v>0</v>
      </c>
      <c r="H33" s="13">
        <f t="shared" si="3"/>
        <v>0</v>
      </c>
    </row>
    <row r="34" spans="1:8" x14ac:dyDescent="0.25">
      <c r="A34" s="6" t="s">
        <v>54</v>
      </c>
      <c r="B34" s="7">
        <v>4</v>
      </c>
      <c r="E34" s="1" t="s">
        <v>84</v>
      </c>
      <c r="F34" s="7">
        <v>1</v>
      </c>
      <c r="G34" s="4">
        <f>Invulblad!B14</f>
        <v>0</v>
      </c>
      <c r="H34" s="13">
        <f t="shared" si="3"/>
        <v>0</v>
      </c>
    </row>
    <row r="35" spans="1:8" x14ac:dyDescent="0.25">
      <c r="A35" s="6" t="s">
        <v>55</v>
      </c>
      <c r="B35" s="7">
        <v>3</v>
      </c>
    </row>
    <row r="36" spans="1:8" x14ac:dyDescent="0.25">
      <c r="A36" s="6" t="s">
        <v>56</v>
      </c>
      <c r="B36" s="7">
        <v>2</v>
      </c>
    </row>
    <row r="37" spans="1:8" x14ac:dyDescent="0.25">
      <c r="A37" s="6" t="s">
        <v>57</v>
      </c>
      <c r="B37" s="7">
        <v>1</v>
      </c>
    </row>
    <row r="38" spans="1:8" x14ac:dyDescent="0.25">
      <c r="A38" s="20" t="s">
        <v>100</v>
      </c>
      <c r="B38" s="24">
        <v>0</v>
      </c>
    </row>
  </sheetData>
  <mergeCells count="15">
    <mergeCell ref="A3:B4"/>
    <mergeCell ref="E3:F4"/>
    <mergeCell ref="A2:C2"/>
    <mergeCell ref="E2:G2"/>
    <mergeCell ref="E25:F26"/>
    <mergeCell ref="C3:C4"/>
    <mergeCell ref="G25:G26"/>
    <mergeCell ref="G14:G15"/>
    <mergeCell ref="E14:F15"/>
    <mergeCell ref="E24:G24"/>
    <mergeCell ref="E13:G13"/>
    <mergeCell ref="A13:C13"/>
    <mergeCell ref="A14:B15"/>
    <mergeCell ref="C14:C15"/>
    <mergeCell ref="A25:B26"/>
  </mergeCells>
  <phoneticPr fontId="3" type="noConversion"/>
  <conditionalFormatting sqref="B5:B12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7:F34">
    <cfRule type="colorScale" priority="34">
      <colorScale>
        <cfvo type="min"/>
        <cfvo type="max"/>
        <color rgb="FFFCFCFF"/>
        <color rgb="FF63BE7B"/>
      </colorScale>
    </cfRule>
    <cfRule type="colorScale" priority="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5:F7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6:F23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6:B22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">
    <cfRule type="colorScale" priority="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">
    <cfRule type="colorScale" priority="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">
    <cfRule type="containsText" dxfId="19" priority="20" operator="containsText" text="nee">
      <formula>NOT(ISERROR(SEARCH("nee",C5)))</formula>
    </cfRule>
    <cfRule type="containsText" dxfId="18" priority="21" operator="containsText" text="ja">
      <formula>NOT(ISERROR(SEARCH("ja",C5)))</formula>
    </cfRule>
  </conditionalFormatting>
  <conditionalFormatting sqref="C6:C11">
    <cfRule type="containsText" dxfId="17" priority="18" operator="containsText" text="nee">
      <formula>NOT(ISERROR(SEARCH("nee",C6)))</formula>
    </cfRule>
    <cfRule type="containsText" dxfId="16" priority="19" operator="containsText" text="ja">
      <formula>NOT(ISERROR(SEARCH("ja",C6)))</formula>
    </cfRule>
  </conditionalFormatting>
  <conditionalFormatting sqref="C16">
    <cfRule type="containsText" dxfId="15" priority="16" operator="containsText" text="nee">
      <formula>NOT(ISERROR(SEARCH("nee",C16)))</formula>
    </cfRule>
    <cfRule type="containsText" dxfId="14" priority="17" operator="containsText" text="ja">
      <formula>NOT(ISERROR(SEARCH("ja",C16)))</formula>
    </cfRule>
  </conditionalFormatting>
  <conditionalFormatting sqref="C17:C22">
    <cfRule type="containsText" dxfId="13" priority="14" operator="containsText" text="nee">
      <formula>NOT(ISERROR(SEARCH("nee",C17)))</formula>
    </cfRule>
    <cfRule type="containsText" dxfId="12" priority="15" operator="containsText" text="ja">
      <formula>NOT(ISERROR(SEARCH("ja",C17)))</formula>
    </cfRule>
  </conditionalFormatting>
  <conditionalFormatting sqref="G16">
    <cfRule type="containsText" dxfId="11" priority="12" operator="containsText" text="nee">
      <formula>NOT(ISERROR(SEARCH("nee",G16)))</formula>
    </cfRule>
    <cfRule type="containsText" dxfId="10" priority="13" operator="containsText" text="ja">
      <formula>NOT(ISERROR(SEARCH("ja",G16)))</formula>
    </cfRule>
  </conditionalFormatting>
  <conditionalFormatting sqref="G17:G23">
    <cfRule type="containsText" dxfId="9" priority="10" operator="containsText" text="nee">
      <formula>NOT(ISERROR(SEARCH("nee",G17)))</formula>
    </cfRule>
    <cfRule type="containsText" dxfId="8" priority="11" operator="containsText" text="ja">
      <formula>NOT(ISERROR(SEARCH("ja",G17)))</formula>
    </cfRule>
  </conditionalFormatting>
  <conditionalFormatting sqref="G27:G34">
    <cfRule type="containsText" dxfId="7" priority="8" operator="containsText" text="nee">
      <formula>NOT(ISERROR(SEARCH("nee",G27)))</formula>
    </cfRule>
    <cfRule type="containsText" dxfId="6" priority="9" operator="containsText" text="ja">
      <formula>NOT(ISERROR(SEARCH("ja",G27)))</formula>
    </cfRule>
  </conditionalFormatting>
  <conditionalFormatting sqref="B27:B3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list" allowBlank="1" showInputMessage="1" showErrorMessage="1" sqref="G6:G7" xr:uid="{D952D5A6-4AEA-4770-8471-3020A61B05CA}">
      <formula1>"ja,nee"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E8246-1872-457A-9AB7-79A53C4EEDC8}">
  <dimension ref="A1:R37"/>
  <sheetViews>
    <sheetView tabSelected="1" zoomScale="90" zoomScaleNormal="90" workbookViewId="0">
      <selection activeCell="D4" sqref="D4"/>
    </sheetView>
  </sheetViews>
  <sheetFormatPr defaultRowHeight="15" x14ac:dyDescent="0.25"/>
  <cols>
    <col min="1" max="1" width="109.42578125" style="1" bestFit="1" customWidth="1"/>
    <col min="2" max="2" width="32.42578125" style="2" bestFit="1" customWidth="1"/>
    <col min="3" max="4" width="16.28515625" style="1" bestFit="1" customWidth="1"/>
    <col min="5" max="5" width="9.140625" style="1"/>
    <col min="6" max="6" width="9.140625" style="1" customWidth="1"/>
    <col min="7" max="7" width="12.28515625" style="1" customWidth="1"/>
    <col min="8" max="16384" width="9.140625" style="1"/>
  </cols>
  <sheetData>
    <row r="1" spans="1:18" x14ac:dyDescent="0.25">
      <c r="A1" s="32" t="s">
        <v>61</v>
      </c>
      <c r="B1" s="32"/>
    </row>
    <row r="2" spans="1:18" ht="15" customHeight="1" x14ac:dyDescent="0.25">
      <c r="A2" s="38" t="s">
        <v>67</v>
      </c>
      <c r="B2" s="38"/>
      <c r="C2" s="39" t="s">
        <v>96</v>
      </c>
      <c r="D2" s="39" t="s">
        <v>111</v>
      </c>
      <c r="F2" s="36" t="s">
        <v>23</v>
      </c>
      <c r="G2" s="36"/>
      <c r="H2" s="36"/>
      <c r="I2" s="36"/>
      <c r="J2" s="36"/>
      <c r="K2" s="36"/>
      <c r="L2" s="36"/>
    </row>
    <row r="3" spans="1:18" ht="15" customHeight="1" x14ac:dyDescent="0.25">
      <c r="A3" s="38"/>
      <c r="B3" s="38"/>
      <c r="C3" s="39"/>
      <c r="D3" s="39"/>
      <c r="F3" s="36"/>
      <c r="G3" s="36"/>
      <c r="H3" s="36"/>
      <c r="I3" s="36"/>
      <c r="J3" s="36"/>
      <c r="K3" s="36"/>
      <c r="L3" s="36"/>
      <c r="N3" s="37" t="s">
        <v>20</v>
      </c>
      <c r="O3" s="37"/>
      <c r="P3" s="37"/>
      <c r="Q3" s="37"/>
      <c r="R3" s="37"/>
    </row>
    <row r="4" spans="1:18" x14ac:dyDescent="0.25">
      <c r="A4" s="15" t="s">
        <v>75</v>
      </c>
      <c r="B4" s="3"/>
      <c r="C4" s="25">
        <v>3</v>
      </c>
      <c r="D4" s="25">
        <f>_xlfn.IFNA(ROUND(VLOOKUP(B4,Basis!A5:D11,4,FALSE)/7*C4,2),0)</f>
        <v>0</v>
      </c>
      <c r="F4" s="36" t="s">
        <v>24</v>
      </c>
      <c r="G4" s="36"/>
      <c r="H4" s="36"/>
      <c r="I4" s="36"/>
      <c r="J4" s="36"/>
      <c r="K4" s="36"/>
      <c r="L4" s="36"/>
      <c r="N4" s="37"/>
      <c r="O4" s="37"/>
      <c r="P4" s="37"/>
      <c r="Q4" s="37"/>
      <c r="R4" s="37"/>
    </row>
    <row r="5" spans="1:18" x14ac:dyDescent="0.25">
      <c r="A5" s="16" t="s">
        <v>76</v>
      </c>
      <c r="B5" s="3"/>
      <c r="C5" s="25">
        <v>2</v>
      </c>
      <c r="D5" s="25">
        <f>_xlfn.IFNA(ROUND(VLOOKUP(B5,Basis!A16:D22,4,FALSE)/7*C5,2),0)</f>
        <v>0</v>
      </c>
      <c r="F5" s="36"/>
      <c r="G5" s="36"/>
      <c r="H5" s="36"/>
      <c r="I5" s="36"/>
      <c r="J5" s="36"/>
      <c r="K5" s="36"/>
      <c r="L5" s="36"/>
      <c r="N5" s="37"/>
      <c r="O5" s="37"/>
      <c r="P5" s="37"/>
      <c r="Q5" s="37"/>
      <c r="R5" s="37"/>
    </row>
    <row r="6" spans="1:18" ht="15" customHeight="1" x14ac:dyDescent="0.25">
      <c r="A6" s="16" t="s">
        <v>112</v>
      </c>
      <c r="B6" s="3"/>
      <c r="C6" s="25">
        <v>6</v>
      </c>
      <c r="D6" s="25">
        <f>_xlfn.IFNA(ROUND(VLOOKUP(B6,G19:J32,3,FALSE)/18*C6,2),0)</f>
        <v>0</v>
      </c>
      <c r="F6" s="36"/>
      <c r="G6" s="36"/>
      <c r="H6" s="36"/>
      <c r="I6" s="36"/>
      <c r="J6" s="36"/>
      <c r="K6" s="36"/>
      <c r="L6" s="36"/>
      <c r="N6" s="37" t="s">
        <v>19</v>
      </c>
      <c r="O6" s="37"/>
      <c r="P6" s="37"/>
      <c r="Q6" s="37"/>
      <c r="R6" s="37"/>
    </row>
    <row r="7" spans="1:18" x14ac:dyDescent="0.25">
      <c r="A7" s="16" t="s">
        <v>77</v>
      </c>
      <c r="B7" s="3"/>
      <c r="C7" s="25">
        <v>1</v>
      </c>
      <c r="D7" s="25">
        <f t="shared" ref="D7:D14" si="0">IF(B7="ja",C7,0)</f>
        <v>0</v>
      </c>
      <c r="F7" s="36" t="s">
        <v>25</v>
      </c>
      <c r="G7" s="36"/>
      <c r="H7" s="36"/>
      <c r="I7" s="36"/>
      <c r="J7" s="36"/>
      <c r="K7" s="36"/>
      <c r="L7" s="36"/>
      <c r="N7" s="37"/>
      <c r="O7" s="37"/>
      <c r="P7" s="37"/>
      <c r="Q7" s="37"/>
      <c r="R7" s="37"/>
    </row>
    <row r="8" spans="1:18" x14ac:dyDescent="0.25">
      <c r="A8" s="16" t="s">
        <v>78</v>
      </c>
      <c r="B8" s="3"/>
      <c r="C8" s="25">
        <v>1</v>
      </c>
      <c r="D8" s="25">
        <f t="shared" si="0"/>
        <v>0</v>
      </c>
      <c r="F8" s="36"/>
      <c r="G8" s="36"/>
      <c r="H8" s="36"/>
      <c r="I8" s="36"/>
      <c r="J8" s="36"/>
      <c r="K8" s="36"/>
      <c r="L8" s="36"/>
      <c r="N8" s="37"/>
      <c r="O8" s="37"/>
      <c r="P8" s="37"/>
      <c r="Q8" s="37"/>
      <c r="R8" s="37"/>
    </row>
    <row r="9" spans="1:18" x14ac:dyDescent="0.25">
      <c r="A9" s="16" t="s">
        <v>79</v>
      </c>
      <c r="B9" s="3"/>
      <c r="C9" s="25">
        <v>1</v>
      </c>
      <c r="D9" s="25">
        <f t="shared" si="0"/>
        <v>0</v>
      </c>
      <c r="F9" s="36"/>
      <c r="G9" s="36"/>
      <c r="H9" s="36"/>
      <c r="I9" s="36"/>
      <c r="J9" s="36"/>
      <c r="K9" s="36"/>
      <c r="L9" s="36"/>
      <c r="N9" s="37"/>
      <c r="O9" s="37"/>
      <c r="P9" s="37"/>
      <c r="Q9" s="37"/>
      <c r="R9" s="37"/>
    </row>
    <row r="10" spans="1:18" ht="15" customHeight="1" x14ac:dyDescent="0.25">
      <c r="A10" s="16" t="s">
        <v>80</v>
      </c>
      <c r="B10" s="3"/>
      <c r="C10" s="25">
        <v>1</v>
      </c>
      <c r="D10" s="25">
        <f t="shared" si="0"/>
        <v>0</v>
      </c>
      <c r="F10" s="36" t="s">
        <v>26</v>
      </c>
      <c r="G10" s="36"/>
      <c r="H10" s="36"/>
      <c r="I10" s="36"/>
      <c r="J10" s="36"/>
      <c r="K10" s="36"/>
      <c r="L10" s="36"/>
      <c r="N10" s="37" t="s">
        <v>18</v>
      </c>
      <c r="O10" s="37"/>
      <c r="P10" s="37"/>
      <c r="Q10" s="37"/>
      <c r="R10" s="37"/>
    </row>
    <row r="11" spans="1:18" x14ac:dyDescent="0.25">
      <c r="A11" s="16" t="s">
        <v>81</v>
      </c>
      <c r="B11" s="3"/>
      <c r="C11" s="25">
        <v>1</v>
      </c>
      <c r="D11" s="25">
        <f t="shared" si="0"/>
        <v>0</v>
      </c>
      <c r="F11" s="36"/>
      <c r="G11" s="36"/>
      <c r="H11" s="36"/>
      <c r="I11" s="36"/>
      <c r="J11" s="36"/>
      <c r="K11" s="36"/>
      <c r="L11" s="36"/>
      <c r="N11" s="37"/>
      <c r="O11" s="37"/>
      <c r="P11" s="37"/>
      <c r="Q11" s="37"/>
      <c r="R11" s="37"/>
    </row>
    <row r="12" spans="1:18" x14ac:dyDescent="0.25">
      <c r="A12" s="16" t="s">
        <v>82</v>
      </c>
      <c r="B12" s="3"/>
      <c r="C12" s="25">
        <v>1</v>
      </c>
      <c r="D12" s="25">
        <f t="shared" si="0"/>
        <v>0</v>
      </c>
      <c r="F12" s="36"/>
      <c r="G12" s="36"/>
      <c r="H12" s="36"/>
      <c r="I12" s="36"/>
      <c r="J12" s="36"/>
      <c r="K12" s="36"/>
      <c r="L12" s="36"/>
      <c r="N12" s="37"/>
      <c r="O12" s="37"/>
      <c r="P12" s="37"/>
      <c r="Q12" s="37"/>
      <c r="R12" s="37"/>
    </row>
    <row r="13" spans="1:18" x14ac:dyDescent="0.25">
      <c r="A13" s="16" t="s">
        <v>83</v>
      </c>
      <c r="B13" s="3"/>
      <c r="C13" s="25">
        <v>1</v>
      </c>
      <c r="D13" s="25">
        <f t="shared" si="0"/>
        <v>0</v>
      </c>
      <c r="F13" s="36" t="s">
        <v>22</v>
      </c>
      <c r="G13" s="36"/>
      <c r="H13" s="36"/>
      <c r="I13" s="36"/>
      <c r="J13" s="36"/>
      <c r="K13" s="36"/>
      <c r="L13" s="36"/>
      <c r="N13" s="37"/>
      <c r="O13" s="37"/>
      <c r="P13" s="37"/>
      <c r="Q13" s="37"/>
      <c r="R13" s="37"/>
    </row>
    <row r="14" spans="1:18" ht="15" customHeight="1" x14ac:dyDescent="0.25">
      <c r="A14" s="16" t="s">
        <v>84</v>
      </c>
      <c r="B14" s="3"/>
      <c r="C14" s="25">
        <v>1</v>
      </c>
      <c r="D14" s="25">
        <f t="shared" si="0"/>
        <v>0</v>
      </c>
      <c r="F14" s="36"/>
      <c r="G14" s="36"/>
      <c r="H14" s="36"/>
      <c r="I14" s="36"/>
      <c r="J14" s="36"/>
      <c r="K14" s="36"/>
      <c r="L14" s="36"/>
    </row>
    <row r="15" spans="1:18" x14ac:dyDescent="0.25">
      <c r="A15" s="16" t="s">
        <v>62</v>
      </c>
      <c r="B15" s="3"/>
      <c r="C15" s="25">
        <v>3</v>
      </c>
      <c r="D15" s="25">
        <f>_xlfn.IFNA(ROUND(VLOOKUP(B15,Basis!E16:H23,2,FALSE)/7*C15,2),0)</f>
        <v>0</v>
      </c>
      <c r="F15" s="36"/>
      <c r="G15" s="36"/>
      <c r="H15" s="36"/>
      <c r="I15" s="36"/>
      <c r="J15" s="36"/>
      <c r="K15" s="36"/>
      <c r="L15" s="36"/>
    </row>
    <row r="16" spans="1:18" ht="15" customHeight="1" x14ac:dyDescent="0.25">
      <c r="A16" s="16" t="s">
        <v>104</v>
      </c>
      <c r="B16" s="19"/>
      <c r="C16" s="25">
        <v>5</v>
      </c>
      <c r="D16" s="25">
        <f>_xlfn.IFNA(ROUND(VLOOKUP(B16,Basis!A27:B38,2,FALSE)/11*C16,2),0)</f>
        <v>0</v>
      </c>
      <c r="F16" s="36" t="s">
        <v>21</v>
      </c>
      <c r="G16" s="36"/>
      <c r="H16" s="36"/>
      <c r="I16" s="36"/>
      <c r="J16" s="36"/>
      <c r="K16" s="36"/>
      <c r="L16" s="36"/>
    </row>
    <row r="17" spans="1:12" x14ac:dyDescent="0.25">
      <c r="A17" s="16" t="s">
        <v>105</v>
      </c>
      <c r="B17" s="19"/>
      <c r="C17" s="25">
        <v>5</v>
      </c>
      <c r="D17" s="25">
        <f>_xlfn.IFNA(ROUND(VLOOKUP(B17,Basis!A27:B38,2,FALSE)/11*C17,2),0)</f>
        <v>0</v>
      </c>
      <c r="F17" s="36"/>
      <c r="G17" s="36"/>
      <c r="H17" s="36"/>
      <c r="I17" s="36"/>
      <c r="J17" s="36"/>
      <c r="K17" s="36"/>
      <c r="L17" s="36"/>
    </row>
    <row r="18" spans="1:12" x14ac:dyDescent="0.25">
      <c r="A18" s="16" t="s">
        <v>106</v>
      </c>
      <c r="B18" s="19"/>
      <c r="C18" s="25">
        <v>5</v>
      </c>
      <c r="D18" s="25">
        <f>_xlfn.IFNA(ROUND(VLOOKUP(B18,Basis!A27:B38,2,FALSE)/11*C18,2),0)</f>
        <v>0</v>
      </c>
    </row>
    <row r="19" spans="1:12" x14ac:dyDescent="0.25">
      <c r="A19" s="16" t="s">
        <v>107</v>
      </c>
      <c r="B19" s="19"/>
      <c r="C19" s="25">
        <v>5</v>
      </c>
      <c r="D19" s="25">
        <f>_xlfn.IFNA(ROUND(VLOOKUP(B19,Basis!A27:B38,2,FALSE)/11*C19,2),0)</f>
        <v>0</v>
      </c>
      <c r="F19" s="17">
        <v>1</v>
      </c>
      <c r="G19" s="18" t="s">
        <v>92</v>
      </c>
      <c r="I19" s="17">
        <v>18</v>
      </c>
    </row>
    <row r="20" spans="1:12" x14ac:dyDescent="0.25">
      <c r="A20" s="23" t="s">
        <v>110</v>
      </c>
      <c r="B20" s="19"/>
      <c r="C20" s="25">
        <v>3</v>
      </c>
      <c r="D20" s="25">
        <f>_xlfn.IFNA(ROUND(VLOOKUP(B20,G19:J32,3,FALSE)/18*C20,2),0)</f>
        <v>0</v>
      </c>
      <c r="F20" s="17">
        <v>2</v>
      </c>
      <c r="G20" s="18" t="s">
        <v>108</v>
      </c>
      <c r="I20" s="17">
        <v>17</v>
      </c>
    </row>
    <row r="21" spans="1:12" x14ac:dyDescent="0.25">
      <c r="A21" s="16" t="s">
        <v>64</v>
      </c>
      <c r="B21" s="3"/>
      <c r="C21" s="25">
        <v>5</v>
      </c>
      <c r="D21" s="25">
        <f t="shared" ref="D21:D36" si="1">IF(B21="ja",C21,0)</f>
        <v>0</v>
      </c>
      <c r="F21" s="17">
        <v>3</v>
      </c>
      <c r="G21" s="18" t="s">
        <v>93</v>
      </c>
      <c r="I21" s="17">
        <v>16</v>
      </c>
    </row>
    <row r="22" spans="1:12" ht="25.5" x14ac:dyDescent="0.25">
      <c r="A22" s="16" t="s">
        <v>63</v>
      </c>
      <c r="B22" s="3"/>
      <c r="C22" s="25">
        <v>4</v>
      </c>
      <c r="D22" s="25">
        <f t="shared" si="1"/>
        <v>0</v>
      </c>
      <c r="F22" s="17">
        <v>4</v>
      </c>
      <c r="G22" s="18" t="s">
        <v>94</v>
      </c>
      <c r="I22" s="17">
        <v>15</v>
      </c>
    </row>
    <row r="23" spans="1:12" ht="27" customHeight="1" x14ac:dyDescent="0.25">
      <c r="A23" s="16" t="s">
        <v>97</v>
      </c>
      <c r="B23" s="3"/>
      <c r="C23" s="25">
        <v>1</v>
      </c>
      <c r="D23" s="25">
        <f t="shared" si="1"/>
        <v>0</v>
      </c>
      <c r="F23" s="17">
        <v>5</v>
      </c>
      <c r="G23" s="18" t="s">
        <v>94</v>
      </c>
      <c r="I23" s="17">
        <v>14</v>
      </c>
    </row>
    <row r="24" spans="1:12" ht="24.75" customHeight="1" x14ac:dyDescent="0.25">
      <c r="A24" s="21" t="s">
        <v>98</v>
      </c>
      <c r="B24" s="3"/>
      <c r="C24" s="25">
        <v>1</v>
      </c>
      <c r="D24" s="25">
        <f t="shared" si="1"/>
        <v>0</v>
      </c>
      <c r="F24" s="17">
        <v>6</v>
      </c>
      <c r="G24" s="18" t="s">
        <v>94</v>
      </c>
      <c r="I24" s="17">
        <v>13</v>
      </c>
    </row>
    <row r="25" spans="1:12" ht="40.5" customHeight="1" x14ac:dyDescent="0.25">
      <c r="A25" s="16" t="s">
        <v>102</v>
      </c>
      <c r="B25" s="3"/>
      <c r="C25" s="25">
        <v>2</v>
      </c>
      <c r="D25" s="25">
        <f t="shared" si="1"/>
        <v>0</v>
      </c>
      <c r="F25" s="17">
        <v>8</v>
      </c>
      <c r="G25" s="18" t="s">
        <v>91</v>
      </c>
      <c r="I25" s="17">
        <v>12</v>
      </c>
    </row>
    <row r="26" spans="1:12" ht="29.25" customHeight="1" x14ac:dyDescent="0.25">
      <c r="A26" s="23" t="s">
        <v>103</v>
      </c>
      <c r="B26" s="3"/>
      <c r="C26" s="25">
        <v>2</v>
      </c>
      <c r="D26" s="25">
        <f t="shared" ref="D26" si="2">IF(B26="ja",C26,0)</f>
        <v>0</v>
      </c>
      <c r="F26" s="17">
        <v>9</v>
      </c>
      <c r="G26" s="18" t="s">
        <v>91</v>
      </c>
      <c r="I26" s="17">
        <v>11</v>
      </c>
    </row>
    <row r="27" spans="1:12" x14ac:dyDescent="0.25">
      <c r="A27" s="16" t="s">
        <v>95</v>
      </c>
      <c r="B27" s="3"/>
      <c r="C27" s="25">
        <v>5</v>
      </c>
      <c r="D27" s="25">
        <f t="shared" si="1"/>
        <v>0</v>
      </c>
      <c r="F27" s="17">
        <v>10</v>
      </c>
      <c r="G27" s="18" t="s">
        <v>91</v>
      </c>
      <c r="I27" s="17">
        <v>10</v>
      </c>
    </row>
    <row r="28" spans="1:12" ht="25.5" x14ac:dyDescent="0.25">
      <c r="A28" s="16" t="s">
        <v>65</v>
      </c>
      <c r="B28" s="3"/>
      <c r="C28" s="25">
        <v>1</v>
      </c>
      <c r="D28" s="25">
        <f t="shared" si="1"/>
        <v>0</v>
      </c>
      <c r="F28" s="17">
        <v>12</v>
      </c>
      <c r="G28" s="18" t="s">
        <v>90</v>
      </c>
      <c r="I28" s="17">
        <v>9</v>
      </c>
    </row>
    <row r="29" spans="1:12" x14ac:dyDescent="0.25">
      <c r="A29" s="16" t="s">
        <v>70</v>
      </c>
      <c r="B29" s="3"/>
      <c r="C29" s="25">
        <v>1</v>
      </c>
      <c r="D29" s="25">
        <f t="shared" si="1"/>
        <v>0</v>
      </c>
      <c r="F29" s="17">
        <v>15</v>
      </c>
      <c r="G29" s="18" t="s">
        <v>90</v>
      </c>
      <c r="I29" s="17">
        <v>8</v>
      </c>
    </row>
    <row r="30" spans="1:12" ht="25.5" x14ac:dyDescent="0.25">
      <c r="A30" s="16" t="s">
        <v>66</v>
      </c>
      <c r="B30" s="3"/>
      <c r="C30" s="25">
        <v>4</v>
      </c>
      <c r="D30" s="25">
        <f t="shared" si="1"/>
        <v>0</v>
      </c>
      <c r="F30" s="17">
        <v>16</v>
      </c>
      <c r="G30" s="18" t="s">
        <v>89</v>
      </c>
      <c r="I30" s="17">
        <v>7</v>
      </c>
    </row>
    <row r="31" spans="1:12" ht="25.5" x14ac:dyDescent="0.25">
      <c r="A31" s="16" t="s">
        <v>69</v>
      </c>
      <c r="B31" s="3"/>
      <c r="C31" s="25">
        <v>2</v>
      </c>
      <c r="D31" s="25">
        <f t="shared" si="1"/>
        <v>0</v>
      </c>
      <c r="F31" s="17">
        <v>20</v>
      </c>
      <c r="G31" s="18" t="s">
        <v>88</v>
      </c>
      <c r="I31" s="17">
        <v>6</v>
      </c>
    </row>
    <row r="32" spans="1:12" x14ac:dyDescent="0.25">
      <c r="A32" s="16" t="s">
        <v>68</v>
      </c>
      <c r="B32" s="3"/>
      <c r="C32" s="25">
        <v>3</v>
      </c>
      <c r="D32" s="25">
        <f t="shared" si="1"/>
        <v>0</v>
      </c>
      <c r="F32" s="17">
        <v>25</v>
      </c>
      <c r="G32" s="18" t="s">
        <v>109</v>
      </c>
      <c r="I32" s="17">
        <v>5</v>
      </c>
    </row>
    <row r="33" spans="1:4" x14ac:dyDescent="0.25">
      <c r="A33" s="16" t="s">
        <v>71</v>
      </c>
      <c r="B33" s="3"/>
      <c r="C33" s="25">
        <v>5</v>
      </c>
      <c r="D33" s="25">
        <f t="shared" si="1"/>
        <v>0</v>
      </c>
    </row>
    <row r="34" spans="1:4" x14ac:dyDescent="0.25">
      <c r="A34" s="16" t="s">
        <v>72</v>
      </c>
      <c r="B34" s="3"/>
      <c r="C34" s="25">
        <v>4</v>
      </c>
      <c r="D34" s="25">
        <f t="shared" si="1"/>
        <v>0</v>
      </c>
    </row>
    <row r="35" spans="1:4" ht="25.5" x14ac:dyDescent="0.25">
      <c r="A35" s="16" t="s">
        <v>73</v>
      </c>
      <c r="B35" s="3"/>
      <c r="C35" s="25">
        <v>10</v>
      </c>
      <c r="D35" s="25">
        <f t="shared" si="1"/>
        <v>0</v>
      </c>
    </row>
    <row r="36" spans="1:4" ht="30" customHeight="1" x14ac:dyDescent="0.25">
      <c r="A36" s="16" t="s">
        <v>74</v>
      </c>
      <c r="B36" s="3"/>
      <c r="C36" s="25">
        <v>5</v>
      </c>
      <c r="D36" s="25">
        <f t="shared" si="1"/>
        <v>0</v>
      </c>
    </row>
    <row r="37" spans="1:4" x14ac:dyDescent="0.25">
      <c r="C37" s="22">
        <f>SUM(C4:C36)/100*19</f>
        <v>19</v>
      </c>
      <c r="D37" s="22">
        <f>ROUND(SUM(D4:D36)/100*19,2)</f>
        <v>0</v>
      </c>
    </row>
  </sheetData>
  <mergeCells count="13">
    <mergeCell ref="N10:R13"/>
    <mergeCell ref="N6:R9"/>
    <mergeCell ref="N3:R5"/>
    <mergeCell ref="A1:B1"/>
    <mergeCell ref="A2:B3"/>
    <mergeCell ref="F2:L3"/>
    <mergeCell ref="C2:C3"/>
    <mergeCell ref="D2:D3"/>
    <mergeCell ref="F16:L17"/>
    <mergeCell ref="F13:L15"/>
    <mergeCell ref="F10:L12"/>
    <mergeCell ref="F7:L9"/>
    <mergeCell ref="F4:L6"/>
  </mergeCells>
  <conditionalFormatting sqref="B4:B15">
    <cfRule type="containsText" dxfId="5" priority="27" operator="containsText" text="nee">
      <formula>NOT(ISERROR(SEARCH("nee",B4)))</formula>
    </cfRule>
    <cfRule type="containsText" dxfId="4" priority="28" operator="containsText" text="ja">
      <formula>NOT(ISERROR(SEARCH("ja",B4)))</formula>
    </cfRule>
  </conditionalFormatting>
  <conditionalFormatting sqref="A4">
    <cfRule type="colorScale" priority="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7:A36 A5:A22">
    <cfRule type="colorScale" priority="1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9:F32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19:I32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1">
    <cfRule type="containsText" dxfId="3" priority="3" operator="containsText" text="nee">
      <formula>NOT(ISERROR(SEARCH("nee",B21)))</formula>
    </cfRule>
    <cfRule type="containsText" dxfId="2" priority="4" operator="containsText" text="ja">
      <formula>NOT(ISERROR(SEARCH("ja",B21)))</formula>
    </cfRule>
  </conditionalFormatting>
  <conditionalFormatting sqref="A21:A36">
    <cfRule type="colorScale" priority="1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:A36">
    <cfRule type="colorScale" priority="1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2:B36">
    <cfRule type="containsText" dxfId="1" priority="1" operator="containsText" text="nee">
      <formula>NOT(ISERROR(SEARCH("nee",B22)))</formula>
    </cfRule>
    <cfRule type="containsText" dxfId="0" priority="2" operator="containsText" text="ja">
      <formula>NOT(ISERROR(SEARCH("ja",B22)))</formula>
    </cfRule>
  </conditionalFormatting>
  <dataValidations count="3">
    <dataValidation type="list" allowBlank="1" showInputMessage="1" showErrorMessage="1" sqref="B21:B36 B7:B14" xr:uid="{1DD35315-AC2B-45F4-9D80-B083EFBE1CB2}">
      <formula1>"ja,nee"</formula1>
    </dataValidation>
    <dataValidation type="list" allowBlank="1" showInputMessage="1" showErrorMessage="1" sqref="B6" xr:uid="{C4BA6116-E047-4294-8633-4C5819192D4D}">
      <formula1>$G$19:$G$33</formula1>
    </dataValidation>
    <dataValidation type="list" allowBlank="1" showInputMessage="1" showErrorMessage="1" sqref="B20" xr:uid="{8EED5977-EEEB-46BA-AE40-3D05F70DE251}">
      <formula1>$G$19:$G$32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4BD600-55B4-41AD-B587-B30CFEAAFC42}">
          <x14:formula1>
            <xm:f>Basis!$A$5:$A$11</xm:f>
          </x14:formula1>
          <xm:sqref>B4</xm:sqref>
        </x14:dataValidation>
        <x14:dataValidation type="list" allowBlank="1" showInputMessage="1" showErrorMessage="1" xr:uid="{353F0D59-E983-4F0E-B993-697B02F7DD0D}">
          <x14:formula1>
            <xm:f>Basis!$A$16:$A$22</xm:f>
          </x14:formula1>
          <xm:sqref>B5</xm:sqref>
        </x14:dataValidation>
        <x14:dataValidation type="list" allowBlank="1" showInputMessage="1" showErrorMessage="1" xr:uid="{BEA04277-45F6-49D9-915C-9A71CBA40935}">
          <x14:formula1>
            <xm:f>Basis!$E$16:$E$23</xm:f>
          </x14:formula1>
          <xm:sqref>B15</xm:sqref>
        </x14:dataValidation>
        <x14:dataValidation type="list" allowBlank="1" showInputMessage="1" showErrorMessage="1" xr:uid="{840C3759-C551-4198-9F57-3BB61E1B388B}">
          <x14:formula1>
            <xm:f>Basis!$A$27:$A$38</xm:f>
          </x14:formula1>
          <xm:sqref>B17:B19 B16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C0C48ACA60324993FD9AC89B943C70" ma:contentTypeVersion="7" ma:contentTypeDescription="Een nieuw document maken." ma:contentTypeScope="" ma:versionID="a8e2c7103bad9f52224a6a0ba09dbfa9">
  <xsd:schema xmlns:xsd="http://www.w3.org/2001/XMLSchema" xmlns:xs="http://www.w3.org/2001/XMLSchema" xmlns:p="http://schemas.microsoft.com/office/2006/metadata/properties" xmlns:ns2="c6f71f82-fc9c-4528-a84f-ae74a4606330" xmlns:ns3="b96849b5-5925-406c-8590-c21ed2b86b83" targetNamespace="http://schemas.microsoft.com/office/2006/metadata/properties" ma:root="true" ma:fieldsID="e18cc3c0171eb390e07c3dd72243f426" ns2:_="" ns3:_="">
    <xsd:import namespace="c6f71f82-fc9c-4528-a84f-ae74a4606330"/>
    <xsd:import namespace="b96849b5-5925-406c-8590-c21ed2b86b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f71f82-fc9c-4528-a84f-ae74a46063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849b5-5925-406c-8590-c21ed2b86b8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0064ED-71C1-4320-B0AC-70E8B330F0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B6FEBC-5F1E-4981-8066-80CB59C328C9}">
  <ds:schemaRefs>
    <ds:schemaRef ds:uri="b96849b5-5925-406c-8590-c21ed2b86b83"/>
    <ds:schemaRef ds:uri="http://purl.org/dc/dcmitype/"/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c6f71f82-fc9c-4528-a84f-ae74a4606330"/>
  </ds:schemaRefs>
</ds:datastoreItem>
</file>

<file path=customXml/itemProps3.xml><?xml version="1.0" encoding="utf-8"?>
<ds:datastoreItem xmlns:ds="http://schemas.openxmlformats.org/officeDocument/2006/customXml" ds:itemID="{A23E1D04-CE6D-40C5-8978-8CBAAE04B2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f71f82-fc9c-4528-a84f-ae74a4606330"/>
    <ds:schemaRef ds:uri="b96849b5-5925-406c-8590-c21ed2b86b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Uitleg Prio</vt:lpstr>
      <vt:lpstr>Basis</vt:lpstr>
      <vt:lpstr>Invulblad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Merlijn Donk</dc:creator>
  <cp:lastModifiedBy>Merlijn Donk</cp:lastModifiedBy>
  <dcterms:created xsi:type="dcterms:W3CDTF">2020-03-24T20:57:46Z</dcterms:created>
  <dcterms:modified xsi:type="dcterms:W3CDTF">2020-06-08T14:26:59Z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0x0101004FC0C48ACA60324993FD9AC89B943C70</vt:lpwstr>
  </property>
</Properties>
</file>