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905"/>
  <workbookPr/>
  <mc:AlternateContent xmlns:mc="http://schemas.openxmlformats.org/markup-compatibility/2006">
    <mc:Choice Requires="x15">
      <x15ac:absPath xmlns:x15ac="http://schemas.microsoft.com/office/spreadsheetml/2010/11/ac" url="https://ooz.sharepoint.com/teams/AanbestedingICTdienstverlening2020/Gedeelde documenten/Formele aanbestedingsdocumenten/"/>
    </mc:Choice>
  </mc:AlternateContent>
  <xr:revisionPtr revIDLastSave="1632" documentId="11_A4BB401C9FB51A82D4FE983F245A0D46EBF81084" xr6:coauthVersionLast="45" xr6:coauthVersionMax="45" xr10:uidLastSave="{1AF4F942-51F4-4708-A309-1CA71937A256}"/>
  <workbookProtection workbookAlgorithmName="SHA-512" workbookHashValue="XaiN5hjS5ZQH0Pv1plcnf/excDyGWpnPvowXfaopu25vXEdcfsceaNRgVcgtW4ky+bLMnn9UhkGmnd6XmdAoeQ==" workbookSaltValue="RM046hETAMq1djOZAak7Pg==" workbookSpinCount="100000" lockStructure="1"/>
  <bookViews>
    <workbookView xWindow="-120" yWindow="-120" windowWidth="29040" windowHeight="15840" tabRatio="808" activeTab="3" xr2:uid="{00000000-000D-0000-FFFF-FFFF00000000}"/>
  </bookViews>
  <sheets>
    <sheet name="Uitleg" sheetId="13" r:id="rId1"/>
    <sheet name="gegevenstabel" sheetId="12" r:id="rId2"/>
    <sheet name="Prijzenblad" sheetId="11" r:id="rId3"/>
    <sheet name="Prijs Touchscreen" sheetId="1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6" i="11" l="1"/>
  <c r="T2" i="12" l="1"/>
  <c r="T3" i="12"/>
  <c r="T4" i="12"/>
  <c r="T5" i="12"/>
  <c r="T6" i="12"/>
  <c r="T7" i="12"/>
  <c r="T8" i="12"/>
  <c r="T9" i="12"/>
  <c r="T10" i="12"/>
  <c r="T11" i="12"/>
  <c r="T12"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J55" i="12" l="1"/>
  <c r="O13" i="12"/>
  <c r="C2" i="12"/>
  <c r="C11" i="12"/>
  <c r="C55" i="12" s="1"/>
  <c r="S55" i="12"/>
  <c r="H4" i="11" s="1"/>
  <c r="R55" i="12"/>
  <c r="H8" i="11" s="1"/>
  <c r="Q55" i="12"/>
  <c r="L55" i="12"/>
  <c r="D16" i="11" s="1"/>
  <c r="M55" i="12"/>
  <c r="G55" i="12"/>
  <c r="D12" i="11" s="1"/>
  <c r="K55" i="12"/>
  <c r="D8" i="11" s="1"/>
  <c r="H55" i="12"/>
  <c r="D4" i="11" s="1"/>
  <c r="I55" i="12"/>
  <c r="C53" i="12"/>
  <c r="B12" i="11" s="1"/>
  <c r="C54" i="12"/>
  <c r="C52" i="12"/>
  <c r="B8" i="11"/>
  <c r="B4" i="11"/>
  <c r="C35" i="11"/>
  <c r="N55" i="12"/>
  <c r="E55" i="12"/>
  <c r="F55" i="12"/>
  <c r="O55" i="12"/>
  <c r="B22" i="11"/>
  <c r="B18" i="11"/>
  <c r="B14" i="11"/>
  <c r="B10" i="11"/>
  <c r="B6" i="11"/>
  <c r="D2" i="11"/>
  <c r="C33" i="11" l="1"/>
  <c r="C34" i="11"/>
  <c r="H12" i="11"/>
  <c r="C36" i="11" s="1"/>
  <c r="C37" i="11" l="1"/>
  <c r="C38" i="11" s="1"/>
</calcChain>
</file>

<file path=xl/sharedStrings.xml><?xml version="1.0" encoding="utf-8"?>
<sst xmlns="http://schemas.openxmlformats.org/spreadsheetml/2006/main" count="332" uniqueCount="184">
  <si>
    <t>Locatie</t>
  </si>
  <si>
    <t>Volledig beheer door Opdrachtnemer</t>
  </si>
  <si>
    <t>Opmerkingen</t>
  </si>
  <si>
    <t>MDM Windows</t>
  </si>
  <si>
    <t>MDM Google</t>
  </si>
  <si>
    <t>MDM Apple</t>
  </si>
  <si>
    <t>Netwerk</t>
  </si>
  <si>
    <t>de Twijn</t>
  </si>
  <si>
    <t>nee</t>
  </si>
  <si>
    <t>eigen eerstelijns, eigen werkplekbeheerders</t>
  </si>
  <si>
    <t>eigen devicebeheer</t>
  </si>
  <si>
    <t>inzage eigen locatie</t>
  </si>
  <si>
    <t xml:space="preserve">     Boterdiep</t>
  </si>
  <si>
    <t xml:space="preserve">     Violierenstraat</t>
  </si>
  <si>
    <t>Capellenborg</t>
  </si>
  <si>
    <t>ja</t>
  </si>
  <si>
    <t>Celeanum</t>
  </si>
  <si>
    <t>eigen werkplekbeheerder 2 a 3 dagen</t>
  </si>
  <si>
    <t xml:space="preserve">     Westerlaan</t>
  </si>
  <si>
    <t>de Zeven Linden</t>
  </si>
  <si>
    <t>TSG MHA</t>
  </si>
  <si>
    <t>eigen eerstelijns</t>
  </si>
  <si>
    <t xml:space="preserve">     Hengeveld</t>
  </si>
  <si>
    <t>TSG-VMBO</t>
  </si>
  <si>
    <t xml:space="preserve">     Sleedoornstraat</t>
  </si>
  <si>
    <t>van der Capellen Campus</t>
  </si>
  <si>
    <t xml:space="preserve">     Beukenstraat</t>
  </si>
  <si>
    <t>Locatie Springplank</t>
  </si>
  <si>
    <t>van Kinsbergen college</t>
  </si>
  <si>
    <t xml:space="preserve">     Scola</t>
  </si>
  <si>
    <t>Support</t>
  </si>
  <si>
    <t>Dienstencentrum PO</t>
  </si>
  <si>
    <t xml:space="preserve">     Cnopius - klassen</t>
  </si>
  <si>
    <t>Locatie Westerlaan</t>
  </si>
  <si>
    <t xml:space="preserve">     Kangeroe - klassen</t>
  </si>
  <si>
    <t>Locatie Wieden</t>
  </si>
  <si>
    <t xml:space="preserve">     Liaan</t>
  </si>
  <si>
    <t>Locatie Octopus</t>
  </si>
  <si>
    <t>Avontuur</t>
  </si>
  <si>
    <t>Campherbeek</t>
  </si>
  <si>
    <t>Dennenkamp</t>
  </si>
  <si>
    <t>Festival</t>
  </si>
  <si>
    <t xml:space="preserve">     Klein Festival</t>
  </si>
  <si>
    <t>Straalverbinding naar Festival</t>
  </si>
  <si>
    <t xml:space="preserve">     Boxem</t>
  </si>
  <si>
    <t>Florens Radewijnschool</t>
  </si>
  <si>
    <t>Heideparkschool</t>
  </si>
  <si>
    <t>IJsselhof</t>
  </si>
  <si>
    <t>Krullevaar</t>
  </si>
  <si>
    <t>Markesteen</t>
  </si>
  <si>
    <t>Marshof</t>
  </si>
  <si>
    <t>Montessorischool</t>
  </si>
  <si>
    <t>Nieuwenbrug</t>
  </si>
  <si>
    <t>Octopus</t>
  </si>
  <si>
    <t>Oosterenk</t>
  </si>
  <si>
    <t>Palet Hattem</t>
  </si>
  <si>
    <t>Palet Ommen</t>
  </si>
  <si>
    <t>Parkschool</t>
  </si>
  <si>
    <t>Schatkamer</t>
  </si>
  <si>
    <t>Sluis (SO)</t>
  </si>
  <si>
    <t>Springplank</t>
  </si>
  <si>
    <t>Supernova</t>
  </si>
  <si>
    <t>Toonladder</t>
  </si>
  <si>
    <t xml:space="preserve">     NT2</t>
  </si>
  <si>
    <t xml:space="preserve">Tweemaster </t>
  </si>
  <si>
    <t>Vlonder</t>
  </si>
  <si>
    <t>Werkschuit</t>
  </si>
  <si>
    <t>Wieden</t>
  </si>
  <si>
    <t>BRIN</t>
  </si>
  <si>
    <t>Leerlingen*</t>
  </si>
  <si>
    <t>Externe leerlingen</t>
  </si>
  <si>
    <t>Android Tablets</t>
  </si>
  <si>
    <t>Snappet Tablets</t>
  </si>
  <si>
    <t>ChromeBooks</t>
  </si>
  <si>
    <t>Windows (DJ)</t>
  </si>
  <si>
    <t>Intune</t>
  </si>
  <si>
    <t>BYOD</t>
  </si>
  <si>
    <t>iPads</t>
  </si>
  <si>
    <t>iMacs</t>
  </si>
  <si>
    <t>MacBooks</t>
  </si>
  <si>
    <t>Apple TV</t>
  </si>
  <si>
    <t>Digiborden</t>
  </si>
  <si>
    <t>Servers</t>
  </si>
  <si>
    <t>Switches</t>
  </si>
  <si>
    <t>Firewalls</t>
  </si>
  <si>
    <t>Acces Points</t>
  </si>
  <si>
    <t>19VD / 19QK</t>
  </si>
  <si>
    <t>17BZ02</t>
  </si>
  <si>
    <t>20CF</t>
  </si>
  <si>
    <t>17BZ04</t>
  </si>
  <si>
    <t>20DB00</t>
  </si>
  <si>
    <t>20DB03 / 19UO</t>
  </si>
  <si>
    <t>17BZ00</t>
  </si>
  <si>
    <t>17BZ03</t>
  </si>
  <si>
    <t>138 waarvan 90% OOZ</t>
  </si>
  <si>
    <t>35 waarvan 95% OOZ</t>
  </si>
  <si>
    <t>Geen</t>
  </si>
  <si>
    <t>van Wieden</t>
  </si>
  <si>
    <t>6 waarvan 50% OOZ</t>
  </si>
  <si>
    <t>18JL</t>
  </si>
  <si>
    <t>15HQ</t>
  </si>
  <si>
    <t>12CX</t>
  </si>
  <si>
    <t>30UN</t>
  </si>
  <si>
    <t>15YR01</t>
  </si>
  <si>
    <t>10AD</t>
  </si>
  <si>
    <t>24JC</t>
  </si>
  <si>
    <t>26AA</t>
  </si>
  <si>
    <t>16MI</t>
  </si>
  <si>
    <t>?</t>
  </si>
  <si>
    <t>15YR</t>
  </si>
  <si>
    <t>23TA</t>
  </si>
  <si>
    <t>09EG</t>
  </si>
  <si>
    <t>22JG</t>
  </si>
  <si>
    <t>16AP</t>
  </si>
  <si>
    <t>11AM</t>
  </si>
  <si>
    <t>12LZ</t>
  </si>
  <si>
    <t>16CF</t>
  </si>
  <si>
    <t>28BP</t>
  </si>
  <si>
    <t>19SP</t>
  </si>
  <si>
    <t>15UF</t>
  </si>
  <si>
    <t>*</t>
  </si>
  <si>
    <t>-</t>
  </si>
  <si>
    <t>14XR</t>
  </si>
  <si>
    <t>08HA</t>
  </si>
  <si>
    <t>09RA</t>
  </si>
  <si>
    <t>16KE</t>
  </si>
  <si>
    <t>16LE</t>
  </si>
  <si>
    <t>PO</t>
  </si>
  <si>
    <t>SO</t>
  </si>
  <si>
    <t>VO</t>
  </si>
  <si>
    <t>Totaal</t>
  </si>
  <si>
    <t>* Snappet tablets worden beheerd door Snappet, maken wel gebruik van de netwerkinfrastructuur</t>
  </si>
  <si>
    <t>* Digiborden en Apple TV's worden ondersteund door de Leverancier van het digibord</t>
  </si>
  <si>
    <t>* 1 oktober 2019</t>
  </si>
  <si>
    <t>* Supernova en Krullevaar delen een BRIN en gebouw</t>
  </si>
  <si>
    <t>Identity &amp; access management</t>
  </si>
  <si>
    <t>Werkplekbeheer</t>
  </si>
  <si>
    <t>Serverbeheer</t>
  </si>
  <si>
    <t>Tarief</t>
  </si>
  <si>
    <t>Prijs per Beheerde gebruiker/identity (PO leerling)</t>
  </si>
  <si>
    <t>Prijs per beheerde werkplek (Windows, Intune)</t>
  </si>
  <si>
    <t>Prijs per beheerde server</t>
  </si>
  <si>
    <t>Prijs per beheerde access point</t>
  </si>
  <si>
    <t>Aantal beheerde gebruikers/identities</t>
  </si>
  <si>
    <t>Aantal beheerde werkplekken</t>
  </si>
  <si>
    <t>Aantal beheerde servers (fysiek)</t>
  </si>
  <si>
    <t>Aantal beheerde access points</t>
  </si>
  <si>
    <t>Geef duidelijk aan welke kosten vallen onder de kosten per gebruiker/identity en geef ook aan hoe hoog die kosten zijn. Opdrachtgever wil inzicht in de kostenopbouw
Kosten zijn per jaar en excl. BTW</t>
  </si>
  <si>
    <t>Geef duidelijk aan welke kosten vallen onder de kosten per beheerde werkplek en geef ook aan hoe hoog die kosten zijn. Opdrachtgever wil inzicht in de kostenopbouw
Kosten zijn per jaar en excl. BTW</t>
  </si>
  <si>
    <t>Geef duidelijk aan welke kosten vallen onder de kosten per beheerde server en geef ook aan hoe hoog die kosten zijn. Opdrachtgever wil inzicht in de kostenopbouw
Kosten zijn per jaar en excl. BTW</t>
  </si>
  <si>
    <t>Geef duidelijk aan welke kosten vallen onder de kosten per access point en geef ook aan hoe hoog die kosten zijn. Opdrachtgever wil inzicht in de kostenopbouw
Kosten zijn per jaar en excl. BTW</t>
  </si>
  <si>
    <t>Prijs per Beheerde gebruiker/identity (VO leerling)</t>
  </si>
  <si>
    <t>Prijs per beheerde werkplek (iPads)</t>
  </si>
  <si>
    <t>Prijs per beheerde firewall</t>
  </si>
  <si>
    <t>Aantal beheerde servers (virtueel)</t>
  </si>
  <si>
    <t>Aantal beheerde firewalls</t>
  </si>
  <si>
    <t>Geef duidelijk aan welke kosten vallen onder de kosten per firewall en geef ook aan hoe hoog die kosten zijn. Opdrachtgever wil inzicht in de kostenopbouw
Kosten zijn per jaar en excl. BTW</t>
  </si>
  <si>
    <t>Prijs per Beheerde gebruiker/identity (SO leerling)</t>
  </si>
  <si>
    <t>Prijs per beheerde werkplek (ChromeBooks)</t>
  </si>
  <si>
    <t>Prijs per beheerde werkplek (virtueel, Citrix)*</t>
  </si>
  <si>
    <t>Prijs per beheerde switch</t>
  </si>
  <si>
    <t>Aantal beheerde gebruikers/identities*</t>
  </si>
  <si>
    <t>Aantal beheerde switches</t>
  </si>
  <si>
    <t>Geef duidelijk aan welke kosten vallen onder de kosten per switch en geef ook aan hoe hoog die kosten zijn. Opdrachtgever wil inzicht in de kostenopbouw
Kosten zijn per jaar en excl. BTW</t>
  </si>
  <si>
    <t>Prijs per Beheerde gebruiker/identity (Medewerker)</t>
  </si>
  <si>
    <t>Prijs per beheerde werkplek (MacOS)</t>
  </si>
  <si>
    <t>Prijs per beheerde werkplek (virtueel, Windows Virtual Desktop)*</t>
  </si>
  <si>
    <t>Prijs per Beheerde SSO applicatie*</t>
  </si>
  <si>
    <t>Prijs per Windows image*</t>
  </si>
  <si>
    <t>Prijs per beheerde niet-Microsoft applicatie (virtueel)</t>
  </si>
  <si>
    <t>Aantal beheerde applicaties</t>
  </si>
  <si>
    <t>Aantal images</t>
  </si>
  <si>
    <t>Geef duidelijk aan welke kosten vallen onder de kosten per applicatie en geef ook aan hoe hoog die kosten zijn. Opdrachtgever wil inzicht in de kostenopbouw
Kosten zijn per jaar en excl. BTW</t>
  </si>
  <si>
    <t>Geef duidelijk aan welke kosten vallen onder de kosten per image en geef ook aan hoe hoog die kosten zijn. Opdrachtgever wil inzicht in de kostenopbouw
Kosten zijn per jaar en excl. BTW</t>
  </si>
  <si>
    <t>Prijs per Beheerde lokale applicatie per Werkplek*</t>
  </si>
  <si>
    <t>* aantallen zijn indicatief, Opdrachtnemer kan zich hier niet op beroepen</t>
  </si>
  <si>
    <t>* er mag een keuze gemaakt worden tussen de twee virtualisatiemogelijkheden: Citrix en Windows Virtual Desktop</t>
  </si>
  <si>
    <t>* zie applicatielijst</t>
  </si>
  <si>
    <t>alleen gele vakken invullen</t>
  </si>
  <si>
    <t>Prijs</t>
  </si>
  <si>
    <t>totaal</t>
  </si>
  <si>
    <t>per leerling</t>
  </si>
  <si>
    <t>Betreft</t>
  </si>
  <si>
    <t>Touchscreen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</si>
</sst>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2]\ * #,##0.00_);_([$€-2]\ * \(#,##0.00\);_([$€-2]\ * &quot;-&quot;??_);_(@_)"/>
    <numFmt numFmtId="165" formatCode="&quot;€&quot;\ #,##0.00"/>
  </numFmts>
  <fonts count="8" x14ac:knownFonts="1">
    <font>
      <sz val="12"/>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u/>
      <sz val="12"/>
      <color rgb="FFFF0000"/>
      <name val="Calibri"/>
      <family val="2"/>
      <scheme val="minor"/>
    </font>
    <font>
      <sz val="12"/>
      <color theme="0"/>
      <name val="Calibri"/>
      <family val="2"/>
      <scheme val="minor"/>
    </font>
    <font>
      <sz val="8"/>
      <name val="Calibri"/>
      <family val="2"/>
      <scheme val="minor"/>
    </font>
    <font>
      <sz val="22"/>
      <color theme="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7"/>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00206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38">
    <xf numFmtId="0" fontId="0" fillId="0" borderId="0" xfId="0"/>
    <xf numFmtId="165" fontId="0" fillId="3" borderId="1" xfId="0" applyNumberFormat="1" applyFill="1" applyBorder="1" applyAlignment="1" applyProtection="1">
      <alignment horizontal="center" vertical="top"/>
      <protection locked="0"/>
    </xf>
    <xf numFmtId="0" fontId="0" fillId="0" borderId="0" xfId="0" applyAlignment="1">
      <alignment horizontal="center"/>
    </xf>
    <xf numFmtId="0" fontId="0" fillId="5" borderId="1" xfId="0" applyFill="1" applyBorder="1" applyAlignment="1" applyProtection="1">
      <alignment horizontal="center" vertical="top"/>
      <protection locked="0"/>
    </xf>
    <xf numFmtId="0" fontId="0" fillId="5" borderId="1" xfId="0" applyFill="1" applyBorder="1" applyAlignment="1" applyProtection="1">
      <alignment horizontal="left" vertical="top"/>
      <protection locked="0"/>
    </xf>
    <xf numFmtId="0" fontId="0" fillId="0" borderId="0" xfId="0" applyAlignment="1">
      <alignment horizontal="left"/>
    </xf>
    <xf numFmtId="0" fontId="0" fillId="7" borderId="1" xfId="0" applyFill="1" applyBorder="1" applyAlignment="1">
      <alignment horizontal="left"/>
    </xf>
    <xf numFmtId="0" fontId="0" fillId="0" borderId="1" xfId="0" applyBorder="1" applyAlignment="1">
      <alignment horizontal="center"/>
    </xf>
    <xf numFmtId="0" fontId="0" fillId="8" borderId="1" xfId="0" applyFill="1" applyBorder="1" applyAlignment="1">
      <alignment horizontal="left"/>
    </xf>
    <xf numFmtId="0" fontId="0" fillId="0" borderId="1" xfId="0" applyBorder="1" applyAlignment="1">
      <alignment horizontal="left"/>
    </xf>
    <xf numFmtId="0" fontId="0" fillId="6" borderId="1" xfId="0" applyFill="1" applyBorder="1" applyAlignment="1">
      <alignment horizontal="left"/>
    </xf>
    <xf numFmtId="0" fontId="5" fillId="9" borderId="1" xfId="0" applyFont="1" applyFill="1" applyBorder="1" applyAlignment="1">
      <alignment horizontal="left"/>
    </xf>
    <xf numFmtId="0" fontId="3" fillId="5" borderId="1" xfId="0" applyFont="1" applyFill="1" applyBorder="1" applyAlignment="1" applyProtection="1">
      <alignment vertical="top"/>
    </xf>
    <xf numFmtId="164" fontId="0" fillId="0" borderId="0" xfId="0" applyNumberFormat="1" applyAlignment="1" applyProtection="1">
      <alignment horizontal="center"/>
    </xf>
    <xf numFmtId="164" fontId="3" fillId="5" borderId="1" xfId="0" applyNumberFormat="1" applyFont="1" applyFill="1" applyBorder="1" applyAlignment="1" applyProtection="1">
      <alignment vertical="top"/>
    </xf>
    <xf numFmtId="0" fontId="0" fillId="5" borderId="1" xfId="0" applyFill="1" applyBorder="1" applyAlignment="1" applyProtection="1">
      <alignment horizontal="center" vertical="top" wrapText="1"/>
      <protection locked="0"/>
    </xf>
    <xf numFmtId="0" fontId="7" fillId="5" borderId="3" xfId="0" applyFont="1" applyFill="1" applyBorder="1" applyAlignment="1" applyProtection="1">
      <alignment vertical="top"/>
      <protection locked="0"/>
    </xf>
    <xf numFmtId="0" fontId="7" fillId="0" borderId="3" xfId="0" applyFont="1" applyBorder="1"/>
    <xf numFmtId="0" fontId="7" fillId="3" borderId="3" xfId="0" applyFont="1" applyFill="1" applyBorder="1" applyProtection="1">
      <protection locked="0"/>
    </xf>
    <xf numFmtId="0" fontId="0" fillId="0" borderId="1" xfId="0" applyBorder="1" applyAlignment="1" applyProtection="1">
      <alignment horizontal="center" vertical="top"/>
      <protection locked="0"/>
    </xf>
    <xf numFmtId="0" fontId="0" fillId="0" borderId="2" xfId="0" applyBorder="1" applyAlignment="1">
      <alignment horizontal="left" vertical="center" wrapText="1"/>
    </xf>
    <xf numFmtId="0" fontId="0" fillId="0" borderId="0" xfId="0" applyAlignment="1">
      <alignment horizontal="left" vertical="center" wrapText="1"/>
    </xf>
    <xf numFmtId="0" fontId="2" fillId="0" borderId="0" xfId="1" applyFont="1" applyProtection="1"/>
    <xf numFmtId="0" fontId="0" fillId="0" borderId="0" xfId="0" applyAlignment="1" applyProtection="1">
      <alignment horizontal="center"/>
    </xf>
    <xf numFmtId="0" fontId="0" fillId="0" borderId="0" xfId="0" applyProtection="1"/>
    <xf numFmtId="0" fontId="4" fillId="0" borderId="0" xfId="0" applyFont="1" applyProtection="1"/>
    <xf numFmtId="2" fontId="0" fillId="0" borderId="0" xfId="0" applyNumberFormat="1" applyAlignment="1" applyProtection="1">
      <alignment horizontal="center"/>
    </xf>
    <xf numFmtId="0" fontId="0" fillId="0" borderId="1" xfId="0" applyBorder="1" applyAlignment="1" applyProtection="1">
      <alignment vertical="top" wrapText="1"/>
    </xf>
    <xf numFmtId="0" fontId="0" fillId="0" borderId="1" xfId="0" applyBorder="1" applyAlignment="1" applyProtection="1">
      <alignment horizontal="center" vertical="top"/>
    </xf>
    <xf numFmtId="0" fontId="0" fillId="0" borderId="0" xfId="0" applyAlignment="1" applyProtection="1">
      <alignment vertical="top" wrapText="1"/>
    </xf>
    <xf numFmtId="0" fontId="0" fillId="0" borderId="0" xfId="0" applyAlignment="1" applyProtection="1">
      <alignment horizontal="center" vertical="top"/>
    </xf>
    <xf numFmtId="0" fontId="0" fillId="0" borderId="1" xfId="0" applyBorder="1" applyAlignment="1" applyProtection="1">
      <alignment vertical="top"/>
    </xf>
    <xf numFmtId="3" fontId="0" fillId="4" borderId="1" xfId="0" applyNumberFormat="1" applyFill="1" applyBorder="1" applyAlignment="1" applyProtection="1">
      <alignment horizontal="center" vertical="top"/>
    </xf>
    <xf numFmtId="3" fontId="0" fillId="4" borderId="0" xfId="0" applyNumberFormat="1" applyFill="1" applyAlignment="1" applyProtection="1">
      <alignment horizontal="center" vertical="top"/>
    </xf>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2" borderId="1" xfId="0" applyFill="1" applyBorder="1" applyAlignment="1" applyProtection="1">
      <alignment horizontal="center" vertical="top"/>
    </xf>
    <xf numFmtId="3" fontId="0" fillId="4" borderId="1" xfId="0" applyNumberFormat="1" applyFill="1" applyBorder="1" applyAlignment="1" applyProtection="1">
      <alignment horizontal="center" vertical="top"/>
      <protection locked="0"/>
    </xf>
  </cellXfs>
  <cellStyles count="2">
    <cellStyle name="Normal" xfId="0" builtinId="0"/>
    <cellStyle name="Stand. 2" xfId="1" xr:uid="{00000000-0005-0000-0000-000000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013B9-8E3A-4A61-950B-D29AEAE778E2}">
  <dimension ref="A1:G50"/>
  <sheetViews>
    <sheetView workbookViewId="0">
      <selection activeCell="C25" sqref="C25"/>
    </sheetView>
  </sheetViews>
  <sheetFormatPr defaultRowHeight="15.75" x14ac:dyDescent="0.25"/>
  <cols>
    <col min="1" max="1" width="21.875" bestFit="1" customWidth="1"/>
    <col min="2" max="2" width="19.375" style="2" customWidth="1"/>
    <col min="3" max="3" width="37.5" style="2" bestFit="1" customWidth="1"/>
    <col min="4" max="7" width="18.25" style="2" customWidth="1"/>
  </cols>
  <sheetData>
    <row r="1" spans="1:7" s="2" customFormat="1" ht="31.5" customHeight="1" x14ac:dyDescent="0.25">
      <c r="A1" s="3" t="s">
        <v>0</v>
      </c>
      <c r="B1" s="15" t="s">
        <v>1</v>
      </c>
      <c r="C1" s="3" t="s">
        <v>2</v>
      </c>
      <c r="D1" s="15" t="s">
        <v>3</v>
      </c>
      <c r="E1" s="15" t="s">
        <v>4</v>
      </c>
      <c r="F1" s="15" t="s">
        <v>5</v>
      </c>
      <c r="G1" s="15" t="s">
        <v>6</v>
      </c>
    </row>
    <row r="2" spans="1:7" x14ac:dyDescent="0.25">
      <c r="A2" s="8" t="s">
        <v>7</v>
      </c>
      <c r="B2" s="2" t="s">
        <v>8</v>
      </c>
      <c r="C2" s="20" t="s">
        <v>9</v>
      </c>
      <c r="E2" s="2" t="s">
        <v>10</v>
      </c>
      <c r="F2" s="2" t="s">
        <v>10</v>
      </c>
      <c r="G2" s="2" t="s">
        <v>11</v>
      </c>
    </row>
    <row r="3" spans="1:7" x14ac:dyDescent="0.25">
      <c r="A3" s="8" t="s">
        <v>12</v>
      </c>
      <c r="B3" s="2" t="s">
        <v>8</v>
      </c>
      <c r="C3" s="21"/>
      <c r="E3" s="2" t="s">
        <v>10</v>
      </c>
      <c r="F3" s="2" t="s">
        <v>10</v>
      </c>
      <c r="G3" s="2" t="s">
        <v>11</v>
      </c>
    </row>
    <row r="4" spans="1:7" x14ac:dyDescent="0.25">
      <c r="A4" s="8" t="s">
        <v>13</v>
      </c>
      <c r="B4" s="2" t="s">
        <v>8</v>
      </c>
      <c r="C4" s="21"/>
      <c r="E4" s="2" t="s">
        <v>10</v>
      </c>
      <c r="F4" s="2" t="s">
        <v>10</v>
      </c>
      <c r="G4" s="2" t="s">
        <v>11</v>
      </c>
    </row>
    <row r="5" spans="1:7" x14ac:dyDescent="0.25">
      <c r="A5" s="6" t="s">
        <v>14</v>
      </c>
      <c r="B5" s="2" t="s">
        <v>15</v>
      </c>
    </row>
    <row r="6" spans="1:7" x14ac:dyDescent="0.25">
      <c r="A6" s="6" t="s">
        <v>16</v>
      </c>
      <c r="B6" s="2" t="s">
        <v>8</v>
      </c>
      <c r="C6" s="2" t="s">
        <v>17</v>
      </c>
    </row>
    <row r="7" spans="1:7" x14ac:dyDescent="0.25">
      <c r="A7" s="6" t="s">
        <v>18</v>
      </c>
      <c r="B7" s="2" t="s">
        <v>8</v>
      </c>
    </row>
    <row r="8" spans="1:7" x14ac:dyDescent="0.25">
      <c r="A8" s="6" t="s">
        <v>19</v>
      </c>
      <c r="B8" s="2" t="s">
        <v>8</v>
      </c>
      <c r="E8" s="2" t="s">
        <v>10</v>
      </c>
    </row>
    <row r="9" spans="1:7" x14ac:dyDescent="0.25">
      <c r="A9" s="6" t="s">
        <v>20</v>
      </c>
      <c r="B9" s="2" t="s">
        <v>8</v>
      </c>
      <c r="C9" s="2" t="s">
        <v>21</v>
      </c>
    </row>
    <row r="10" spans="1:7" x14ac:dyDescent="0.25">
      <c r="A10" s="6" t="s">
        <v>22</v>
      </c>
      <c r="B10" s="2" t="s">
        <v>8</v>
      </c>
    </row>
    <row r="11" spans="1:7" x14ac:dyDescent="0.25">
      <c r="A11" s="6" t="s">
        <v>23</v>
      </c>
      <c r="B11" s="2" t="s">
        <v>8</v>
      </c>
      <c r="F11" s="2" t="s">
        <v>10</v>
      </c>
    </row>
    <row r="12" spans="1:7" x14ac:dyDescent="0.25">
      <c r="A12" s="6" t="s">
        <v>24</v>
      </c>
      <c r="B12" s="2" t="s">
        <v>8</v>
      </c>
      <c r="F12" s="2" t="s">
        <v>10</v>
      </c>
    </row>
    <row r="13" spans="1:7" x14ac:dyDescent="0.25">
      <c r="A13" s="6" t="s">
        <v>25</v>
      </c>
      <c r="B13" s="2" t="s">
        <v>15</v>
      </c>
    </row>
    <row r="14" spans="1:7" x14ac:dyDescent="0.25">
      <c r="A14" s="6" t="s">
        <v>26</v>
      </c>
      <c r="B14" s="2" t="s">
        <v>15</v>
      </c>
      <c r="C14" s="5" t="s">
        <v>27</v>
      </c>
    </row>
    <row r="15" spans="1:7" x14ac:dyDescent="0.25">
      <c r="A15" s="6" t="s">
        <v>28</v>
      </c>
      <c r="B15" s="2" t="s">
        <v>8</v>
      </c>
      <c r="F15" s="2" t="s">
        <v>10</v>
      </c>
    </row>
    <row r="16" spans="1:7" x14ac:dyDescent="0.25">
      <c r="A16" s="6" t="s">
        <v>29</v>
      </c>
      <c r="B16" s="2" t="s">
        <v>8</v>
      </c>
      <c r="F16" s="2" t="s">
        <v>10</v>
      </c>
    </row>
    <row r="17" spans="1:3" x14ac:dyDescent="0.25">
      <c r="A17" s="9" t="s">
        <v>30</v>
      </c>
      <c r="B17" s="2" t="s">
        <v>15</v>
      </c>
    </row>
    <row r="18" spans="1:3" x14ac:dyDescent="0.25">
      <c r="A18" s="9" t="s">
        <v>31</v>
      </c>
      <c r="B18" s="2" t="s">
        <v>15</v>
      </c>
    </row>
    <row r="19" spans="1:3" x14ac:dyDescent="0.25">
      <c r="A19" s="9" t="s">
        <v>32</v>
      </c>
      <c r="B19" s="2" t="s">
        <v>15</v>
      </c>
      <c r="C19" s="5" t="s">
        <v>33</v>
      </c>
    </row>
    <row r="20" spans="1:3" x14ac:dyDescent="0.25">
      <c r="A20" s="9" t="s">
        <v>34</v>
      </c>
      <c r="B20" s="2" t="s">
        <v>15</v>
      </c>
      <c r="C20" s="5" t="s">
        <v>35</v>
      </c>
    </row>
    <row r="21" spans="1:3" x14ac:dyDescent="0.25">
      <c r="A21" s="9" t="s">
        <v>36</v>
      </c>
      <c r="B21" s="2" t="s">
        <v>15</v>
      </c>
      <c r="C21" s="5" t="s">
        <v>37</v>
      </c>
    </row>
    <row r="22" spans="1:3" x14ac:dyDescent="0.25">
      <c r="A22" s="10" t="s">
        <v>38</v>
      </c>
      <c r="B22" s="2" t="s">
        <v>15</v>
      </c>
    </row>
    <row r="23" spans="1:3" x14ac:dyDescent="0.25">
      <c r="A23" s="10" t="s">
        <v>39</v>
      </c>
      <c r="B23" s="2" t="s">
        <v>15</v>
      </c>
    </row>
    <row r="24" spans="1:3" x14ac:dyDescent="0.25">
      <c r="A24" s="10" t="s">
        <v>40</v>
      </c>
      <c r="B24" s="2" t="s">
        <v>15</v>
      </c>
    </row>
    <row r="25" spans="1:3" x14ac:dyDescent="0.25">
      <c r="A25" s="10" t="s">
        <v>41</v>
      </c>
      <c r="B25" s="2" t="s">
        <v>15</v>
      </c>
    </row>
    <row r="26" spans="1:3" x14ac:dyDescent="0.25">
      <c r="A26" s="10" t="s">
        <v>42</v>
      </c>
      <c r="B26" s="2" t="s">
        <v>15</v>
      </c>
      <c r="C26" s="5" t="s">
        <v>43</v>
      </c>
    </row>
    <row r="27" spans="1:3" x14ac:dyDescent="0.25">
      <c r="A27" s="10" t="s">
        <v>44</v>
      </c>
      <c r="B27" s="2" t="s">
        <v>15</v>
      </c>
      <c r="C27" s="5" t="s">
        <v>43</v>
      </c>
    </row>
    <row r="28" spans="1:3" x14ac:dyDescent="0.25">
      <c r="A28" s="10" t="s">
        <v>45</v>
      </c>
      <c r="B28" s="2" t="s">
        <v>15</v>
      </c>
    </row>
    <row r="29" spans="1:3" x14ac:dyDescent="0.25">
      <c r="A29" s="10" t="s">
        <v>46</v>
      </c>
      <c r="B29" s="2" t="s">
        <v>15</v>
      </c>
    </row>
    <row r="30" spans="1:3" x14ac:dyDescent="0.25">
      <c r="A30" s="10" t="s">
        <v>47</v>
      </c>
      <c r="B30" s="2" t="s">
        <v>15</v>
      </c>
    </row>
    <row r="31" spans="1:3" x14ac:dyDescent="0.25">
      <c r="A31" s="10" t="s">
        <v>48</v>
      </c>
      <c r="B31" s="2" t="s">
        <v>15</v>
      </c>
    </row>
    <row r="32" spans="1:3" x14ac:dyDescent="0.25">
      <c r="A32" s="10" t="s">
        <v>49</v>
      </c>
      <c r="B32" s="2" t="s">
        <v>15</v>
      </c>
    </row>
    <row r="33" spans="1:2" x14ac:dyDescent="0.25">
      <c r="A33" s="10" t="s">
        <v>50</v>
      </c>
      <c r="B33" s="2" t="s">
        <v>15</v>
      </c>
    </row>
    <row r="34" spans="1:2" x14ac:dyDescent="0.25">
      <c r="A34" s="10" t="s">
        <v>51</v>
      </c>
      <c r="B34" s="2" t="s">
        <v>15</v>
      </c>
    </row>
    <row r="35" spans="1:2" x14ac:dyDescent="0.25">
      <c r="A35" s="10" t="s">
        <v>52</v>
      </c>
      <c r="B35" s="2" t="s">
        <v>15</v>
      </c>
    </row>
    <row r="36" spans="1:2" x14ac:dyDescent="0.25">
      <c r="A36" s="10" t="s">
        <v>53</v>
      </c>
      <c r="B36" s="2" t="s">
        <v>15</v>
      </c>
    </row>
    <row r="37" spans="1:2" x14ac:dyDescent="0.25">
      <c r="A37" s="10" t="s">
        <v>54</v>
      </c>
      <c r="B37" s="2" t="s">
        <v>15</v>
      </c>
    </row>
    <row r="38" spans="1:2" x14ac:dyDescent="0.25">
      <c r="A38" s="10" t="s">
        <v>55</v>
      </c>
      <c r="B38" s="2" t="s">
        <v>15</v>
      </c>
    </row>
    <row r="39" spans="1:2" x14ac:dyDescent="0.25">
      <c r="A39" s="10" t="s">
        <v>56</v>
      </c>
      <c r="B39" s="2" t="s">
        <v>15</v>
      </c>
    </row>
    <row r="40" spans="1:2" x14ac:dyDescent="0.25">
      <c r="A40" s="10" t="s">
        <v>57</v>
      </c>
      <c r="B40" s="2" t="s">
        <v>15</v>
      </c>
    </row>
    <row r="41" spans="1:2" x14ac:dyDescent="0.25">
      <c r="A41" s="10" t="s">
        <v>58</v>
      </c>
      <c r="B41" s="2" t="s">
        <v>15</v>
      </c>
    </row>
    <row r="42" spans="1:2" x14ac:dyDescent="0.25">
      <c r="A42" s="10" t="s">
        <v>59</v>
      </c>
      <c r="B42" s="2" t="s">
        <v>15</v>
      </c>
    </row>
    <row r="43" spans="1:2" x14ac:dyDescent="0.25">
      <c r="A43" s="10" t="s">
        <v>60</v>
      </c>
      <c r="B43" s="2" t="s">
        <v>15</v>
      </c>
    </row>
    <row r="44" spans="1:2" x14ac:dyDescent="0.25">
      <c r="A44" s="10" t="s">
        <v>61</v>
      </c>
      <c r="B44" s="2" t="s">
        <v>15</v>
      </c>
    </row>
    <row r="45" spans="1:2" x14ac:dyDescent="0.25">
      <c r="A45" s="10" t="s">
        <v>62</v>
      </c>
      <c r="B45" s="2" t="s">
        <v>15</v>
      </c>
    </row>
    <row r="46" spans="1:2" x14ac:dyDescent="0.25">
      <c r="A46" s="10" t="s">
        <v>63</v>
      </c>
      <c r="B46" s="2" t="s">
        <v>15</v>
      </c>
    </row>
    <row r="47" spans="1:2" x14ac:dyDescent="0.25">
      <c r="A47" s="10" t="s">
        <v>64</v>
      </c>
      <c r="B47" s="2" t="s">
        <v>15</v>
      </c>
    </row>
    <row r="48" spans="1:2" x14ac:dyDescent="0.25">
      <c r="A48" s="10" t="s">
        <v>65</v>
      </c>
      <c r="B48" s="2" t="s">
        <v>15</v>
      </c>
    </row>
    <row r="49" spans="1:2" x14ac:dyDescent="0.25">
      <c r="A49" s="10" t="s">
        <v>66</v>
      </c>
      <c r="B49" s="2" t="s">
        <v>15</v>
      </c>
    </row>
    <row r="50" spans="1:2" x14ac:dyDescent="0.25">
      <c r="A50" s="10" t="s">
        <v>67</v>
      </c>
      <c r="B50" s="2" t="s">
        <v>15</v>
      </c>
    </row>
  </sheetData>
  <mergeCells count="1">
    <mergeCell ref="C2:C4"/>
  </mergeCells>
  <dataValidations count="1">
    <dataValidation type="list" allowBlank="1" showInputMessage="1" showErrorMessage="1" sqref="B2:B50" xr:uid="{144CD8D4-E4FC-49F2-B4DC-7621B60CCD29}">
      <formula1>"ja,nee"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EF9D-8D6D-4EB1-BB73-3A42EEDB69D9}">
  <dimension ref="A1:T60"/>
  <sheetViews>
    <sheetView zoomScale="70" zoomScaleNormal="70" workbookViewId="0">
      <selection activeCell="D28" sqref="D28"/>
    </sheetView>
  </sheetViews>
  <sheetFormatPr defaultRowHeight="15.75" x14ac:dyDescent="0.25"/>
  <cols>
    <col min="1" max="1" width="27" style="5" customWidth="1"/>
    <col min="2" max="2" width="14.5" style="2" bestFit="1" customWidth="1"/>
    <col min="3" max="3" width="20.875" style="2" bestFit="1" customWidth="1"/>
    <col min="4" max="4" width="16.5" style="2" bestFit="1" customWidth="1"/>
    <col min="5" max="8" width="14.875" style="2" bestFit="1" customWidth="1"/>
    <col min="9" max="10" width="14.875" style="2" customWidth="1"/>
    <col min="11" max="11" width="14.875" style="2" bestFit="1" customWidth="1"/>
    <col min="12" max="14" width="14.875" style="2" customWidth="1"/>
    <col min="15" max="15" width="14.875" style="2" bestFit="1" customWidth="1"/>
    <col min="16" max="16" width="14.875" style="2" customWidth="1"/>
    <col min="17" max="19" width="14.875" style="2" bestFit="1" customWidth="1"/>
    <col min="20" max="20" width="27" style="5" customWidth="1"/>
  </cols>
  <sheetData>
    <row r="1" spans="1:20" x14ac:dyDescent="0.25">
      <c r="A1" s="4"/>
      <c r="B1" s="3" t="s">
        <v>68</v>
      </c>
      <c r="C1" s="3" t="s">
        <v>69</v>
      </c>
      <c r="D1" s="3" t="s">
        <v>70</v>
      </c>
      <c r="E1" s="3" t="s">
        <v>71</v>
      </c>
      <c r="F1" s="3" t="s">
        <v>72</v>
      </c>
      <c r="G1" s="3" t="s">
        <v>73</v>
      </c>
      <c r="H1" s="3" t="s">
        <v>74</v>
      </c>
      <c r="I1" s="3" t="s">
        <v>75</v>
      </c>
      <c r="J1" s="3" t="s">
        <v>76</v>
      </c>
      <c r="K1" s="3" t="s">
        <v>77</v>
      </c>
      <c r="L1" s="3" t="s">
        <v>78</v>
      </c>
      <c r="M1" s="3" t="s">
        <v>79</v>
      </c>
      <c r="N1" s="3" t="s">
        <v>80</v>
      </c>
      <c r="O1" s="3" t="s">
        <v>81</v>
      </c>
      <c r="P1" s="3" t="s">
        <v>82</v>
      </c>
      <c r="Q1" s="3" t="s">
        <v>83</v>
      </c>
      <c r="R1" s="3" t="s">
        <v>84</v>
      </c>
      <c r="S1" s="3" t="s">
        <v>85</v>
      </c>
      <c r="T1" s="4"/>
    </row>
    <row r="2" spans="1:20" x14ac:dyDescent="0.25">
      <c r="A2" s="8" t="s">
        <v>7</v>
      </c>
      <c r="B2" s="7" t="s">
        <v>86</v>
      </c>
      <c r="C2" s="7">
        <f>342+277+14</f>
        <v>633</v>
      </c>
      <c r="D2" s="7"/>
      <c r="E2" s="7"/>
      <c r="F2" s="7"/>
      <c r="G2" s="7">
        <v>343</v>
      </c>
      <c r="H2" s="7"/>
      <c r="I2" s="7"/>
      <c r="J2" s="7"/>
      <c r="K2" s="7">
        <v>95</v>
      </c>
      <c r="L2" s="7"/>
      <c r="M2" s="7"/>
      <c r="N2" s="7"/>
      <c r="O2" s="7">
        <v>63</v>
      </c>
      <c r="P2" s="7">
        <v>1</v>
      </c>
      <c r="Q2" s="7">
        <v>18</v>
      </c>
      <c r="R2" s="7">
        <v>1</v>
      </c>
      <c r="S2" s="7">
        <v>32</v>
      </c>
      <c r="T2" s="8" t="str">
        <f t="shared" ref="T2:T54" si="0">A2</f>
        <v>de Twijn</v>
      </c>
    </row>
    <row r="3" spans="1:20" x14ac:dyDescent="0.25">
      <c r="A3" s="8" t="s">
        <v>12</v>
      </c>
      <c r="B3" s="7"/>
      <c r="C3" s="7"/>
      <c r="D3" s="7"/>
      <c r="E3" s="7"/>
      <c r="F3" s="7"/>
      <c r="G3" s="7"/>
      <c r="H3" s="7">
        <v>128</v>
      </c>
      <c r="I3" s="7"/>
      <c r="J3" s="7"/>
      <c r="K3" s="7"/>
      <c r="L3" s="7"/>
      <c r="M3" s="7"/>
      <c r="N3" s="7"/>
      <c r="O3" s="7"/>
      <c r="P3" s="7">
        <v>1</v>
      </c>
      <c r="Q3" s="7">
        <v>7</v>
      </c>
      <c r="R3" s="7">
        <v>1</v>
      </c>
      <c r="S3" s="7">
        <v>15</v>
      </c>
      <c r="T3" s="8" t="str">
        <f t="shared" si="0"/>
        <v xml:space="preserve">     Boterdiep</v>
      </c>
    </row>
    <row r="4" spans="1:20" x14ac:dyDescent="0.25">
      <c r="A4" s="8" t="s">
        <v>13</v>
      </c>
      <c r="B4" s="7"/>
      <c r="C4" s="7"/>
      <c r="D4" s="7"/>
      <c r="E4" s="7"/>
      <c r="F4" s="7"/>
      <c r="G4" s="7"/>
      <c r="H4" s="7"/>
      <c r="I4" s="7"/>
      <c r="J4" s="7"/>
      <c r="K4" s="7"/>
      <c r="L4" s="7"/>
      <c r="M4" s="7"/>
      <c r="N4" s="7"/>
      <c r="O4" s="7"/>
      <c r="P4" s="7"/>
      <c r="Q4" s="7">
        <v>1</v>
      </c>
      <c r="R4" s="7">
        <v>1</v>
      </c>
      <c r="S4" s="7">
        <v>9</v>
      </c>
      <c r="T4" s="8" t="str">
        <f t="shared" si="0"/>
        <v xml:space="preserve">     Violierenstraat</v>
      </c>
    </row>
    <row r="5" spans="1:20" x14ac:dyDescent="0.25">
      <c r="A5" s="6" t="s">
        <v>14</v>
      </c>
      <c r="B5" s="7" t="s">
        <v>87</v>
      </c>
      <c r="C5" s="7">
        <v>333</v>
      </c>
      <c r="D5" s="7"/>
      <c r="E5" s="7"/>
      <c r="F5" s="7"/>
      <c r="G5" s="7"/>
      <c r="H5" s="7">
        <v>152</v>
      </c>
      <c r="I5" s="7"/>
      <c r="J5" s="7"/>
      <c r="K5" s="7">
        <v>16</v>
      </c>
      <c r="L5" s="7">
        <v>4</v>
      </c>
      <c r="M5" s="7"/>
      <c r="N5" s="7"/>
      <c r="O5" s="7">
        <v>19</v>
      </c>
      <c r="P5" s="7">
        <v>1</v>
      </c>
      <c r="Q5" s="7">
        <v>4</v>
      </c>
      <c r="R5" s="7">
        <v>1</v>
      </c>
      <c r="S5" s="7">
        <v>30</v>
      </c>
      <c r="T5" s="6" t="str">
        <f t="shared" si="0"/>
        <v>Capellenborg</v>
      </c>
    </row>
    <row r="6" spans="1:20" x14ac:dyDescent="0.25">
      <c r="A6" s="6" t="s">
        <v>16</v>
      </c>
      <c r="B6" s="7" t="s">
        <v>88</v>
      </c>
      <c r="C6" s="7">
        <v>734</v>
      </c>
      <c r="D6" s="7"/>
      <c r="E6" s="7"/>
      <c r="F6" s="7"/>
      <c r="G6" s="7"/>
      <c r="H6" s="7">
        <v>58</v>
      </c>
      <c r="I6" s="7"/>
      <c r="J6" s="7"/>
      <c r="K6" s="7">
        <v>1</v>
      </c>
      <c r="L6" s="7"/>
      <c r="M6" s="7"/>
      <c r="N6" s="7">
        <v>5</v>
      </c>
      <c r="O6" s="7">
        <v>26</v>
      </c>
      <c r="P6" s="7">
        <v>1</v>
      </c>
      <c r="Q6" s="7">
        <v>8</v>
      </c>
      <c r="R6" s="7">
        <v>1</v>
      </c>
      <c r="S6" s="7">
        <v>22</v>
      </c>
      <c r="T6" s="6" t="str">
        <f t="shared" si="0"/>
        <v>Celeanum</v>
      </c>
    </row>
    <row r="7" spans="1:20" x14ac:dyDescent="0.25">
      <c r="A7" s="6" t="s">
        <v>18</v>
      </c>
      <c r="B7" s="7"/>
      <c r="C7" s="7"/>
      <c r="D7" s="7"/>
      <c r="E7" s="7"/>
      <c r="F7" s="7"/>
      <c r="G7" s="7"/>
      <c r="H7" s="7">
        <v>35</v>
      </c>
      <c r="I7" s="7"/>
      <c r="J7" s="7"/>
      <c r="K7" s="7"/>
      <c r="L7" s="7"/>
      <c r="M7" s="7"/>
      <c r="N7" s="7"/>
      <c r="O7" s="7"/>
      <c r="P7" s="7">
        <v>1</v>
      </c>
      <c r="Q7" s="7">
        <v>5</v>
      </c>
      <c r="R7" s="7">
        <v>1</v>
      </c>
      <c r="S7" s="7">
        <v>13</v>
      </c>
      <c r="T7" s="6" t="str">
        <f t="shared" si="0"/>
        <v xml:space="preserve">     Westerlaan</v>
      </c>
    </row>
    <row r="8" spans="1:20" x14ac:dyDescent="0.25">
      <c r="A8" s="6" t="s">
        <v>19</v>
      </c>
      <c r="B8" s="7" t="s">
        <v>89</v>
      </c>
      <c r="C8" s="7">
        <v>488</v>
      </c>
      <c r="D8" s="7"/>
      <c r="E8" s="7"/>
      <c r="F8" s="7"/>
      <c r="G8" s="7">
        <v>513</v>
      </c>
      <c r="H8" s="7">
        <v>58</v>
      </c>
      <c r="I8" s="7"/>
      <c r="J8" s="7"/>
      <c r="K8" s="7"/>
      <c r="L8" s="7"/>
      <c r="M8" s="7"/>
      <c r="N8" s="7"/>
      <c r="O8" s="7"/>
      <c r="P8" s="7">
        <v>1</v>
      </c>
      <c r="Q8" s="7">
        <v>3</v>
      </c>
      <c r="R8" s="7">
        <v>1</v>
      </c>
      <c r="S8" s="7">
        <v>39</v>
      </c>
      <c r="T8" s="6" t="str">
        <f t="shared" si="0"/>
        <v>de Zeven Linden</v>
      </c>
    </row>
    <row r="9" spans="1:20" x14ac:dyDescent="0.25">
      <c r="A9" s="6" t="s">
        <v>20</v>
      </c>
      <c r="B9" s="7" t="s">
        <v>90</v>
      </c>
      <c r="C9" s="7">
        <v>1634</v>
      </c>
      <c r="D9" s="7"/>
      <c r="E9" s="7"/>
      <c r="F9" s="7"/>
      <c r="G9" s="7"/>
      <c r="H9" s="7">
        <v>989</v>
      </c>
      <c r="I9" s="7"/>
      <c r="J9" s="7"/>
      <c r="K9" s="7"/>
      <c r="L9" s="7"/>
      <c r="M9" s="7"/>
      <c r="N9" s="7"/>
      <c r="O9" s="7">
        <v>74</v>
      </c>
      <c r="P9" s="7">
        <v>1</v>
      </c>
      <c r="Q9" s="7">
        <v>11</v>
      </c>
      <c r="R9" s="7">
        <v>2</v>
      </c>
      <c r="S9" s="7">
        <v>100</v>
      </c>
      <c r="T9" s="6" t="str">
        <f t="shared" si="0"/>
        <v>TSG MHA</v>
      </c>
    </row>
    <row r="10" spans="1:20" x14ac:dyDescent="0.25">
      <c r="A10" s="6" t="s">
        <v>22</v>
      </c>
      <c r="B10" s="7"/>
      <c r="C10" s="7"/>
      <c r="D10" s="7"/>
      <c r="E10" s="7"/>
      <c r="F10" s="7"/>
      <c r="G10" s="7"/>
      <c r="H10" s="7"/>
      <c r="I10" s="7"/>
      <c r="J10" s="7"/>
      <c r="K10" s="7"/>
      <c r="L10" s="7"/>
      <c r="M10" s="7"/>
      <c r="N10" s="7"/>
      <c r="O10" s="7"/>
      <c r="P10" s="7"/>
      <c r="Q10" s="7">
        <v>2</v>
      </c>
      <c r="R10" s="7">
        <v>0</v>
      </c>
      <c r="S10" s="7">
        <v>10</v>
      </c>
      <c r="T10" s="6" t="str">
        <f t="shared" si="0"/>
        <v xml:space="preserve">     Hengeveld</v>
      </c>
    </row>
    <row r="11" spans="1:20" x14ac:dyDescent="0.25">
      <c r="A11" s="6" t="s">
        <v>23</v>
      </c>
      <c r="B11" s="7" t="s">
        <v>91</v>
      </c>
      <c r="C11" s="7">
        <f>703+135+8</f>
        <v>846</v>
      </c>
      <c r="D11" s="7"/>
      <c r="E11" s="7"/>
      <c r="F11" s="7"/>
      <c r="G11" s="7"/>
      <c r="H11" s="7">
        <v>213</v>
      </c>
      <c r="I11" s="7"/>
      <c r="J11" s="7"/>
      <c r="K11" s="7">
        <v>900</v>
      </c>
      <c r="L11" s="7">
        <v>50</v>
      </c>
      <c r="M11" s="7">
        <v>125</v>
      </c>
      <c r="N11" s="7">
        <v>55</v>
      </c>
      <c r="O11" s="7">
        <v>55</v>
      </c>
      <c r="P11" s="7">
        <v>1</v>
      </c>
      <c r="Q11" s="7">
        <v>11</v>
      </c>
      <c r="R11" s="7">
        <v>2</v>
      </c>
      <c r="S11" s="7">
        <v>64</v>
      </c>
      <c r="T11" s="6" t="str">
        <f t="shared" si="0"/>
        <v>TSG-VMBO</v>
      </c>
    </row>
    <row r="12" spans="1:20" x14ac:dyDescent="0.25">
      <c r="A12" s="6" t="s">
        <v>24</v>
      </c>
      <c r="B12" s="7"/>
      <c r="C12" s="7"/>
      <c r="D12" s="7"/>
      <c r="E12" s="7"/>
      <c r="F12" s="7"/>
      <c r="G12" s="7"/>
      <c r="H12" s="7"/>
      <c r="I12" s="7"/>
      <c r="J12" s="7"/>
      <c r="K12" s="7"/>
      <c r="L12" s="7"/>
      <c r="M12" s="7"/>
      <c r="N12" s="7"/>
      <c r="O12" s="7"/>
      <c r="P12" s="7"/>
      <c r="Q12" s="7">
        <v>1</v>
      </c>
      <c r="R12" s="7">
        <v>1</v>
      </c>
      <c r="S12" s="7">
        <v>13</v>
      </c>
      <c r="T12" s="6" t="str">
        <f t="shared" si="0"/>
        <v xml:space="preserve">     Sleedoornstraat</v>
      </c>
    </row>
    <row r="13" spans="1:20" x14ac:dyDescent="0.25">
      <c r="A13" s="6" t="s">
        <v>25</v>
      </c>
      <c r="B13" s="7" t="s">
        <v>92</v>
      </c>
      <c r="C13" s="7">
        <v>1291</v>
      </c>
      <c r="D13" s="7"/>
      <c r="E13" s="7"/>
      <c r="F13" s="7"/>
      <c r="G13" s="7"/>
      <c r="H13" s="7">
        <v>173</v>
      </c>
      <c r="I13" s="7"/>
      <c r="J13" s="7">
        <v>120</v>
      </c>
      <c r="K13" s="7">
        <v>10</v>
      </c>
      <c r="L13" s="7"/>
      <c r="M13" s="7">
        <v>8</v>
      </c>
      <c r="N13" s="7">
        <v>6</v>
      </c>
      <c r="O13" s="7">
        <f>22+4+8+6</f>
        <v>40</v>
      </c>
      <c r="P13" s="7">
        <v>1</v>
      </c>
      <c r="Q13" s="7">
        <v>15</v>
      </c>
      <c r="R13" s="7">
        <v>2</v>
      </c>
      <c r="S13" s="7">
        <v>105</v>
      </c>
      <c r="T13" s="6" t="str">
        <f t="shared" si="0"/>
        <v>van der Capellen Campus</v>
      </c>
    </row>
    <row r="14" spans="1:20" x14ac:dyDescent="0.25">
      <c r="A14" s="6" t="s">
        <v>26</v>
      </c>
      <c r="B14" s="7"/>
      <c r="C14" s="7"/>
      <c r="D14" s="7"/>
      <c r="E14" s="7"/>
      <c r="F14" s="7"/>
      <c r="G14" s="7"/>
      <c r="H14" s="7"/>
      <c r="I14" s="7"/>
      <c r="J14" s="7"/>
      <c r="K14" s="7"/>
      <c r="L14" s="7"/>
      <c r="M14" s="7"/>
      <c r="N14" s="7"/>
      <c r="O14" s="7"/>
      <c r="P14" s="7"/>
      <c r="Q14" s="7">
        <v>1</v>
      </c>
      <c r="R14" s="7"/>
      <c r="S14" s="7"/>
      <c r="T14" s="6" t="str">
        <f t="shared" si="0"/>
        <v xml:space="preserve">     Beukenstraat</v>
      </c>
    </row>
    <row r="15" spans="1:20" x14ac:dyDescent="0.25">
      <c r="A15" s="6" t="s">
        <v>28</v>
      </c>
      <c r="B15" s="7" t="s">
        <v>93</v>
      </c>
      <c r="C15" s="7">
        <v>266</v>
      </c>
      <c r="D15" s="7"/>
      <c r="E15" s="7"/>
      <c r="F15" s="7"/>
      <c r="G15" s="7"/>
      <c r="H15" s="7">
        <v>2</v>
      </c>
      <c r="I15" s="7"/>
      <c r="J15" s="7"/>
      <c r="K15" s="7">
        <v>360</v>
      </c>
      <c r="L15" s="7">
        <v>4</v>
      </c>
      <c r="M15" s="7">
        <v>43</v>
      </c>
      <c r="N15" s="7">
        <v>1</v>
      </c>
      <c r="O15" s="7">
        <v>14</v>
      </c>
      <c r="P15" s="7">
        <v>2</v>
      </c>
      <c r="Q15" s="7">
        <v>3</v>
      </c>
      <c r="R15" s="7">
        <v>2</v>
      </c>
      <c r="S15" s="7">
        <v>23</v>
      </c>
      <c r="T15" s="6" t="str">
        <f t="shared" si="0"/>
        <v>van Kinsbergen college</v>
      </c>
    </row>
    <row r="16" spans="1:20" x14ac:dyDescent="0.25">
      <c r="A16" s="6" t="s">
        <v>29</v>
      </c>
      <c r="B16" s="7"/>
      <c r="C16" s="7"/>
      <c r="D16" s="7"/>
      <c r="E16" s="7"/>
      <c r="F16" s="7"/>
      <c r="G16" s="7"/>
      <c r="H16" s="7"/>
      <c r="I16" s="7"/>
      <c r="J16" s="7"/>
      <c r="K16" s="7"/>
      <c r="L16" s="7"/>
      <c r="M16" s="7"/>
      <c r="N16" s="7"/>
      <c r="O16" s="7"/>
      <c r="P16" s="7"/>
      <c r="Q16" s="7"/>
      <c r="R16" s="7"/>
      <c r="S16" s="7"/>
      <c r="T16" s="6" t="str">
        <f t="shared" si="0"/>
        <v xml:space="preserve">     Scola</v>
      </c>
    </row>
    <row r="17" spans="1:20" x14ac:dyDescent="0.25">
      <c r="A17" s="9" t="s">
        <v>30</v>
      </c>
      <c r="B17" s="7"/>
      <c r="C17" s="7"/>
      <c r="D17" s="7"/>
      <c r="E17" s="7"/>
      <c r="F17" s="7"/>
      <c r="G17" s="7"/>
      <c r="H17" s="7">
        <v>13</v>
      </c>
      <c r="I17" s="7"/>
      <c r="J17" s="7"/>
      <c r="K17" s="7"/>
      <c r="L17" s="7"/>
      <c r="M17" s="7">
        <v>3</v>
      </c>
      <c r="N17" s="7"/>
      <c r="O17" s="7">
        <v>7</v>
      </c>
      <c r="P17" s="7">
        <v>1</v>
      </c>
      <c r="Q17" s="7">
        <v>3</v>
      </c>
      <c r="R17" s="7">
        <v>1</v>
      </c>
      <c r="S17" s="7">
        <v>6</v>
      </c>
      <c r="T17" s="9" t="str">
        <f t="shared" si="0"/>
        <v>Support</v>
      </c>
    </row>
    <row r="18" spans="1:20" x14ac:dyDescent="0.25">
      <c r="A18" s="9" t="s">
        <v>31</v>
      </c>
      <c r="B18" s="7"/>
      <c r="C18" s="7"/>
      <c r="D18" s="7"/>
      <c r="E18" s="7"/>
      <c r="F18" s="7"/>
      <c r="G18" s="7"/>
      <c r="H18" s="7"/>
      <c r="I18" s="7"/>
      <c r="J18" s="7"/>
      <c r="K18" s="7"/>
      <c r="L18" s="7"/>
      <c r="M18" s="7"/>
      <c r="N18" s="7"/>
      <c r="O18" s="7">
        <v>1</v>
      </c>
      <c r="P18" s="7"/>
      <c r="Q18" s="7"/>
      <c r="R18" s="7"/>
      <c r="S18" s="7"/>
      <c r="T18" s="9" t="str">
        <f t="shared" si="0"/>
        <v>Dienstencentrum PO</v>
      </c>
    </row>
    <row r="19" spans="1:20" x14ac:dyDescent="0.25">
      <c r="A19" s="9" t="s">
        <v>75</v>
      </c>
      <c r="B19" s="7"/>
      <c r="C19" s="7"/>
      <c r="D19" s="7"/>
      <c r="E19" s="7"/>
      <c r="F19" s="7"/>
      <c r="G19" s="7"/>
      <c r="H19" s="7"/>
      <c r="I19" s="7">
        <v>1337</v>
      </c>
      <c r="J19" s="7"/>
      <c r="K19" s="7"/>
      <c r="L19" s="7"/>
      <c r="M19" s="7"/>
      <c r="N19" s="7"/>
      <c r="O19" s="7"/>
      <c r="P19" s="7"/>
      <c r="Q19" s="7"/>
      <c r="R19" s="7"/>
      <c r="S19" s="7"/>
      <c r="T19" s="9" t="str">
        <f t="shared" si="0"/>
        <v>Intune</v>
      </c>
    </row>
    <row r="20" spans="1:20" x14ac:dyDescent="0.25">
      <c r="A20" s="9" t="s">
        <v>32</v>
      </c>
      <c r="B20" s="7"/>
      <c r="C20" s="7" t="s">
        <v>94</v>
      </c>
      <c r="D20" s="7">
        <v>13</v>
      </c>
      <c r="E20" s="7"/>
      <c r="F20" s="7"/>
      <c r="G20" s="7"/>
      <c r="H20" s="7"/>
      <c r="I20" s="7">
        <v>15</v>
      </c>
      <c r="J20" s="7"/>
      <c r="K20" s="7"/>
      <c r="L20" s="7"/>
      <c r="M20" s="7"/>
      <c r="N20" s="7"/>
      <c r="O20" s="7">
        <v>2</v>
      </c>
      <c r="P20" s="7"/>
      <c r="Q20" s="7"/>
      <c r="R20" s="7"/>
      <c r="S20" s="7"/>
      <c r="T20" s="9" t="str">
        <f t="shared" si="0"/>
        <v xml:space="preserve">     Cnopius - klassen</v>
      </c>
    </row>
    <row r="21" spans="1:20" x14ac:dyDescent="0.25">
      <c r="A21" s="9" t="s">
        <v>34</v>
      </c>
      <c r="B21" s="7"/>
      <c r="C21" s="7" t="s">
        <v>95</v>
      </c>
      <c r="D21" s="7">
        <v>2</v>
      </c>
      <c r="E21" s="7"/>
      <c r="F21" s="7"/>
      <c r="G21" s="7" t="s">
        <v>96</v>
      </c>
      <c r="H21" s="7"/>
      <c r="I21" s="7"/>
      <c r="J21" s="7"/>
      <c r="K21" s="7"/>
      <c r="L21" s="7"/>
      <c r="M21" s="7"/>
      <c r="N21" s="7"/>
      <c r="O21" s="7" t="s">
        <v>97</v>
      </c>
      <c r="P21" s="7"/>
      <c r="Q21" s="7"/>
      <c r="R21" s="7"/>
      <c r="S21" s="7"/>
      <c r="T21" s="9" t="str">
        <f t="shared" si="0"/>
        <v xml:space="preserve">     Kangeroe - klassen</v>
      </c>
    </row>
    <row r="22" spans="1:20" x14ac:dyDescent="0.25">
      <c r="A22" s="9" t="s">
        <v>36</v>
      </c>
      <c r="B22" s="7"/>
      <c r="C22" s="7" t="s">
        <v>98</v>
      </c>
      <c r="D22" s="7">
        <v>3</v>
      </c>
      <c r="E22" s="7"/>
      <c r="F22" s="7"/>
      <c r="G22" s="7">
        <v>8</v>
      </c>
      <c r="H22" s="7"/>
      <c r="I22" s="7"/>
      <c r="J22" s="7"/>
      <c r="K22" s="7"/>
      <c r="L22" s="7"/>
      <c r="M22" s="7"/>
      <c r="N22" s="7"/>
      <c r="O22" s="7">
        <v>1</v>
      </c>
      <c r="P22" s="7"/>
      <c r="Q22" s="7"/>
      <c r="R22" s="7"/>
      <c r="S22" s="7"/>
      <c r="T22" s="9" t="str">
        <f t="shared" si="0"/>
        <v xml:space="preserve">     Liaan</v>
      </c>
    </row>
    <row r="23" spans="1:20" x14ac:dyDescent="0.25">
      <c r="A23" s="10" t="s">
        <v>38</v>
      </c>
      <c r="B23" s="7" t="s">
        <v>99</v>
      </c>
      <c r="C23" s="7">
        <v>70</v>
      </c>
      <c r="D23" s="7"/>
      <c r="E23" s="7"/>
      <c r="F23" s="7">
        <v>11</v>
      </c>
      <c r="G23" s="7">
        <v>39</v>
      </c>
      <c r="H23" s="7"/>
      <c r="I23" s="7">
        <v>30</v>
      </c>
      <c r="J23" s="7"/>
      <c r="K23" s="7"/>
      <c r="L23" s="7"/>
      <c r="M23" s="7"/>
      <c r="N23" s="7"/>
      <c r="O23" s="7">
        <v>7</v>
      </c>
      <c r="P23" s="7"/>
      <c r="Q23" s="7">
        <v>3</v>
      </c>
      <c r="R23" s="7">
        <v>1</v>
      </c>
      <c r="S23" s="7">
        <v>4</v>
      </c>
      <c r="T23" s="10" t="str">
        <f t="shared" si="0"/>
        <v>Avontuur</v>
      </c>
    </row>
    <row r="24" spans="1:20" x14ac:dyDescent="0.25">
      <c r="A24" s="10" t="s">
        <v>39</v>
      </c>
      <c r="B24" s="7" t="s">
        <v>100</v>
      </c>
      <c r="C24" s="7">
        <v>165</v>
      </c>
      <c r="D24" s="7"/>
      <c r="E24" s="7"/>
      <c r="F24" s="7"/>
      <c r="G24" s="7">
        <v>25</v>
      </c>
      <c r="H24" s="7"/>
      <c r="I24" s="7">
        <v>46</v>
      </c>
      <c r="J24" s="7"/>
      <c r="K24" s="7"/>
      <c r="L24" s="7"/>
      <c r="M24" s="7"/>
      <c r="N24" s="7"/>
      <c r="O24" s="7">
        <v>6</v>
      </c>
      <c r="P24" s="7"/>
      <c r="Q24" s="7">
        <v>3</v>
      </c>
      <c r="R24" s="7">
        <v>1</v>
      </c>
      <c r="S24" s="7">
        <v>7</v>
      </c>
      <c r="T24" s="10" t="str">
        <f t="shared" si="0"/>
        <v>Campherbeek</v>
      </c>
    </row>
    <row r="25" spans="1:20" x14ac:dyDescent="0.25">
      <c r="A25" s="10" t="s">
        <v>40</v>
      </c>
      <c r="B25" s="7" t="s">
        <v>101</v>
      </c>
      <c r="C25" s="7">
        <v>111</v>
      </c>
      <c r="D25" s="7"/>
      <c r="E25" s="7"/>
      <c r="F25" s="7"/>
      <c r="G25" s="7">
        <v>82</v>
      </c>
      <c r="H25" s="7"/>
      <c r="I25" s="7">
        <v>13</v>
      </c>
      <c r="J25" s="7"/>
      <c r="K25" s="7"/>
      <c r="L25" s="7"/>
      <c r="M25" s="7"/>
      <c r="N25" s="7"/>
      <c r="O25" s="7">
        <v>6</v>
      </c>
      <c r="P25" s="7"/>
      <c r="Q25" s="7">
        <v>4</v>
      </c>
      <c r="R25" s="7">
        <v>1</v>
      </c>
      <c r="S25" s="7">
        <v>4</v>
      </c>
      <c r="T25" s="10" t="str">
        <f t="shared" si="0"/>
        <v>Dennenkamp</v>
      </c>
    </row>
    <row r="26" spans="1:20" x14ac:dyDescent="0.25">
      <c r="A26" s="10" t="s">
        <v>41</v>
      </c>
      <c r="B26" s="7" t="s">
        <v>102</v>
      </c>
      <c r="C26" s="7">
        <v>684</v>
      </c>
      <c r="D26" s="7"/>
      <c r="E26" s="7"/>
      <c r="F26" s="7"/>
      <c r="G26" s="7">
        <v>83</v>
      </c>
      <c r="H26" s="7"/>
      <c r="I26" s="7">
        <v>85</v>
      </c>
      <c r="J26" s="7"/>
      <c r="K26" s="7"/>
      <c r="L26" s="7"/>
      <c r="M26" s="7"/>
      <c r="N26" s="7"/>
      <c r="O26" s="7">
        <v>20</v>
      </c>
      <c r="P26" s="7"/>
      <c r="Q26" s="7">
        <v>5</v>
      </c>
      <c r="R26" s="7">
        <v>1</v>
      </c>
      <c r="S26" s="7">
        <v>15</v>
      </c>
      <c r="T26" s="10" t="str">
        <f t="shared" si="0"/>
        <v>Festival</v>
      </c>
    </row>
    <row r="27" spans="1:20" x14ac:dyDescent="0.25">
      <c r="A27" s="10" t="s">
        <v>42</v>
      </c>
      <c r="B27" s="7"/>
      <c r="C27" s="7"/>
      <c r="D27" s="7"/>
      <c r="E27" s="7"/>
      <c r="F27" s="7"/>
      <c r="G27" s="7"/>
      <c r="H27" s="7"/>
      <c r="I27" s="7"/>
      <c r="J27" s="7"/>
      <c r="K27" s="7"/>
      <c r="L27" s="7"/>
      <c r="M27" s="7"/>
      <c r="N27" s="7"/>
      <c r="O27" s="7">
        <v>3</v>
      </c>
      <c r="P27" s="7"/>
      <c r="Q27" s="7"/>
      <c r="R27" s="7"/>
      <c r="S27" s="7"/>
      <c r="T27" s="10" t="str">
        <f t="shared" si="0"/>
        <v xml:space="preserve">     Klein Festival</v>
      </c>
    </row>
    <row r="28" spans="1:20" x14ac:dyDescent="0.25">
      <c r="A28" s="10" t="s">
        <v>44</v>
      </c>
      <c r="B28" s="7"/>
      <c r="C28" s="7"/>
      <c r="D28" s="7"/>
      <c r="E28" s="7"/>
      <c r="F28" s="7"/>
      <c r="G28" s="7"/>
      <c r="H28" s="7"/>
      <c r="I28" s="7"/>
      <c r="J28" s="7"/>
      <c r="K28" s="7"/>
      <c r="L28" s="7"/>
      <c r="M28" s="7"/>
      <c r="N28" s="7"/>
      <c r="O28" s="7">
        <v>4</v>
      </c>
      <c r="P28" s="7"/>
      <c r="Q28" s="7"/>
      <c r="R28" s="7"/>
      <c r="S28" s="7"/>
      <c r="T28" s="10" t="str">
        <f t="shared" si="0"/>
        <v xml:space="preserve">     Boxem</v>
      </c>
    </row>
    <row r="29" spans="1:20" x14ac:dyDescent="0.25">
      <c r="A29" s="10" t="s">
        <v>45</v>
      </c>
      <c r="B29" s="7" t="s">
        <v>103</v>
      </c>
      <c r="C29" s="7">
        <v>70</v>
      </c>
      <c r="D29" s="7"/>
      <c r="E29" s="7"/>
      <c r="F29" s="7"/>
      <c r="G29" s="7">
        <v>15</v>
      </c>
      <c r="H29" s="7"/>
      <c r="I29" s="7">
        <v>19</v>
      </c>
      <c r="J29" s="7"/>
      <c r="K29" s="7">
        <v>10</v>
      </c>
      <c r="L29" s="7"/>
      <c r="M29" s="7"/>
      <c r="N29" s="7"/>
      <c r="O29" s="7">
        <v>4</v>
      </c>
      <c r="P29" s="7"/>
      <c r="Q29" s="7">
        <v>2</v>
      </c>
      <c r="R29" s="7">
        <v>1</v>
      </c>
      <c r="S29" s="7">
        <v>2</v>
      </c>
      <c r="T29" s="10" t="str">
        <f t="shared" si="0"/>
        <v>Florens Radewijnschool</v>
      </c>
    </row>
    <row r="30" spans="1:20" x14ac:dyDescent="0.25">
      <c r="A30" s="10" t="s">
        <v>46</v>
      </c>
      <c r="B30" s="7" t="s">
        <v>104</v>
      </c>
      <c r="C30" s="7">
        <v>172</v>
      </c>
      <c r="D30" s="7"/>
      <c r="E30" s="7"/>
      <c r="F30" s="7">
        <v>102</v>
      </c>
      <c r="G30" s="7">
        <v>24</v>
      </c>
      <c r="H30" s="7"/>
      <c r="I30" s="7">
        <v>55</v>
      </c>
      <c r="J30" s="7"/>
      <c r="K30" s="7"/>
      <c r="L30" s="7"/>
      <c r="M30" s="7"/>
      <c r="N30" s="7"/>
      <c r="O30" s="7">
        <v>9</v>
      </c>
      <c r="P30" s="7"/>
      <c r="Q30" s="7">
        <v>3</v>
      </c>
      <c r="R30" s="7">
        <v>1</v>
      </c>
      <c r="S30" s="7">
        <v>4</v>
      </c>
      <c r="T30" s="10" t="str">
        <f t="shared" si="0"/>
        <v>Heideparkschool</v>
      </c>
    </row>
    <row r="31" spans="1:20" x14ac:dyDescent="0.25">
      <c r="A31" s="10" t="s">
        <v>47</v>
      </c>
      <c r="B31" s="7" t="s">
        <v>105</v>
      </c>
      <c r="C31" s="7">
        <v>325</v>
      </c>
      <c r="D31" s="7"/>
      <c r="E31" s="7"/>
      <c r="F31" s="7">
        <v>249</v>
      </c>
      <c r="G31" s="7">
        <v>28</v>
      </c>
      <c r="H31" s="7"/>
      <c r="I31" s="7">
        <v>58</v>
      </c>
      <c r="J31" s="7"/>
      <c r="K31" s="7">
        <v>1</v>
      </c>
      <c r="L31" s="7"/>
      <c r="M31" s="7"/>
      <c r="N31" s="7"/>
      <c r="O31" s="7">
        <v>16</v>
      </c>
      <c r="P31" s="7"/>
      <c r="Q31" s="7">
        <v>3</v>
      </c>
      <c r="R31" s="7">
        <v>1</v>
      </c>
      <c r="S31" s="7">
        <v>9</v>
      </c>
      <c r="T31" s="10" t="str">
        <f t="shared" si="0"/>
        <v>IJsselhof</v>
      </c>
    </row>
    <row r="32" spans="1:20" x14ac:dyDescent="0.25">
      <c r="A32" s="10" t="s">
        <v>48</v>
      </c>
      <c r="B32" s="7" t="s">
        <v>106</v>
      </c>
      <c r="C32" s="7">
        <v>162</v>
      </c>
      <c r="D32" s="7"/>
      <c r="E32" s="7"/>
      <c r="F32" s="7"/>
      <c r="G32" s="7">
        <v>23</v>
      </c>
      <c r="H32" s="7"/>
      <c r="I32" s="7">
        <v>42</v>
      </c>
      <c r="J32" s="7"/>
      <c r="K32" s="7"/>
      <c r="L32" s="7"/>
      <c r="M32" s="7"/>
      <c r="N32" s="7"/>
      <c r="O32" s="7">
        <v>7</v>
      </c>
      <c r="P32" s="7"/>
      <c r="Q32" s="7">
        <v>1.5</v>
      </c>
      <c r="R32" s="7">
        <v>0.5</v>
      </c>
      <c r="S32" s="7">
        <v>3.5</v>
      </c>
      <c r="T32" s="10" t="str">
        <f t="shared" si="0"/>
        <v>Krullevaar</v>
      </c>
    </row>
    <row r="33" spans="1:20" x14ac:dyDescent="0.25">
      <c r="A33" s="10" t="s">
        <v>49</v>
      </c>
      <c r="B33" s="7" t="s">
        <v>107</v>
      </c>
      <c r="C33" s="7">
        <v>179</v>
      </c>
      <c r="D33" s="7"/>
      <c r="E33" s="7"/>
      <c r="F33" s="7"/>
      <c r="G33" s="7">
        <v>84</v>
      </c>
      <c r="H33" s="7"/>
      <c r="I33" s="7">
        <v>26</v>
      </c>
      <c r="J33" s="7"/>
      <c r="K33" s="7" t="s">
        <v>108</v>
      </c>
      <c r="L33" s="7"/>
      <c r="M33" s="7"/>
      <c r="N33" s="7"/>
      <c r="O33" s="7">
        <v>9</v>
      </c>
      <c r="P33" s="7"/>
      <c r="Q33" s="7">
        <v>3</v>
      </c>
      <c r="R33" s="7">
        <v>1</v>
      </c>
      <c r="S33" s="7">
        <v>16</v>
      </c>
      <c r="T33" s="10" t="str">
        <f t="shared" si="0"/>
        <v>Markesteen</v>
      </c>
    </row>
    <row r="34" spans="1:20" x14ac:dyDescent="0.25">
      <c r="A34" s="10" t="s">
        <v>50</v>
      </c>
      <c r="B34" s="7" t="s">
        <v>109</v>
      </c>
      <c r="C34" s="7">
        <v>150</v>
      </c>
      <c r="D34" s="7"/>
      <c r="E34" s="7"/>
      <c r="F34" s="7"/>
      <c r="G34" s="7">
        <v>61</v>
      </c>
      <c r="H34" s="7"/>
      <c r="I34" s="7">
        <v>64</v>
      </c>
      <c r="J34" s="7"/>
      <c r="K34" s="7">
        <v>11</v>
      </c>
      <c r="L34" s="7"/>
      <c r="M34" s="7"/>
      <c r="N34" s="7"/>
      <c r="O34" s="7">
        <v>8</v>
      </c>
      <c r="P34" s="7"/>
      <c r="Q34" s="7">
        <v>4</v>
      </c>
      <c r="R34" s="7">
        <v>1</v>
      </c>
      <c r="S34" s="7">
        <v>4</v>
      </c>
      <c r="T34" s="10" t="str">
        <f t="shared" si="0"/>
        <v>Marshof</v>
      </c>
    </row>
    <row r="35" spans="1:20" x14ac:dyDescent="0.25">
      <c r="A35" s="10" t="s">
        <v>51</v>
      </c>
      <c r="B35" s="7" t="s">
        <v>110</v>
      </c>
      <c r="C35" s="7">
        <v>289</v>
      </c>
      <c r="D35" s="7"/>
      <c r="E35" s="7"/>
      <c r="F35" s="7"/>
      <c r="G35" s="7">
        <v>219</v>
      </c>
      <c r="H35" s="7"/>
      <c r="I35" s="7">
        <v>9</v>
      </c>
      <c r="J35" s="7"/>
      <c r="K35" s="7"/>
      <c r="L35" s="7"/>
      <c r="M35" s="7"/>
      <c r="N35" s="7"/>
      <c r="O35" s="7">
        <v>12</v>
      </c>
      <c r="P35" s="7"/>
      <c r="Q35" s="7">
        <v>3</v>
      </c>
      <c r="R35" s="7">
        <v>1</v>
      </c>
      <c r="S35" s="7">
        <v>7</v>
      </c>
      <c r="T35" s="10" t="str">
        <f t="shared" si="0"/>
        <v>Montessorischool</v>
      </c>
    </row>
    <row r="36" spans="1:20" x14ac:dyDescent="0.25">
      <c r="A36" s="10" t="s">
        <v>52</v>
      </c>
      <c r="B36" s="7" t="s">
        <v>111</v>
      </c>
      <c r="C36" s="7">
        <v>33</v>
      </c>
      <c r="D36" s="7"/>
      <c r="E36" s="7"/>
      <c r="F36" s="7"/>
      <c r="G36" s="7">
        <v>29</v>
      </c>
      <c r="H36" s="7"/>
      <c r="I36" s="7">
        <v>8</v>
      </c>
      <c r="J36" s="7"/>
      <c r="K36" s="7"/>
      <c r="L36" s="7"/>
      <c r="M36" s="7"/>
      <c r="N36" s="7"/>
      <c r="O36" s="7">
        <v>3</v>
      </c>
      <c r="P36" s="7"/>
      <c r="Q36" s="7">
        <v>2</v>
      </c>
      <c r="R36" s="7">
        <v>1</v>
      </c>
      <c r="S36" s="7">
        <v>3</v>
      </c>
      <c r="T36" s="10" t="str">
        <f t="shared" si="0"/>
        <v>Nieuwenbrug</v>
      </c>
    </row>
    <row r="37" spans="1:20" x14ac:dyDescent="0.25">
      <c r="A37" s="10" t="s">
        <v>53</v>
      </c>
      <c r="B37" s="7" t="s">
        <v>112</v>
      </c>
      <c r="C37" s="7">
        <v>254</v>
      </c>
      <c r="D37" s="7"/>
      <c r="E37" s="7"/>
      <c r="F37" s="7">
        <v>114</v>
      </c>
      <c r="G37" s="7">
        <v>103</v>
      </c>
      <c r="H37" s="7"/>
      <c r="I37" s="7">
        <v>21</v>
      </c>
      <c r="J37" s="7"/>
      <c r="K37" s="7"/>
      <c r="L37" s="7"/>
      <c r="M37" s="7"/>
      <c r="N37" s="7"/>
      <c r="O37" s="7">
        <v>12</v>
      </c>
      <c r="P37" s="7"/>
      <c r="Q37" s="7">
        <v>8</v>
      </c>
      <c r="R37" s="7">
        <v>1</v>
      </c>
      <c r="S37" s="7">
        <v>7</v>
      </c>
      <c r="T37" s="10" t="str">
        <f t="shared" si="0"/>
        <v>Octopus</v>
      </c>
    </row>
    <row r="38" spans="1:20" x14ac:dyDescent="0.25">
      <c r="A38" s="10" t="s">
        <v>54</v>
      </c>
      <c r="B38" s="7" t="s">
        <v>113</v>
      </c>
      <c r="C38" s="7">
        <v>138</v>
      </c>
      <c r="D38" s="7"/>
      <c r="E38" s="7"/>
      <c r="F38" s="7">
        <v>98</v>
      </c>
      <c r="G38" s="7"/>
      <c r="H38" s="7"/>
      <c r="I38" s="7">
        <v>31</v>
      </c>
      <c r="J38" s="7"/>
      <c r="K38" s="7">
        <v>3</v>
      </c>
      <c r="L38" s="7"/>
      <c r="M38" s="7"/>
      <c r="N38" s="7"/>
      <c r="O38" s="7">
        <v>8</v>
      </c>
      <c r="P38" s="7"/>
      <c r="Q38" s="7">
        <v>2</v>
      </c>
      <c r="R38" s="7">
        <v>1</v>
      </c>
      <c r="S38" s="7">
        <v>3</v>
      </c>
      <c r="T38" s="10" t="str">
        <f t="shared" si="0"/>
        <v>Oosterenk</v>
      </c>
    </row>
    <row r="39" spans="1:20" x14ac:dyDescent="0.25">
      <c r="A39" s="10" t="s">
        <v>55</v>
      </c>
      <c r="B39" s="7" t="s">
        <v>114</v>
      </c>
      <c r="C39" s="7">
        <v>302</v>
      </c>
      <c r="D39" s="7"/>
      <c r="E39" s="7"/>
      <c r="F39" s="7">
        <v>52</v>
      </c>
      <c r="G39" s="7">
        <v>110</v>
      </c>
      <c r="H39" s="7"/>
      <c r="I39" s="7">
        <v>44</v>
      </c>
      <c r="J39" s="7"/>
      <c r="K39" s="7"/>
      <c r="L39" s="7"/>
      <c r="M39" s="7"/>
      <c r="N39" s="7"/>
      <c r="O39" s="7">
        <v>11</v>
      </c>
      <c r="P39" s="7"/>
      <c r="Q39" s="7">
        <v>8</v>
      </c>
      <c r="R39" s="7">
        <v>1</v>
      </c>
      <c r="S39" s="7">
        <v>7</v>
      </c>
      <c r="T39" s="10" t="str">
        <f t="shared" si="0"/>
        <v>Palet Hattem</v>
      </c>
    </row>
    <row r="40" spans="1:20" x14ac:dyDescent="0.25">
      <c r="A40" s="10" t="s">
        <v>56</v>
      </c>
      <c r="B40" s="7" t="s">
        <v>115</v>
      </c>
      <c r="C40" s="7">
        <v>136</v>
      </c>
      <c r="D40" s="7"/>
      <c r="E40" s="7"/>
      <c r="F40" s="7"/>
      <c r="G40" s="7">
        <v>78</v>
      </c>
      <c r="H40" s="7"/>
      <c r="I40" s="7">
        <v>19</v>
      </c>
      <c r="J40" s="7"/>
      <c r="K40" s="7">
        <v>4</v>
      </c>
      <c r="L40" s="7"/>
      <c r="M40" s="7"/>
      <c r="N40" s="7"/>
      <c r="O40" s="7">
        <v>7</v>
      </c>
      <c r="P40" s="7"/>
      <c r="Q40" s="7">
        <v>3</v>
      </c>
      <c r="R40" s="7">
        <v>1</v>
      </c>
      <c r="S40" s="7">
        <v>4</v>
      </c>
      <c r="T40" s="10" t="str">
        <f t="shared" si="0"/>
        <v>Palet Ommen</v>
      </c>
    </row>
    <row r="41" spans="1:20" x14ac:dyDescent="0.25">
      <c r="A41" s="10" t="s">
        <v>57</v>
      </c>
      <c r="B41" s="7" t="s">
        <v>116</v>
      </c>
      <c r="C41" s="7">
        <v>338</v>
      </c>
      <c r="D41" s="7"/>
      <c r="E41" s="7"/>
      <c r="F41" s="7">
        <v>218</v>
      </c>
      <c r="G41" s="7">
        <v>152</v>
      </c>
      <c r="H41" s="7"/>
      <c r="I41" s="7">
        <v>62</v>
      </c>
      <c r="J41" s="7"/>
      <c r="K41" s="7">
        <v>6</v>
      </c>
      <c r="L41" s="7"/>
      <c r="M41" s="7"/>
      <c r="N41" s="7"/>
      <c r="O41" s="7">
        <v>13</v>
      </c>
      <c r="P41" s="7"/>
      <c r="Q41" s="7">
        <v>4</v>
      </c>
      <c r="R41" s="7">
        <v>1</v>
      </c>
      <c r="S41" s="7">
        <v>7</v>
      </c>
      <c r="T41" s="10" t="str">
        <f t="shared" si="0"/>
        <v>Parkschool</v>
      </c>
    </row>
    <row r="42" spans="1:20" x14ac:dyDescent="0.25">
      <c r="A42" s="10" t="s">
        <v>58</v>
      </c>
      <c r="B42" s="7" t="s">
        <v>117</v>
      </c>
      <c r="C42" s="7">
        <v>347</v>
      </c>
      <c r="D42" s="7"/>
      <c r="E42" s="7"/>
      <c r="F42" s="7"/>
      <c r="G42" s="7">
        <v>238</v>
      </c>
      <c r="H42" s="7"/>
      <c r="I42" s="7">
        <v>35</v>
      </c>
      <c r="J42" s="7"/>
      <c r="K42" s="7"/>
      <c r="L42" s="7"/>
      <c r="M42" s="7"/>
      <c r="N42" s="7"/>
      <c r="O42" s="7">
        <v>15</v>
      </c>
      <c r="P42" s="7"/>
      <c r="Q42" s="7">
        <v>5</v>
      </c>
      <c r="R42" s="7">
        <v>1</v>
      </c>
      <c r="S42" s="7">
        <v>9</v>
      </c>
      <c r="T42" s="10" t="str">
        <f t="shared" si="0"/>
        <v>Schatkamer</v>
      </c>
    </row>
    <row r="43" spans="1:20" x14ac:dyDescent="0.25">
      <c r="A43" s="10" t="s">
        <v>59</v>
      </c>
      <c r="B43" s="7" t="s">
        <v>118</v>
      </c>
      <c r="C43" s="7">
        <v>101</v>
      </c>
      <c r="D43" s="7"/>
      <c r="E43" s="7"/>
      <c r="F43" s="7"/>
      <c r="G43" s="7">
        <v>55</v>
      </c>
      <c r="H43" s="7"/>
      <c r="I43" s="7">
        <v>73</v>
      </c>
      <c r="J43" s="7"/>
      <c r="K43" s="7"/>
      <c r="L43" s="7"/>
      <c r="M43" s="7"/>
      <c r="N43" s="7"/>
      <c r="O43" s="7">
        <v>7</v>
      </c>
      <c r="P43" s="7"/>
      <c r="Q43" s="7">
        <v>2</v>
      </c>
      <c r="R43" s="7">
        <v>1</v>
      </c>
      <c r="S43" s="7">
        <v>5</v>
      </c>
      <c r="T43" s="10" t="str">
        <f t="shared" si="0"/>
        <v>Sluis (SO)</v>
      </c>
    </row>
    <row r="44" spans="1:20" x14ac:dyDescent="0.25">
      <c r="A44" s="10" t="s">
        <v>60</v>
      </c>
      <c r="B44" s="7" t="s">
        <v>119</v>
      </c>
      <c r="C44" s="7">
        <v>113</v>
      </c>
      <c r="D44" s="7"/>
      <c r="E44" s="7"/>
      <c r="F44" s="7">
        <v>54</v>
      </c>
      <c r="G44" s="7">
        <v>44</v>
      </c>
      <c r="H44" s="7"/>
      <c r="I44" s="7">
        <v>13</v>
      </c>
      <c r="J44" s="7"/>
      <c r="K44" s="7"/>
      <c r="L44" s="7"/>
      <c r="M44" s="7"/>
      <c r="N44" s="7"/>
      <c r="O44" s="7">
        <v>5</v>
      </c>
      <c r="P44" s="7"/>
      <c r="Q44" s="7">
        <v>3</v>
      </c>
      <c r="R44" s="7">
        <v>1</v>
      </c>
      <c r="S44" s="7">
        <v>10</v>
      </c>
      <c r="T44" s="10" t="str">
        <f t="shared" si="0"/>
        <v>Springplank</v>
      </c>
    </row>
    <row r="45" spans="1:20" x14ac:dyDescent="0.25">
      <c r="A45" s="10" t="s">
        <v>61</v>
      </c>
      <c r="B45" s="7" t="s">
        <v>106</v>
      </c>
      <c r="C45" s="7" t="s">
        <v>120</v>
      </c>
      <c r="D45" s="7"/>
      <c r="E45" s="7"/>
      <c r="F45" s="7"/>
      <c r="G45" s="7"/>
      <c r="H45" s="7" t="s">
        <v>121</v>
      </c>
      <c r="I45" s="7"/>
      <c r="J45" s="7"/>
      <c r="K45" s="7">
        <v>90</v>
      </c>
      <c r="L45" s="7"/>
      <c r="M45" s="7">
        <v>7</v>
      </c>
      <c r="N45" s="7"/>
      <c r="O45" s="7">
        <v>4</v>
      </c>
      <c r="P45" s="7"/>
      <c r="Q45" s="7">
        <v>1.5</v>
      </c>
      <c r="R45" s="7">
        <v>0.5</v>
      </c>
      <c r="S45" s="7">
        <v>3.5</v>
      </c>
      <c r="T45" s="10" t="str">
        <f t="shared" si="0"/>
        <v>Supernova</v>
      </c>
    </row>
    <row r="46" spans="1:20" x14ac:dyDescent="0.25">
      <c r="A46" s="10" t="s">
        <v>62</v>
      </c>
      <c r="B46" s="7" t="s">
        <v>122</v>
      </c>
      <c r="C46" s="7">
        <v>324</v>
      </c>
      <c r="D46" s="7"/>
      <c r="E46" s="7"/>
      <c r="F46" s="7"/>
      <c r="G46" s="7">
        <v>66</v>
      </c>
      <c r="H46" s="7"/>
      <c r="I46" s="7">
        <v>78</v>
      </c>
      <c r="J46" s="7"/>
      <c r="K46" s="7"/>
      <c r="L46" s="7"/>
      <c r="M46" s="7"/>
      <c r="N46" s="7"/>
      <c r="O46" s="7">
        <v>16</v>
      </c>
      <c r="P46" s="7"/>
      <c r="Q46" s="7">
        <v>6</v>
      </c>
      <c r="R46" s="7">
        <v>1</v>
      </c>
      <c r="S46" s="7">
        <v>6</v>
      </c>
      <c r="T46" s="10" t="str">
        <f t="shared" si="0"/>
        <v>Toonladder</v>
      </c>
    </row>
    <row r="47" spans="1:20" x14ac:dyDescent="0.25">
      <c r="A47" s="10" t="s">
        <v>63</v>
      </c>
      <c r="B47" s="7"/>
      <c r="C47" s="7"/>
      <c r="D47" s="7"/>
      <c r="E47" s="7"/>
      <c r="F47" s="7"/>
      <c r="G47" s="7"/>
      <c r="H47" s="7"/>
      <c r="I47" s="7"/>
      <c r="J47" s="7"/>
      <c r="K47" s="7"/>
      <c r="L47" s="7"/>
      <c r="M47" s="7"/>
      <c r="N47" s="7"/>
      <c r="O47" s="7"/>
      <c r="P47" s="7"/>
      <c r="Q47" s="7"/>
      <c r="R47" s="7"/>
      <c r="S47" s="7"/>
      <c r="T47" s="10" t="str">
        <f t="shared" si="0"/>
        <v xml:space="preserve">     NT2</v>
      </c>
    </row>
    <row r="48" spans="1:20" x14ac:dyDescent="0.25">
      <c r="A48" s="10" t="s">
        <v>64</v>
      </c>
      <c r="B48" s="7" t="s">
        <v>123</v>
      </c>
      <c r="C48" s="7">
        <v>246</v>
      </c>
      <c r="D48" s="7"/>
      <c r="E48" s="7"/>
      <c r="F48" s="7"/>
      <c r="G48" s="7">
        <v>163</v>
      </c>
      <c r="H48" s="7"/>
      <c r="I48" s="7">
        <v>29</v>
      </c>
      <c r="J48" s="7"/>
      <c r="K48" s="7">
        <v>9</v>
      </c>
      <c r="L48" s="7"/>
      <c r="M48" s="7"/>
      <c r="N48" s="7"/>
      <c r="O48" s="7">
        <v>11</v>
      </c>
      <c r="P48" s="7"/>
      <c r="Q48" s="7">
        <v>4</v>
      </c>
      <c r="R48" s="7">
        <v>1</v>
      </c>
      <c r="S48" s="7">
        <v>8</v>
      </c>
      <c r="T48" s="10" t="str">
        <f t="shared" si="0"/>
        <v xml:space="preserve">Tweemaster </v>
      </c>
    </row>
    <row r="49" spans="1:20" x14ac:dyDescent="0.25">
      <c r="A49" s="10" t="s">
        <v>65</v>
      </c>
      <c r="B49" s="7" t="s">
        <v>124</v>
      </c>
      <c r="C49" s="7">
        <v>76</v>
      </c>
      <c r="D49" s="7"/>
      <c r="E49" s="7">
        <v>30</v>
      </c>
      <c r="F49" s="7"/>
      <c r="G49" s="7">
        <v>19</v>
      </c>
      <c r="H49" s="7"/>
      <c r="I49" s="7">
        <v>51</v>
      </c>
      <c r="J49" s="7"/>
      <c r="K49" s="7"/>
      <c r="L49" s="7"/>
      <c r="M49" s="7"/>
      <c r="N49" s="7"/>
      <c r="O49" s="7">
        <v>8</v>
      </c>
      <c r="P49" s="7"/>
      <c r="Q49" s="7">
        <v>2</v>
      </c>
      <c r="R49" s="7">
        <v>1</v>
      </c>
      <c r="S49" s="7">
        <v>3</v>
      </c>
      <c r="T49" s="10" t="str">
        <f t="shared" si="0"/>
        <v>Vlonder</v>
      </c>
    </row>
    <row r="50" spans="1:20" x14ac:dyDescent="0.25">
      <c r="A50" s="10" t="s">
        <v>66</v>
      </c>
      <c r="B50" s="7" t="s">
        <v>125</v>
      </c>
      <c r="C50" s="7">
        <v>369</v>
      </c>
      <c r="D50" s="7"/>
      <c r="E50" s="7"/>
      <c r="F50" s="7">
        <v>179</v>
      </c>
      <c r="G50" s="7">
        <v>56</v>
      </c>
      <c r="H50" s="7"/>
      <c r="I50" s="7">
        <v>52</v>
      </c>
      <c r="J50" s="7"/>
      <c r="K50" s="7"/>
      <c r="L50" s="7"/>
      <c r="M50" s="7"/>
      <c r="N50" s="7"/>
      <c r="O50" s="7">
        <v>12</v>
      </c>
      <c r="P50" s="7"/>
      <c r="Q50" s="7">
        <v>7</v>
      </c>
      <c r="R50" s="7">
        <v>1</v>
      </c>
      <c r="S50" s="7">
        <v>8</v>
      </c>
      <c r="T50" s="10" t="str">
        <f t="shared" si="0"/>
        <v>Werkschuit</v>
      </c>
    </row>
    <row r="51" spans="1:20" x14ac:dyDescent="0.25">
      <c r="A51" s="10" t="s">
        <v>67</v>
      </c>
      <c r="B51" s="7" t="s">
        <v>126</v>
      </c>
      <c r="C51" s="7">
        <v>131</v>
      </c>
      <c r="D51" s="7"/>
      <c r="E51" s="7"/>
      <c r="F51" s="7">
        <v>76</v>
      </c>
      <c r="G51" s="7">
        <v>20</v>
      </c>
      <c r="H51" s="7"/>
      <c r="I51" s="7">
        <v>49</v>
      </c>
      <c r="J51" s="7"/>
      <c r="K51" s="7"/>
      <c r="L51" s="7"/>
      <c r="M51" s="7"/>
      <c r="N51" s="7"/>
      <c r="O51" s="7">
        <v>8</v>
      </c>
      <c r="P51" s="7"/>
      <c r="Q51" s="7">
        <v>3</v>
      </c>
      <c r="R51" s="7">
        <v>1</v>
      </c>
      <c r="S51" s="7">
        <v>4</v>
      </c>
      <c r="T51" s="10" t="str">
        <f t="shared" si="0"/>
        <v>Wieden</v>
      </c>
    </row>
    <row r="52" spans="1:20" x14ac:dyDescent="0.25">
      <c r="A52" s="11" t="s">
        <v>127</v>
      </c>
      <c r="B52" s="7"/>
      <c r="C52" s="7">
        <f>SUM(C23:C51)</f>
        <v>5285</v>
      </c>
      <c r="D52" s="7"/>
      <c r="E52" s="7"/>
      <c r="F52" s="7"/>
      <c r="G52" s="7"/>
      <c r="H52" s="7"/>
      <c r="I52" s="7"/>
      <c r="J52" s="7"/>
      <c r="K52" s="7"/>
      <c r="L52" s="7"/>
      <c r="M52" s="7"/>
      <c r="N52" s="7"/>
      <c r="O52" s="7"/>
      <c r="P52" s="7"/>
      <c r="Q52" s="7"/>
      <c r="R52" s="7"/>
      <c r="S52" s="7"/>
      <c r="T52" s="11" t="str">
        <f t="shared" si="0"/>
        <v>PO</v>
      </c>
    </row>
    <row r="53" spans="1:20" x14ac:dyDescent="0.25">
      <c r="A53" s="11" t="s">
        <v>128</v>
      </c>
      <c r="B53" s="7"/>
      <c r="C53" s="7">
        <f>SUM(C2)</f>
        <v>633</v>
      </c>
      <c r="D53" s="7"/>
      <c r="E53" s="7"/>
      <c r="F53" s="7"/>
      <c r="G53" s="7"/>
      <c r="H53" s="7"/>
      <c r="I53" s="7"/>
      <c r="J53" s="7"/>
      <c r="K53" s="7"/>
      <c r="L53" s="7"/>
      <c r="M53" s="7"/>
      <c r="N53" s="7"/>
      <c r="O53" s="7"/>
      <c r="P53" s="7"/>
      <c r="Q53" s="7"/>
      <c r="R53" s="7"/>
      <c r="S53" s="7"/>
      <c r="T53" s="11" t="str">
        <f t="shared" si="0"/>
        <v>SO</v>
      </c>
    </row>
    <row r="54" spans="1:20" x14ac:dyDescent="0.25">
      <c r="A54" s="11" t="s">
        <v>129</v>
      </c>
      <c r="B54" s="7"/>
      <c r="C54" s="7">
        <f>SUM(C5:C15)</f>
        <v>5592</v>
      </c>
      <c r="D54" s="7"/>
      <c r="E54" s="7"/>
      <c r="F54" s="7"/>
      <c r="G54" s="7"/>
      <c r="H54" s="7"/>
      <c r="I54" s="7"/>
      <c r="J54" s="7"/>
      <c r="K54" s="7"/>
      <c r="L54" s="7"/>
      <c r="M54" s="7"/>
      <c r="N54" s="7"/>
      <c r="O54" s="7"/>
      <c r="P54" s="7"/>
      <c r="Q54" s="7"/>
      <c r="R54" s="7"/>
      <c r="S54" s="7"/>
      <c r="T54" s="11" t="str">
        <f t="shared" si="0"/>
        <v>VO</v>
      </c>
    </row>
    <row r="55" spans="1:20" x14ac:dyDescent="0.25">
      <c r="A55" s="11" t="s">
        <v>130</v>
      </c>
      <c r="B55" s="7">
        <v>42623</v>
      </c>
      <c r="C55" s="3">
        <f>SUM(C2:C51)</f>
        <v>11510</v>
      </c>
      <c r="D55" s="3"/>
      <c r="E55" s="3">
        <f t="shared" ref="E55:O55" si="1">SUM(E5:E51)</f>
        <v>30</v>
      </c>
      <c r="F55" s="3">
        <f t="shared" si="1"/>
        <v>1153</v>
      </c>
      <c r="G55" s="3">
        <f t="shared" si="1"/>
        <v>2337</v>
      </c>
      <c r="H55" s="3">
        <f t="shared" si="1"/>
        <v>1693</v>
      </c>
      <c r="I55" s="3">
        <f t="shared" si="1"/>
        <v>2364</v>
      </c>
      <c r="J55" s="3">
        <f t="shared" si="1"/>
        <v>120</v>
      </c>
      <c r="K55" s="3">
        <f t="shared" si="1"/>
        <v>1421</v>
      </c>
      <c r="L55" s="3">
        <f t="shared" si="1"/>
        <v>58</v>
      </c>
      <c r="M55" s="3">
        <f t="shared" si="1"/>
        <v>186</v>
      </c>
      <c r="N55" s="3">
        <f t="shared" si="1"/>
        <v>67</v>
      </c>
      <c r="O55" s="3">
        <f t="shared" si="1"/>
        <v>490</v>
      </c>
      <c r="P55" s="3"/>
      <c r="Q55" s="3">
        <f>SUM(Q5:Q51)</f>
        <v>162</v>
      </c>
      <c r="R55" s="3">
        <f>SUM(R5:R51)</f>
        <v>39</v>
      </c>
      <c r="S55" s="3">
        <f>SUM(S5:S51)</f>
        <v>588</v>
      </c>
      <c r="T55" s="11"/>
    </row>
    <row r="57" spans="1:20" x14ac:dyDescent="0.25">
      <c r="A57" s="5" t="s">
        <v>131</v>
      </c>
    </row>
    <row r="58" spans="1:20" x14ac:dyDescent="0.25">
      <c r="A58" s="5" t="s">
        <v>132</v>
      </c>
    </row>
    <row r="59" spans="1:20" x14ac:dyDescent="0.25">
      <c r="A59" s="5" t="s">
        <v>133</v>
      </c>
    </row>
    <row r="60" spans="1:20" x14ac:dyDescent="0.25">
      <c r="A60" s="5" t="s">
        <v>134</v>
      </c>
    </row>
  </sheetData>
  <sheetProtection algorithmName="SHA-512" hashValue="d+dl5zXbrDcupx7oeqfPMj+q8WzPsesyTOIk4YpINYreNle59HK7QMSGgmOxs//QyLD8hmtvxmSmMM1+3jzekQ==" saltValue="SCpMBPLh/eDLVqckMTLyyg==" spinCount="100000" sheet="1" objects="1" scenarios="1"/>
  <sortState xmlns:xlrd2="http://schemas.microsoft.com/office/spreadsheetml/2017/richdata2" ref="A5:R15">
    <sortCondition ref="A5"/>
  </sortState>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4B72B-BC4E-4123-A176-1512446F4917}">
  <dimension ref="A1:I38"/>
  <sheetViews>
    <sheetView zoomScale="70" zoomScaleNormal="70" workbookViewId="0">
      <selection activeCell="C25" sqref="C25"/>
    </sheetView>
  </sheetViews>
  <sheetFormatPr defaultRowHeight="15.75" x14ac:dyDescent="0.25"/>
  <cols>
    <col min="1" max="1" width="47.5" style="24" bestFit="1" customWidth="1"/>
    <col min="2" max="2" width="13.375" style="23" bestFit="1" customWidth="1"/>
    <col min="3" max="3" width="40.125" style="24" bestFit="1" customWidth="1"/>
    <col min="4" max="4" width="11.25" style="23" bestFit="1" customWidth="1"/>
    <col min="5" max="5" width="57.625" style="24" bestFit="1" customWidth="1"/>
    <col min="6" max="6" width="12.25" style="23" bestFit="1" customWidth="1"/>
    <col min="7" max="7" width="42.375" style="24" bestFit="1" customWidth="1"/>
    <col min="8" max="8" width="11.25" style="23" bestFit="1" customWidth="1"/>
    <col min="9" max="16384" width="9" style="24"/>
  </cols>
  <sheetData>
    <row r="1" spans="1:8" x14ac:dyDescent="0.25">
      <c r="A1" s="36" t="s">
        <v>135</v>
      </c>
      <c r="B1" s="36"/>
      <c r="C1" s="36" t="s">
        <v>136</v>
      </c>
      <c r="D1" s="36"/>
      <c r="E1" s="36" t="s">
        <v>137</v>
      </c>
      <c r="F1" s="36"/>
      <c r="G1" s="36" t="s">
        <v>6</v>
      </c>
      <c r="H1" s="36"/>
    </row>
    <row r="2" spans="1:8" x14ac:dyDescent="0.25">
      <c r="A2" s="34"/>
      <c r="B2" s="35" t="s">
        <v>138</v>
      </c>
      <c r="C2" s="34"/>
      <c r="D2" s="35" t="str">
        <f>B2</f>
        <v>Tarief</v>
      </c>
      <c r="E2" s="34"/>
      <c r="F2" s="35" t="s">
        <v>138</v>
      </c>
      <c r="G2" s="34"/>
      <c r="H2" s="35" t="s">
        <v>138</v>
      </c>
    </row>
    <row r="3" spans="1:8" x14ac:dyDescent="0.25">
      <c r="A3" s="31" t="s">
        <v>139</v>
      </c>
      <c r="B3" s="1"/>
      <c r="C3" s="31" t="s">
        <v>140</v>
      </c>
      <c r="D3" s="1"/>
      <c r="E3" s="31" t="s">
        <v>141</v>
      </c>
      <c r="F3" s="1"/>
      <c r="G3" s="31" t="s">
        <v>142</v>
      </c>
      <c r="H3" s="1"/>
    </row>
    <row r="4" spans="1:8" x14ac:dyDescent="0.25">
      <c r="A4" s="31" t="s">
        <v>143</v>
      </c>
      <c r="B4" s="32">
        <f>gegevenstabel!C52</f>
        <v>5285</v>
      </c>
      <c r="C4" s="31" t="s">
        <v>144</v>
      </c>
      <c r="D4" s="32">
        <f>gegevenstabel!H55+gegevenstabel!I55+gegevenstabel!J55</f>
        <v>4177</v>
      </c>
      <c r="E4" s="31" t="s">
        <v>145</v>
      </c>
      <c r="F4" s="32">
        <v>11</v>
      </c>
      <c r="G4" s="31" t="s">
        <v>146</v>
      </c>
      <c r="H4" s="32">
        <f>gegevenstabel!S55</f>
        <v>588</v>
      </c>
    </row>
    <row r="5" spans="1:8" ht="78.75" x14ac:dyDescent="0.25">
      <c r="A5" s="27" t="s">
        <v>147</v>
      </c>
      <c r="B5" s="19"/>
      <c r="C5" s="27" t="s">
        <v>148</v>
      </c>
      <c r="D5" s="19"/>
      <c r="E5" s="27" t="s">
        <v>149</v>
      </c>
      <c r="F5" s="19"/>
      <c r="G5" s="27" t="s">
        <v>150</v>
      </c>
      <c r="H5" s="19"/>
    </row>
    <row r="6" spans="1:8" x14ac:dyDescent="0.25">
      <c r="A6" s="34"/>
      <c r="B6" s="35" t="str">
        <f>B$2</f>
        <v>Tarief</v>
      </c>
      <c r="C6" s="34"/>
      <c r="D6" s="35" t="s">
        <v>138</v>
      </c>
      <c r="E6" s="34"/>
      <c r="F6" s="35" t="s">
        <v>138</v>
      </c>
      <c r="G6" s="34"/>
      <c r="H6" s="35" t="s">
        <v>138</v>
      </c>
    </row>
    <row r="7" spans="1:8" x14ac:dyDescent="0.25">
      <c r="A7" s="31" t="s">
        <v>151</v>
      </c>
      <c r="B7" s="1"/>
      <c r="C7" s="31" t="s">
        <v>152</v>
      </c>
      <c r="D7" s="1"/>
      <c r="E7" s="31" t="s">
        <v>141</v>
      </c>
      <c r="F7" s="1"/>
      <c r="G7" s="31" t="s">
        <v>153</v>
      </c>
      <c r="H7" s="1"/>
    </row>
    <row r="8" spans="1:8" x14ac:dyDescent="0.25">
      <c r="A8" s="31" t="s">
        <v>143</v>
      </c>
      <c r="B8" s="32">
        <f>gegevenstabel!C54</f>
        <v>5592</v>
      </c>
      <c r="C8" s="31" t="s">
        <v>144</v>
      </c>
      <c r="D8" s="32">
        <f>gegevenstabel!K55</f>
        <v>1421</v>
      </c>
      <c r="E8" s="31" t="s">
        <v>154</v>
      </c>
      <c r="F8" s="32">
        <v>35</v>
      </c>
      <c r="G8" s="31" t="s">
        <v>155</v>
      </c>
      <c r="H8" s="32">
        <f>gegevenstabel!R55</f>
        <v>39</v>
      </c>
    </row>
    <row r="9" spans="1:8" ht="78.75" x14ac:dyDescent="0.25">
      <c r="A9" s="27" t="s">
        <v>147</v>
      </c>
      <c r="B9" s="19"/>
      <c r="C9" s="27" t="s">
        <v>148</v>
      </c>
      <c r="D9" s="19"/>
      <c r="E9" s="27" t="s">
        <v>149</v>
      </c>
      <c r="F9" s="19"/>
      <c r="G9" s="27" t="s">
        <v>156</v>
      </c>
      <c r="H9" s="19"/>
    </row>
    <row r="10" spans="1:8" x14ac:dyDescent="0.25">
      <c r="A10" s="34"/>
      <c r="B10" s="35" t="str">
        <f>B$2</f>
        <v>Tarief</v>
      </c>
      <c r="C10" s="34"/>
      <c r="D10" s="35" t="s">
        <v>138</v>
      </c>
      <c r="E10" s="34"/>
      <c r="F10" s="35" t="s">
        <v>138</v>
      </c>
      <c r="G10" s="34"/>
      <c r="H10" s="35" t="s">
        <v>138</v>
      </c>
    </row>
    <row r="11" spans="1:8" x14ac:dyDescent="0.25">
      <c r="A11" s="31" t="s">
        <v>157</v>
      </c>
      <c r="B11" s="1"/>
      <c r="C11" s="31" t="s">
        <v>158</v>
      </c>
      <c r="D11" s="1"/>
      <c r="E11" s="31" t="s">
        <v>159</v>
      </c>
      <c r="F11" s="1"/>
      <c r="G11" s="31" t="s">
        <v>160</v>
      </c>
      <c r="H11" s="1"/>
    </row>
    <row r="12" spans="1:8" x14ac:dyDescent="0.25">
      <c r="A12" s="31" t="s">
        <v>161</v>
      </c>
      <c r="B12" s="32">
        <f>gegevenstabel!C53</f>
        <v>633</v>
      </c>
      <c r="C12" s="31" t="s">
        <v>144</v>
      </c>
      <c r="D12" s="32">
        <f>gegevenstabel!G55</f>
        <v>2337</v>
      </c>
      <c r="E12" s="31" t="s">
        <v>144</v>
      </c>
      <c r="F12" s="37">
        <v>160</v>
      </c>
      <c r="G12" s="31" t="s">
        <v>162</v>
      </c>
      <c r="H12" s="32">
        <f>gegevenstabel!Q55</f>
        <v>162</v>
      </c>
    </row>
    <row r="13" spans="1:8" ht="78.75" x14ac:dyDescent="0.25">
      <c r="A13" s="27" t="s">
        <v>147</v>
      </c>
      <c r="B13" s="19"/>
      <c r="C13" s="27" t="s">
        <v>148</v>
      </c>
      <c r="D13" s="19"/>
      <c r="E13" s="27" t="s">
        <v>148</v>
      </c>
      <c r="F13" s="19"/>
      <c r="G13" s="27" t="s">
        <v>163</v>
      </c>
      <c r="H13" s="19"/>
    </row>
    <row r="14" spans="1:8" x14ac:dyDescent="0.25">
      <c r="A14" s="34"/>
      <c r="B14" s="35" t="str">
        <f>B$2</f>
        <v>Tarief</v>
      </c>
      <c r="C14" s="34"/>
      <c r="D14" s="35" t="s">
        <v>138</v>
      </c>
      <c r="E14" s="34"/>
      <c r="F14" s="35" t="s">
        <v>138</v>
      </c>
      <c r="G14" s="34"/>
      <c r="H14" s="35"/>
    </row>
    <row r="15" spans="1:8" x14ac:dyDescent="0.25">
      <c r="A15" s="31" t="s">
        <v>164</v>
      </c>
      <c r="B15" s="1"/>
      <c r="C15" s="31" t="s">
        <v>165</v>
      </c>
      <c r="D15" s="1"/>
      <c r="E15" s="31" t="s">
        <v>166</v>
      </c>
      <c r="F15" s="1"/>
    </row>
    <row r="16" spans="1:8" x14ac:dyDescent="0.25">
      <c r="A16" s="31" t="s">
        <v>143</v>
      </c>
      <c r="B16" s="32">
        <v>1600</v>
      </c>
      <c r="C16" s="31" t="s">
        <v>144</v>
      </c>
      <c r="D16" s="32">
        <f>gegevenstabel!L55+gegevenstabel!M55</f>
        <v>244</v>
      </c>
      <c r="E16" s="31" t="s">
        <v>144</v>
      </c>
      <c r="F16" s="32">
        <f>160-F12</f>
        <v>0</v>
      </c>
    </row>
    <row r="17" spans="1:9" ht="78.75" x14ac:dyDescent="0.25">
      <c r="A17" s="27" t="s">
        <v>147</v>
      </c>
      <c r="B17" s="19"/>
      <c r="C17" s="27" t="s">
        <v>148</v>
      </c>
      <c r="D17" s="19"/>
      <c r="E17" s="27" t="s">
        <v>148</v>
      </c>
      <c r="F17" s="19"/>
    </row>
    <row r="18" spans="1:9" x14ac:dyDescent="0.25">
      <c r="A18" s="34"/>
      <c r="B18" s="35" t="str">
        <f>B$2</f>
        <v>Tarief</v>
      </c>
      <c r="C18" s="34"/>
      <c r="D18" s="35" t="s">
        <v>138</v>
      </c>
      <c r="E18" s="34"/>
      <c r="F18" s="35" t="s">
        <v>138</v>
      </c>
    </row>
    <row r="19" spans="1:9" x14ac:dyDescent="0.25">
      <c r="A19" s="31" t="s">
        <v>167</v>
      </c>
      <c r="B19" s="1"/>
      <c r="C19" s="31" t="s">
        <v>168</v>
      </c>
      <c r="D19" s="1"/>
      <c r="E19" s="31" t="s">
        <v>169</v>
      </c>
      <c r="F19" s="1"/>
    </row>
    <row r="20" spans="1:9" x14ac:dyDescent="0.25">
      <c r="A20" s="31" t="s">
        <v>170</v>
      </c>
      <c r="B20" s="32">
        <v>100</v>
      </c>
      <c r="C20" s="31" t="s">
        <v>171</v>
      </c>
      <c r="D20" s="32">
        <v>2</v>
      </c>
      <c r="E20" s="31" t="s">
        <v>170</v>
      </c>
      <c r="F20" s="32">
        <v>25</v>
      </c>
    </row>
    <row r="21" spans="1:9" ht="78.75" x14ac:dyDescent="0.25">
      <c r="A21" s="27" t="s">
        <v>172</v>
      </c>
      <c r="B21" s="19"/>
      <c r="C21" s="27" t="s">
        <v>173</v>
      </c>
      <c r="D21" s="19"/>
      <c r="E21" s="27" t="s">
        <v>172</v>
      </c>
      <c r="F21" s="19"/>
    </row>
    <row r="22" spans="1:9" x14ac:dyDescent="0.25">
      <c r="A22" s="34"/>
      <c r="B22" s="35" t="str">
        <f>B$2</f>
        <v>Tarief</v>
      </c>
      <c r="C22" s="34"/>
      <c r="D22" s="35" t="s">
        <v>138</v>
      </c>
      <c r="E22" s="34"/>
      <c r="F22" s="35" t="s">
        <v>138</v>
      </c>
    </row>
    <row r="23" spans="1:9" x14ac:dyDescent="0.25">
      <c r="A23" s="31" t="s">
        <v>174</v>
      </c>
      <c r="B23" s="1"/>
      <c r="C23" s="31"/>
      <c r="D23" s="32"/>
      <c r="E23" s="31"/>
      <c r="F23" s="32"/>
    </row>
    <row r="24" spans="1:9" x14ac:dyDescent="0.25">
      <c r="A24" s="31" t="s">
        <v>170</v>
      </c>
      <c r="B24" s="32">
        <v>10</v>
      </c>
      <c r="C24" s="31"/>
      <c r="D24" s="32"/>
      <c r="E24" s="31"/>
      <c r="F24" s="32"/>
      <c r="I24" s="33"/>
    </row>
    <row r="25" spans="1:9" ht="63" x14ac:dyDescent="0.25">
      <c r="A25" s="27" t="s">
        <v>172</v>
      </c>
      <c r="B25" s="19"/>
      <c r="C25" s="27"/>
      <c r="D25" s="28"/>
      <c r="E25" s="27"/>
      <c r="F25" s="28"/>
      <c r="G25" s="29"/>
      <c r="H25" s="30"/>
      <c r="I25" s="30"/>
    </row>
    <row r="26" spans="1:9" x14ac:dyDescent="0.25">
      <c r="A26" s="22" t="s">
        <v>175</v>
      </c>
    </row>
    <row r="27" spans="1:9" x14ac:dyDescent="0.25">
      <c r="A27" s="22" t="s">
        <v>176</v>
      </c>
    </row>
    <row r="28" spans="1:9" x14ac:dyDescent="0.25">
      <c r="A28" s="22" t="s">
        <v>177</v>
      </c>
    </row>
    <row r="29" spans="1:9" x14ac:dyDescent="0.25">
      <c r="A29" s="22"/>
    </row>
    <row r="30" spans="1:9" x14ac:dyDescent="0.25">
      <c r="A30" s="25" t="s">
        <v>178</v>
      </c>
    </row>
    <row r="32" spans="1:9" ht="18.75" x14ac:dyDescent="0.25">
      <c r="C32" s="12" t="s">
        <v>179</v>
      </c>
      <c r="G32" s="26"/>
    </row>
    <row r="33" spans="2:7" x14ac:dyDescent="0.25">
      <c r="C33" s="13">
        <f>B3*B4+B7*B8+B11*B12+B15*B16+B19*B20+B23*B24</f>
        <v>0</v>
      </c>
      <c r="E33" s="26"/>
      <c r="G33" s="26"/>
    </row>
    <row r="34" spans="2:7" x14ac:dyDescent="0.25">
      <c r="C34" s="13">
        <f>D3*D4+D7*D8+D11*D12+D15*D16+D19*D20+D23*D24</f>
        <v>0</v>
      </c>
      <c r="G34" s="26"/>
    </row>
    <row r="35" spans="2:7" x14ac:dyDescent="0.25">
      <c r="C35" s="13">
        <f>F3*F4+F7*F8+F11*F12+F15*F16+F19*F20+F23*F24</f>
        <v>0</v>
      </c>
      <c r="G35" s="26"/>
    </row>
    <row r="36" spans="2:7" x14ac:dyDescent="0.25">
      <c r="C36" s="13">
        <f>H3*H4+H7*H8+H11*H12+H15*H16+H19*H20+H23*H24</f>
        <v>0</v>
      </c>
      <c r="E36" s="26"/>
      <c r="G36" s="26"/>
    </row>
    <row r="37" spans="2:7" ht="18.75" x14ac:dyDescent="0.25">
      <c r="B37" s="23" t="s">
        <v>180</v>
      </c>
      <c r="C37" s="14">
        <f>SUM(C33:C36)</f>
        <v>0</v>
      </c>
      <c r="E37" s="23"/>
    </row>
    <row r="38" spans="2:7" ht="18.75" x14ac:dyDescent="0.25">
      <c r="B38" s="23" t="s">
        <v>181</v>
      </c>
      <c r="C38" s="14">
        <f>C37/(gegevenstabel!C55)</f>
        <v>0</v>
      </c>
      <c r="E38" s="23"/>
    </row>
  </sheetData>
  <sheetProtection algorithmName="SHA-512" hashValue="5ENAAZOriynb1u58BoyCUWRYY9knBlH2BKxbqQ6jI/YYLsNv0CDyBstL4WxA3CeEo0cqFtqzlzdOdepxoOsMQw==" saltValue="i62mFRU8jHsXWOtWM97/UA==" spinCount="100000" sheet="1" objects="1" scenarios="1"/>
  <mergeCells count="4">
    <mergeCell ref="A1:B1"/>
    <mergeCell ref="C1:D1"/>
    <mergeCell ref="E1:F1"/>
    <mergeCell ref="G1:H1"/>
  </mergeCell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AE740-DDD3-4925-B0FB-1B5FFD2919ED}">
  <dimension ref="A1:B2"/>
  <sheetViews>
    <sheetView tabSelected="1" workbookViewId="0">
      <selection activeCell="C25" sqref="C25"/>
    </sheetView>
  </sheetViews>
  <sheetFormatPr defaultRowHeight="15.75" x14ac:dyDescent="0.25"/>
  <cols>
    <col min="1" max="1" width="19.875" bestFit="1" customWidth="1"/>
  </cols>
  <sheetData>
    <row r="1" spans="1:2" ht="28.5" x14ac:dyDescent="0.25">
      <c r="A1" s="16" t="s">
        <v>182</v>
      </c>
      <c r="B1" s="16" t="s">
        <v>179</v>
      </c>
    </row>
    <row r="2" spans="1:2" ht="28.5" x14ac:dyDescent="0.45">
      <c r="A2" s="17" t="s">
        <v>183</v>
      </c>
      <c r="B2" s="18"/>
    </row>
  </sheetData>
  <sheetProtection algorithmName="SHA-512" hashValue="zrXbf81788CPkCmSnH4krepo0EKhMNUWblRTSDvGvNxxBZNm8SXOaU1TDoBuyGIsYxkXJupblH9W8tsz0sY/Sw==" saltValue="dWlEcIXDdtvDgYUFS/uuo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0C48ACA60324993FD9AC89B943C70" ma:contentTypeVersion="7" ma:contentTypeDescription="Een nieuw document maken." ma:contentTypeScope="" ma:versionID="a8e2c7103bad9f52224a6a0ba09dbfa9">
  <xsd:schema xmlns:xsd="http://www.w3.org/2001/XMLSchema" xmlns:xs="http://www.w3.org/2001/XMLSchema" xmlns:p="http://schemas.microsoft.com/office/2006/metadata/properties" xmlns:ns2="c6f71f82-fc9c-4528-a84f-ae74a4606330" xmlns:ns3="b96849b5-5925-406c-8590-c21ed2b86b83" targetNamespace="http://schemas.microsoft.com/office/2006/metadata/properties" ma:root="true" ma:fieldsID="e18cc3c0171eb390e07c3dd72243f426" ns2:_="" ns3:_="">
    <xsd:import namespace="c6f71f82-fc9c-4528-a84f-ae74a4606330"/>
    <xsd:import namespace="b96849b5-5925-406c-8590-c21ed2b86b8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71f82-fc9c-4528-a84f-ae74a46063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6849b5-5925-406c-8590-c21ed2b86b83"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A42DFA-6963-4971-B3A4-A747307F44B9}">
  <ds:schemaRefs>
    <ds:schemaRef ds:uri="http://www.w3.org/XML/1998/namespace"/>
    <ds:schemaRef ds:uri="c6f71f82-fc9c-4528-a84f-ae74a4606330"/>
    <ds:schemaRef ds:uri="http://schemas.microsoft.com/office/2006/documentManagement/types"/>
    <ds:schemaRef ds:uri="b96849b5-5925-406c-8590-c21ed2b86b83"/>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FA3E6A42-A481-4158-B5CA-5FA159BB6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f71f82-fc9c-4528-a84f-ae74a4606330"/>
    <ds:schemaRef ds:uri="b96849b5-5925-406c-8590-c21ed2b86b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FF1476-54A5-4AD8-9184-4108AF2413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Uitleg</vt:lpstr>
      <vt:lpstr>gegevenstabel</vt:lpstr>
      <vt:lpstr>Prijzenblad</vt:lpstr>
      <vt:lpstr>Prijs Touchscreen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Office-gebruiker</dc:creator>
  <cp:keywords/>
  <dc:description/>
  <cp:lastModifiedBy>Merlijn Donk</cp:lastModifiedBy>
  <cp:revision/>
  <dcterms:created xsi:type="dcterms:W3CDTF">2016-11-23T11:38:53Z</dcterms:created>
  <dcterms:modified xsi:type="dcterms:W3CDTF">2020-05-15T13:14:40Z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0x0101004FC0C48ACA60324993FD9AC89B943C70</vt:lpwstr>
  </property>
</Properties>
</file>