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H:\Team Inkoop\Projecten\ICT\Netwerkdiensten 2018\03. Inschrijvingsleidraad en bijlagen\Gepubliceerd 07-01-20\"/>
    </mc:Choice>
  </mc:AlternateContent>
  <xr:revisionPtr revIDLastSave="0" documentId="13_ncr:1_{0E2D8DFF-13D7-4903-A352-13BF0824C9FB}" xr6:coauthVersionLast="36" xr6:coauthVersionMax="36" xr10:uidLastSave="{00000000-0000-0000-0000-000000000000}"/>
  <bookViews>
    <workbookView xWindow="0" yWindow="0" windowWidth="14370" windowHeight="11595" xr2:uid="{00000000-000D-0000-FFFF-FFFF00000000}"/>
  </bookViews>
  <sheets>
    <sheet name="Voorblad" sheetId="6" r:id="rId1"/>
    <sheet name="Instructie" sheetId="7" r:id="rId2"/>
    <sheet name="I Netwerk HW SW " sheetId="1" r:id="rId3"/>
    <sheet name="II Diensten" sheetId="3" r:id="rId4"/>
    <sheet name="Totaal" sheetId="8" r:id="rId5"/>
  </sheets>
  <definedNames>
    <definedName name="_ftn1" localSheetId="3">'II Diensten'!#REF!</definedName>
    <definedName name="_ftnref1" localSheetId="3">'II Diensten'!#REF!</definedName>
  </definedNames>
  <calcPr calcId="191028"/>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60" i="1" l="1"/>
  <c r="E60" i="1"/>
  <c r="E58" i="1" l="1"/>
  <c r="E57" i="1"/>
  <c r="E56" i="1"/>
  <c r="E55" i="1"/>
  <c r="E54" i="1"/>
  <c r="E53" i="1"/>
  <c r="E49" i="1"/>
  <c r="E48" i="1"/>
  <c r="E47" i="1"/>
  <c r="E41" i="1"/>
  <c r="E42" i="1"/>
  <c r="E43" i="1"/>
  <c r="E44" i="1"/>
  <c r="E45" i="1"/>
  <c r="E40" i="1"/>
  <c r="N58" i="1"/>
  <c r="N57" i="1"/>
  <c r="N56" i="1"/>
  <c r="N55" i="1"/>
  <c r="N54" i="1"/>
  <c r="N53" i="1"/>
  <c r="N48" i="1"/>
  <c r="N49" i="1"/>
  <c r="N47" i="1"/>
  <c r="N41" i="1"/>
  <c r="N42" i="1"/>
  <c r="N43" i="1"/>
  <c r="N44" i="1"/>
  <c r="N45" i="1"/>
  <c r="N40" i="1"/>
  <c r="D17" i="8" l="1"/>
  <c r="D3" i="8" l="1"/>
  <c r="G3" i="3" l="1"/>
  <c r="H3" i="1"/>
  <c r="J3" i="7"/>
  <c r="I29" i="3" l="1"/>
  <c r="K29" i="3" s="1"/>
  <c r="I28" i="3"/>
  <c r="K28" i="3" s="1"/>
  <c r="I26" i="3"/>
  <c r="K26" i="3" s="1"/>
  <c r="I25" i="3"/>
  <c r="K25" i="3" s="1"/>
  <c r="I23" i="3"/>
  <c r="K23" i="3" s="1"/>
  <c r="I22" i="3"/>
  <c r="K22" i="3" s="1"/>
  <c r="I20" i="3"/>
  <c r="K20" i="3" s="1"/>
  <c r="I19" i="3"/>
  <c r="K19" i="3" s="1"/>
  <c r="I17" i="3"/>
  <c r="K17" i="3" s="1"/>
  <c r="I16" i="3"/>
  <c r="K16" i="3" s="1"/>
  <c r="I14" i="3"/>
  <c r="K14" i="3" s="1"/>
  <c r="I13" i="3"/>
  <c r="K13" i="3" s="1"/>
  <c r="I35" i="3" l="1"/>
  <c r="K35" i="3" s="1"/>
  <c r="I34" i="3"/>
  <c r="K34" i="3" s="1"/>
  <c r="I32" i="3"/>
  <c r="K32" i="3" s="1"/>
  <c r="I10" i="3"/>
  <c r="K10" i="3" s="1"/>
  <c r="I9" i="3"/>
  <c r="K9" i="3" s="1"/>
  <c r="K71" i="3" l="1"/>
  <c r="K72" i="3"/>
  <c r="K73" i="3"/>
  <c r="K70" i="3"/>
  <c r="K91" i="1" l="1"/>
  <c r="K90" i="1"/>
  <c r="K89" i="1"/>
  <c r="K87" i="1"/>
  <c r="K86" i="1"/>
  <c r="K85" i="1"/>
  <c r="K84" i="1"/>
  <c r="K82" i="1"/>
  <c r="K92" i="1" l="1"/>
  <c r="D9" i="8" s="1"/>
  <c r="I31" i="3" l="1"/>
  <c r="K31" i="3" s="1"/>
  <c r="K36" i="3" s="1"/>
  <c r="D10" i="8" s="1"/>
  <c r="K21" i="1" l="1"/>
  <c r="K20" i="1"/>
  <c r="K19" i="1"/>
  <c r="K18" i="1"/>
  <c r="K10" i="1" l="1"/>
  <c r="K11" i="1"/>
  <c r="K12" i="1"/>
  <c r="K13" i="1"/>
  <c r="K14" i="1"/>
  <c r="K15" i="1"/>
  <c r="K16" i="1"/>
  <c r="K9" i="1"/>
  <c r="N61" i="1" l="1"/>
  <c r="N50" i="1"/>
  <c r="K22" i="1"/>
  <c r="D7" i="8" s="1"/>
  <c r="I50" i="3"/>
  <c r="I49" i="3"/>
  <c r="I48" i="3"/>
  <c r="I47" i="3"/>
  <c r="I46" i="3"/>
  <c r="I45" i="3"/>
  <c r="I44" i="3"/>
  <c r="I43" i="3"/>
  <c r="K50" i="3"/>
  <c r="L50" i="3" s="1"/>
  <c r="K49" i="3"/>
  <c r="L49" i="3" s="1"/>
  <c r="K48" i="3"/>
  <c r="L48" i="3" s="1"/>
  <c r="K47" i="3"/>
  <c r="L47" i="3" s="1"/>
  <c r="K46" i="3"/>
  <c r="L46" i="3" s="1"/>
  <c r="K45" i="3"/>
  <c r="L45" i="3" s="1"/>
  <c r="K44" i="3"/>
  <c r="L44" i="3" s="1"/>
  <c r="K43" i="3"/>
  <c r="L43" i="3" s="1"/>
  <c r="M63" i="1" l="1"/>
  <c r="M65" i="1" s="1"/>
  <c r="D8" i="8" s="1"/>
  <c r="L51" i="3"/>
  <c r="D11" i="8" s="1"/>
  <c r="D12" i="8" s="1"/>
  <c r="K74" i="3"/>
  <c r="K75" i="3" s="1"/>
  <c r="D19" i="8" s="1"/>
</calcChain>
</file>

<file path=xl/sharedStrings.xml><?xml version="1.0" encoding="utf-8"?>
<sst xmlns="http://schemas.openxmlformats.org/spreadsheetml/2006/main" count="382" uniqueCount="234">
  <si>
    <t>Prijzenblad EA Netwerkdiensten RU/ Radboudumc</t>
  </si>
  <si>
    <t>A1</t>
  </si>
  <si>
    <r>
      <t>HARDWARE</t>
    </r>
    <r>
      <rPr>
        <sz val="11"/>
        <color theme="1"/>
        <rFont val="Calibri"/>
        <family val="2"/>
        <scheme val="minor"/>
      </rPr>
      <t xml:space="preserve"> | Kortingen per categorie</t>
    </r>
  </si>
  <si>
    <t>Categorie</t>
  </si>
  <si>
    <t>Omschrijving</t>
  </si>
  <si>
    <t>Netto omzet</t>
  </si>
  <si>
    <t>Core / Distributie</t>
  </si>
  <si>
    <t>Datacenter</t>
  </si>
  <si>
    <t>Datacenter  (o.a. N3xxx series, N5xxx series, N7xxx, N9xxx series)</t>
  </si>
  <si>
    <t>Wireless</t>
  </si>
  <si>
    <t>Wireless (o.a. Aironet 18xx series, Aironet 28xx series, Aironet 38xx series, Aironet 48xx series, Cat9xxx, Cisco 8540, Cisco 5520, Cisco 3503)</t>
  </si>
  <si>
    <t>Security</t>
  </si>
  <si>
    <t>Security (o.a. ASA 55xx series, Firepower 21xx series, Firepower 41xx series, Firepower 9xxx series, Cisco Identity Services Engine)</t>
  </si>
  <si>
    <t>Optics</t>
  </si>
  <si>
    <t>Cisco SFP-10G-LR-S, SFP-10G-SR-S</t>
  </si>
  <si>
    <t>Optics Cisco SFP overig</t>
  </si>
  <si>
    <t>Limited Lifetime Warranty</t>
  </si>
  <si>
    <t>I</t>
  </si>
  <si>
    <t>RADBOUD UNIVERSITEIT</t>
  </si>
  <si>
    <t>ACCESS</t>
  </si>
  <si>
    <t>CORE - DISTRIBUTIE - OOB</t>
  </si>
  <si>
    <t>DATACENTER</t>
  </si>
  <si>
    <t>WIRELESS</t>
  </si>
  <si>
    <t>IPAM</t>
  </si>
  <si>
    <t>OPTICS</t>
  </si>
  <si>
    <t>SECURITY</t>
  </si>
  <si>
    <t>II</t>
  </si>
  <si>
    <t>RADBOUDUMC</t>
  </si>
  <si>
    <t>C1</t>
  </si>
  <si>
    <r>
      <t>SOFTWARE</t>
    </r>
    <r>
      <rPr>
        <sz val="11"/>
        <color theme="1"/>
        <rFont val="Calibri"/>
        <family val="2"/>
        <scheme val="minor"/>
      </rPr>
      <t xml:space="preserve"> | Management- en beheersoftware</t>
    </r>
  </si>
  <si>
    <t>CISCO SUBSCRIPTION SOFTWARE (DNA) BUNDELS</t>
  </si>
  <si>
    <t>&gt; F5</t>
  </si>
  <si>
    <t>&gt; INFOBLOX</t>
  </si>
  <si>
    <t>&gt; FORTINET</t>
  </si>
  <si>
    <t>Aantal</t>
  </si>
  <si>
    <t>Eenheid</t>
  </si>
  <si>
    <t>Bruto tarief</t>
  </si>
  <si>
    <t>Bruto Totaal</t>
  </si>
  <si>
    <t>Korting</t>
  </si>
  <si>
    <t>Netto Totaal</t>
  </si>
  <si>
    <t>Maand</t>
  </si>
  <si>
    <t>Omschrijving/ Rol</t>
  </si>
  <si>
    <t xml:space="preserve">Aantal </t>
  </si>
  <si>
    <t>Netto Tarief</t>
  </si>
  <si>
    <t>Uurtarief</t>
  </si>
  <si>
    <r>
      <t xml:space="preserve">TOESLAGEN UURTARIEVEN
</t>
    </r>
    <r>
      <rPr>
        <sz val="11"/>
        <color theme="1"/>
        <rFont val="Calibri"/>
        <family val="2"/>
        <scheme val="minor"/>
      </rPr>
      <t>BUITEN STANDAARD WERKTIJDEN</t>
    </r>
  </si>
  <si>
    <t>% toeslag Uurtarief</t>
  </si>
  <si>
    <t>Avond</t>
  </si>
  <si>
    <t>Nacht</t>
  </si>
  <si>
    <t>Weekend</t>
  </si>
  <si>
    <t>Feestdagen</t>
  </si>
  <si>
    <t xml:space="preserve">EENMALIGE PROJECT- en MIGRATIEKOSTEN </t>
  </si>
  <si>
    <t>Type</t>
  </si>
  <si>
    <t>Totaal:</t>
  </si>
  <si>
    <t xml:space="preserve">Totaal eenmalige projectkosten </t>
  </si>
  <si>
    <r>
      <rPr>
        <b/>
        <sz val="11"/>
        <color theme="1"/>
        <rFont val="Calibri"/>
        <family val="2"/>
        <scheme val="minor"/>
      </rPr>
      <t>SUPPORTVERGOEDING</t>
    </r>
    <r>
      <rPr>
        <sz val="11"/>
        <color theme="1"/>
        <rFont val="Calibri"/>
        <family val="2"/>
        <scheme val="minor"/>
      </rPr>
      <t xml:space="preserve">
(per jaar; €)</t>
    </r>
  </si>
  <si>
    <t>TOTAAL NETTO HARDWARE SUPPORTVERGOEDING PER JAAR RADBOUDUMC</t>
  </si>
  <si>
    <t>TOTAAL NETTO HARDWARE SUPPORTVERGOEDING PER JAAR RADBOUD UNIVERSITEIT</t>
  </si>
  <si>
    <r>
      <t xml:space="preserve">TOTAAL B1 HARDWARE | </t>
    </r>
    <r>
      <rPr>
        <sz val="11"/>
        <color theme="1"/>
        <rFont val="Calibri"/>
        <family val="2"/>
        <scheme val="minor"/>
      </rPr>
      <t>Support SLA</t>
    </r>
  </si>
  <si>
    <t>Switches (o.a. Cat68xx series,  series Cat95xx , Cat96xx series)</t>
  </si>
  <si>
    <t>Switches (o.a. Cat92xx series, Cat93xx series, Cat2xxx series, Cat3xxx series, Cat94xx series)</t>
  </si>
  <si>
    <t xml:space="preserve">B1 </t>
  </si>
  <si>
    <r>
      <t xml:space="preserve">HARDWARE | </t>
    </r>
    <r>
      <rPr>
        <sz val="11"/>
        <color theme="1"/>
        <rFont val="Calibri"/>
        <family val="2"/>
        <scheme val="minor"/>
      </rPr>
      <t>Support SLA</t>
    </r>
  </si>
  <si>
    <t>TOTAAL A1 HARDWARE</t>
  </si>
  <si>
    <r>
      <rPr>
        <b/>
        <sz val="11"/>
        <color theme="1"/>
        <rFont val="Calibri"/>
        <family val="2"/>
        <scheme val="minor"/>
      </rPr>
      <t>% Carry-in</t>
    </r>
    <r>
      <rPr>
        <sz val="11"/>
        <color theme="1"/>
        <rFont val="Calibri"/>
        <family val="2"/>
        <scheme val="minor"/>
      </rPr>
      <t xml:space="preserve">
Supportvergoeding</t>
    </r>
  </si>
  <si>
    <r>
      <rPr>
        <b/>
        <sz val="11"/>
        <color theme="1"/>
        <rFont val="Calibri"/>
        <family val="2"/>
        <scheme val="minor"/>
      </rPr>
      <t>% 8x5</t>
    </r>
    <r>
      <rPr>
        <sz val="11"/>
        <color theme="1"/>
        <rFont val="Calibri"/>
        <family val="2"/>
        <scheme val="minor"/>
      </rPr>
      <t xml:space="preserve">
Supportvergoeding</t>
    </r>
  </si>
  <si>
    <t>Het vermelde volume is louter indicatief waarvoor geen afnameverplichting geldt;</t>
  </si>
  <si>
    <t>-</t>
  </si>
  <si>
    <t xml:space="preserve">Opmerkingen 1) </t>
  </si>
  <si>
    <t xml:space="preserve">Opmerkingen 2) </t>
  </si>
  <si>
    <t xml:space="preserve">Opmerkingen 3) </t>
  </si>
  <si>
    <t xml:space="preserve">Op basis van de opgegeven kortingen zal de netto vergoeding voor de gevraagde hardware worden bepaald; </t>
  </si>
  <si>
    <t>- ADVANTAGE</t>
  </si>
  <si>
    <t>- PREMIER</t>
  </si>
  <si>
    <t>- ESSENTIALS</t>
  </si>
  <si>
    <t xml:space="preserve">Opmerkingen 4) </t>
  </si>
  <si>
    <t xml:space="preserve">Carry-in </t>
  </si>
  <si>
    <t>8x5</t>
  </si>
  <si>
    <t>Servicewindow</t>
  </si>
  <si>
    <t>Responsetijd on-site</t>
  </si>
  <si>
    <t>Engineer on-site</t>
  </si>
  <si>
    <t>Vervangde apparatuur</t>
  </si>
  <si>
    <t>Levering vervangende apparatuur</t>
  </si>
  <si>
    <t xml:space="preserve">Reis en werkuren </t>
  </si>
  <si>
    <t xml:space="preserve">Telefonisch en remote support </t>
  </si>
  <si>
    <t>Call-to-fix</t>
  </si>
  <si>
    <t>N.v.t.</t>
  </si>
  <si>
    <t>Nee</t>
  </si>
  <si>
    <t xml:space="preserve">Inbegrepen </t>
  </si>
  <si>
    <t>Drop shipment</t>
  </si>
  <si>
    <t>Ja</t>
  </si>
  <si>
    <t>4 uur</t>
  </si>
  <si>
    <t>Inbegrepen</t>
  </si>
  <si>
    <t>Engineer aanbieder</t>
  </si>
  <si>
    <t xml:space="preserve">Support element </t>
  </si>
  <si>
    <t>Voor de gevraagde supportvarianten gelden de navolgende criteria:</t>
  </si>
  <si>
    <r>
      <t xml:space="preserve">Support: Carry-in </t>
    </r>
    <r>
      <rPr>
        <vertAlign val="superscript"/>
        <sz val="11"/>
        <color theme="1"/>
        <rFont val="Calibri (Hoofdtekst)"/>
      </rPr>
      <t>*4</t>
    </r>
    <r>
      <rPr>
        <b/>
        <sz val="11"/>
        <color theme="1"/>
        <rFont val="Calibri"/>
        <family val="2"/>
        <scheme val="minor"/>
      </rPr>
      <t xml:space="preserve">
</t>
    </r>
  </si>
  <si>
    <r>
      <t xml:space="preserve">Support: 8x5 </t>
    </r>
    <r>
      <rPr>
        <vertAlign val="superscript"/>
        <sz val="11"/>
        <color theme="0"/>
        <rFont val="Calibri (Hoofdtekst)"/>
      </rPr>
      <t>*4</t>
    </r>
    <r>
      <rPr>
        <b/>
        <sz val="11"/>
        <color theme="0"/>
        <rFont val="Calibri"/>
        <family val="2"/>
        <scheme val="minor"/>
      </rPr>
      <t xml:space="preserve">
</t>
    </r>
  </si>
  <si>
    <r>
      <rPr>
        <b/>
        <sz val="11"/>
        <color theme="1"/>
        <rFont val="Calibri"/>
        <family val="2"/>
        <scheme val="minor"/>
      </rPr>
      <t>Bruto GPL Waarde</t>
    </r>
    <r>
      <rPr>
        <sz val="11"/>
        <color theme="1"/>
        <rFont val="Calibri"/>
        <family val="2"/>
        <scheme val="minor"/>
      </rPr>
      <t xml:space="preserve"> (historisch; €)</t>
    </r>
  </si>
  <si>
    <t xml:space="preserve">Cisco Netwerkcomponenten </t>
  </si>
  <si>
    <t xml:space="preserve">Hardware overige fabrikanten </t>
  </si>
  <si>
    <r>
      <t xml:space="preserve">Categorie </t>
    </r>
    <r>
      <rPr>
        <vertAlign val="superscript"/>
        <sz val="11"/>
        <color theme="1"/>
        <rFont val="Calibri (Hoofdtekst)"/>
      </rPr>
      <t>*3</t>
    </r>
  </si>
  <si>
    <t xml:space="preserve">Een afwijkende afname voor de afzonderlijke categorieen gedurende de contracttermijn dient niet te leiden tot aanpassing(en) van de opgegeven kortingstarieven; </t>
  </si>
  <si>
    <t>F5</t>
  </si>
  <si>
    <t>INFOBLOX</t>
  </si>
  <si>
    <t>FORTINET</t>
  </si>
  <si>
    <t>CHECKPOINT</t>
  </si>
  <si>
    <r>
      <t xml:space="preserve">Korting </t>
    </r>
    <r>
      <rPr>
        <b/>
        <vertAlign val="superscript"/>
        <sz val="11"/>
        <color theme="1"/>
        <rFont val="Calibri (Hoofdtekst)"/>
      </rPr>
      <t>*2</t>
    </r>
    <r>
      <rPr>
        <b/>
        <sz val="11"/>
        <color theme="1"/>
        <rFont val="Calibri"/>
        <family val="2"/>
        <scheme val="minor"/>
      </rPr>
      <t xml:space="preserve">
</t>
    </r>
    <r>
      <rPr>
        <sz val="11"/>
        <color theme="1"/>
        <rFont val="Calibri"/>
        <family val="2"/>
        <scheme val="minor"/>
      </rPr>
      <t>% kortingh op GPL Fabrikant</t>
    </r>
  </si>
  <si>
    <t xml:space="preserve">Cisco Software   </t>
  </si>
  <si>
    <r>
      <t xml:space="preserve"> Verkoopkorting 
</t>
    </r>
    <r>
      <rPr>
        <sz val="11"/>
        <color theme="1"/>
        <rFont val="Calibri"/>
        <family val="2"/>
        <scheme val="minor"/>
      </rPr>
      <t>% korting op GPL fabrikant</t>
    </r>
  </si>
  <si>
    <r>
      <t xml:space="preserve">Bruto GPL Waarde 
</t>
    </r>
    <r>
      <rPr>
        <sz val="11"/>
        <color theme="1"/>
        <rFont val="Calibri"/>
        <family val="2"/>
        <scheme val="minor"/>
      </rPr>
      <t>(historisch)</t>
    </r>
  </si>
  <si>
    <t xml:space="preserve">Het vermelde volume is gebaseerd op de EMEA bruto listprijs van fabrikant; </t>
  </si>
  <si>
    <t xml:space="preserve">Radboudumc en Radboud Universiteit participeren in landelijke samenwerkingsinitiatieven. Indien vanuit dergelijke initiatieven voor Opdrachtgever meer gunstige voorwaarden worden geboden dan prevaleren deze voorwaarden op de door Aanbieder opgegeven kortingen. </t>
  </si>
  <si>
    <t>Software overige fabrikanten</t>
  </si>
  <si>
    <t xml:space="preserve">Support Cisco Netwerkcomponenten </t>
  </si>
  <si>
    <t xml:space="preserve">Support Hardware overige fabrikanten </t>
  </si>
  <si>
    <t>TOTAAL A1 DIENSTEN</t>
  </si>
  <si>
    <t>B1</t>
  </si>
  <si>
    <t>TOTAAL B1 UURTARIEVEN AANVULLENDE DIENSTEN</t>
  </si>
  <si>
    <r>
      <t>DIENSTEN</t>
    </r>
    <r>
      <rPr>
        <vertAlign val="superscript"/>
        <sz val="11"/>
        <color theme="1"/>
        <rFont val="Calibri (Hoofdtekst)"/>
      </rPr>
      <t>*1</t>
    </r>
  </si>
  <si>
    <t xml:space="preserve">Pre-sales activiteiten en advisering zijn voor rekening van Inschrijver, hiervoor mogen geen additionele kosten voor in rekening worden gebracht. </t>
  </si>
  <si>
    <t xml:space="preserve">Onder aanvullende diensten wordt verstaan: netwerkdienten ten behoeve van maar niet beperkt tot Advies, Projecten, Site-Surveys, NOC, Updates en Upgrades, SOC, Leveren/ bijhouden van een on-campus spare-voorraad, monitoring, e.d. </t>
  </si>
  <si>
    <r>
      <t xml:space="preserve">UURTARIEVEN AANVULLENDE DIENSTEN </t>
    </r>
    <r>
      <rPr>
        <vertAlign val="superscript"/>
        <sz val="11"/>
        <color theme="1"/>
        <rFont val="Calibri (Hoofdtekst)"/>
      </rPr>
      <t>*2</t>
    </r>
  </si>
  <si>
    <t>Netto tarief per EH</t>
  </si>
  <si>
    <r>
      <t xml:space="preserve">Volume RU </t>
    </r>
    <r>
      <rPr>
        <b/>
        <vertAlign val="superscript"/>
        <sz val="11"/>
        <color theme="1"/>
        <rFont val="Calibri"/>
        <family val="2"/>
        <scheme val="minor"/>
      </rPr>
      <t>*</t>
    </r>
    <r>
      <rPr>
        <b/>
        <vertAlign val="superscript"/>
        <sz val="11"/>
        <color theme="1"/>
        <rFont val="Calibri (Hoofdtekst)"/>
      </rPr>
      <t>1</t>
    </r>
    <r>
      <rPr>
        <b/>
        <sz val="11"/>
        <color theme="1"/>
        <rFont val="Calibri"/>
        <family val="2"/>
        <scheme val="minor"/>
      </rPr>
      <t xml:space="preserve">
</t>
    </r>
    <r>
      <rPr>
        <sz val="11"/>
        <color theme="1"/>
        <rFont val="Calibri"/>
        <family val="2"/>
        <scheme val="minor"/>
      </rPr>
      <t>kEUR
Contract-termijn 4jr.</t>
    </r>
  </si>
  <si>
    <r>
      <t xml:space="preserve">Volume Radboudumc </t>
    </r>
    <r>
      <rPr>
        <b/>
        <vertAlign val="superscript"/>
        <sz val="11"/>
        <color theme="1"/>
        <rFont val="Calibri (Hoofdtekst)"/>
      </rPr>
      <t>*1</t>
    </r>
    <r>
      <rPr>
        <b/>
        <sz val="11"/>
        <color theme="1"/>
        <rFont val="Calibri"/>
        <family val="2"/>
        <scheme val="minor"/>
      </rPr>
      <t xml:space="preserve">
</t>
    </r>
    <r>
      <rPr>
        <sz val="11"/>
        <color theme="1"/>
        <rFont val="Calibri"/>
        <family val="2"/>
        <scheme val="minor"/>
      </rPr>
      <t>kEUR
Contract-termijn 4jr.</t>
    </r>
  </si>
  <si>
    <t xml:space="preserve">De netto vergoeding voor hardware is inclusief: pre-sales kosten, (winst) opslag, (import)heffingen, overslag en opslagkosten, eventuele pre-configuratie, toeslag(en) van (een) distributeur(s), en geldt franco huis levering Nijmegen (DDP);
 </t>
  </si>
  <si>
    <t>D1</t>
  </si>
  <si>
    <r>
      <t>MARK-up</t>
    </r>
    <r>
      <rPr>
        <sz val="11"/>
        <color theme="1"/>
        <rFont val="Calibri"/>
        <family val="2"/>
        <scheme val="minor"/>
      </rPr>
      <t xml:space="preserve"> | Derden overige</t>
    </r>
  </si>
  <si>
    <t xml:space="preserve">Opmerkingen 5) </t>
  </si>
  <si>
    <t>Mark-up Inschrijver Hardware, Software en diensten van derden.</t>
  </si>
  <si>
    <t>SUA - SUBSCRIPTIONS</t>
  </si>
  <si>
    <r>
      <t xml:space="preserve">Volume RU </t>
    </r>
    <r>
      <rPr>
        <b/>
        <vertAlign val="superscript"/>
        <sz val="11"/>
        <color theme="1"/>
        <rFont val="Calibri"/>
        <family val="2"/>
        <scheme val="minor"/>
      </rPr>
      <t>*5</t>
    </r>
    <r>
      <rPr>
        <b/>
        <sz val="11"/>
        <color theme="1"/>
        <rFont val="Calibri"/>
        <family val="2"/>
        <scheme val="minor"/>
      </rPr>
      <t xml:space="preserve">
</t>
    </r>
    <r>
      <rPr>
        <sz val="11"/>
        <color theme="1"/>
        <rFont val="Calibri"/>
        <family val="2"/>
        <scheme val="minor"/>
      </rPr>
      <t>kEUR
Contract-termijn 4jr.</t>
    </r>
  </si>
  <si>
    <r>
      <t xml:space="preserve">Volume Radboudumc </t>
    </r>
    <r>
      <rPr>
        <b/>
        <vertAlign val="superscript"/>
        <sz val="11"/>
        <color theme="1"/>
        <rFont val="Calibri (Hoofdtekst)"/>
      </rPr>
      <t>*5</t>
    </r>
    <r>
      <rPr>
        <b/>
        <sz val="11"/>
        <color theme="1"/>
        <rFont val="Calibri"/>
        <family val="2"/>
        <scheme val="minor"/>
      </rPr>
      <t xml:space="preserve">
</t>
    </r>
    <r>
      <rPr>
        <sz val="11"/>
        <color theme="1"/>
        <rFont val="Calibri"/>
        <family val="2"/>
        <scheme val="minor"/>
      </rPr>
      <t>kEUR
Contract-termijn 4jr.</t>
    </r>
  </si>
  <si>
    <t xml:space="preserve">Opgegeven spend is fictief. Voor Radboudumc als ook Radboud Universiteit is nog onbekend welke Cisco DNA variant uiteindelijk in gebruik genomen zal worden. De opgegeven spend dient enkel tot een vergelijk te leiden tussen Inschrijvers. </t>
  </si>
  <si>
    <t>CISCO SOFTWARE</t>
  </si>
  <si>
    <t xml:space="preserve">De opgegeven kortingen gelden enkel als basiskortingen. </t>
  </si>
  <si>
    <t>Firmware updates (als onderdeel SUA)</t>
  </si>
  <si>
    <r>
      <rPr>
        <b/>
        <sz val="11"/>
        <color theme="1"/>
        <rFont val="Calibri"/>
        <family val="2"/>
        <scheme val="minor"/>
      </rPr>
      <t>% 7x24</t>
    </r>
    <r>
      <rPr>
        <sz val="11"/>
        <color theme="1"/>
        <rFont val="Calibri"/>
        <family val="2"/>
        <scheme val="minor"/>
      </rPr>
      <t xml:space="preserve">
Supportvergoeding</t>
    </r>
  </si>
  <si>
    <r>
      <t>Support: 7x24</t>
    </r>
    <r>
      <rPr>
        <b/>
        <vertAlign val="superscript"/>
        <sz val="11"/>
        <color theme="1"/>
        <rFont val="Calibri (Hoofdtekst)"/>
      </rPr>
      <t>*4</t>
    </r>
    <r>
      <rPr>
        <b/>
        <sz val="11"/>
        <color theme="1"/>
        <rFont val="Calibri"/>
        <family val="2"/>
        <scheme val="minor"/>
      </rPr>
      <t xml:space="preserve">
</t>
    </r>
  </si>
  <si>
    <t>7*24</t>
  </si>
  <si>
    <t>7x24</t>
  </si>
  <si>
    <t>- Dienst: Wireless support (EIS 59)</t>
  </si>
  <si>
    <t>- Dienst: Performance (EIS 58)</t>
  </si>
  <si>
    <t>- Dienst: Upgrades ( EIS 57)</t>
  </si>
  <si>
    <t>- Dienst: Controle en Advies (EIS 56)</t>
  </si>
  <si>
    <t>Access</t>
  </si>
  <si>
    <t>Het vermelde volume is gebaseerd op life-cycle. De verwachte groei, conform de Inschrijvingsleidraad paragraaf 1.10 [Raming waarde van de opdracht], 1.13 [SOLL-situatie Radboudumc] en 1.14 [SOLL-situatie Radboud Universiteit] is hier nog niet in meegenomen.</t>
  </si>
  <si>
    <t>Field Engineer (zoals - 100 - Entry - Foundation)</t>
  </si>
  <si>
    <t>System Engineer (zoals 200 - Associate - Practitioner)</t>
  </si>
  <si>
    <t>Senior Engineer (zoals 300 - Professional - Intermediate)</t>
  </si>
  <si>
    <t>Consultant (zoals 400 - Expert - Expert)</t>
  </si>
  <si>
    <t>Architect (zoals 500 - Architect - Master)</t>
  </si>
  <si>
    <t>Senior Projectmanager (meer dan 5 jaar relevante werkervaring)</t>
  </si>
  <si>
    <t>Projectmanager (minimaal 2 jaar relevante werkervaring)</t>
  </si>
  <si>
    <t>Projectcoördinator (ondersteunende functie aan het project)</t>
  </si>
  <si>
    <r>
      <t xml:space="preserve">MAXIMUM TARIEF
</t>
    </r>
    <r>
      <rPr>
        <sz val="11"/>
        <color theme="0"/>
        <rFont val="Calibri"/>
        <family val="2"/>
        <scheme val="minor"/>
      </rPr>
      <t>(EUR, excl. BTW)</t>
    </r>
  </si>
  <si>
    <t>Er is een fictief  "aantal" uren opgegeven, welke als weging geldt per functierol voor de TCO-berekening. Inschrijver kan geen rechten ontlenen aan deze aantallen. Het geldt ook niet als minimum of maximum aantal uur.</t>
  </si>
  <si>
    <r>
      <t xml:space="preserve">TARIEF </t>
    </r>
    <r>
      <rPr>
        <vertAlign val="superscript"/>
        <sz val="11"/>
        <color theme="0"/>
        <rFont val="Calibri (Hoofdtekst)"/>
      </rPr>
      <t>*3</t>
    </r>
    <r>
      <rPr>
        <b/>
        <sz val="11"/>
        <color theme="0"/>
        <rFont val="Calibri"/>
        <family val="2"/>
        <scheme val="minor"/>
      </rPr>
      <t xml:space="preserve">
</t>
    </r>
    <r>
      <rPr>
        <sz val="11"/>
        <color theme="0"/>
        <rFont val="Calibri"/>
        <family val="2"/>
        <scheme val="minor"/>
      </rPr>
      <t>(EUR, excl. BTW)</t>
    </r>
  </si>
  <si>
    <r>
      <t xml:space="preserve">TARIEF
</t>
    </r>
    <r>
      <rPr>
        <sz val="11"/>
        <color theme="0"/>
        <rFont val="Calibri"/>
        <family val="2"/>
        <scheme val="minor"/>
      </rPr>
      <t>(EUR, excl. BTW)</t>
    </r>
  </si>
  <si>
    <t>Eventueel regels aanvullen</t>
  </si>
  <si>
    <t>Categorie / RU / Radboudumc</t>
  </si>
  <si>
    <t>Radboudumc</t>
  </si>
  <si>
    <t>RU</t>
  </si>
  <si>
    <r>
      <t xml:space="preserve">TOTAAL B1 HARDWARE | </t>
    </r>
    <r>
      <rPr>
        <sz val="11"/>
        <color theme="1"/>
        <rFont val="Calibri"/>
        <family val="2"/>
        <scheme val="minor"/>
      </rPr>
      <t>Support SLA
over een periode van 4 jaar</t>
    </r>
  </si>
  <si>
    <t>TOTAAL C1 Software</t>
  </si>
  <si>
    <t>Tabblad Instructie</t>
  </si>
  <si>
    <t>TABBLAD- I HARDWARE/ SOFTWARE/ LICENTIES/ SUPPORT</t>
  </si>
  <si>
    <t>TABBLAD - II SUPPORT &amp; ONDERHOUD | DIENSTEN</t>
  </si>
  <si>
    <t>Nr.</t>
  </si>
  <si>
    <t>Invulinstructie
Dit bestand betreft het Prijzenblad. Inschrijver wordt verzocht dit formulier in te vullen. Daarbij geldt de volgende instructie:</t>
  </si>
  <si>
    <t>De prijsopgave dient in Euro’s en exclusief BTW te geschieden;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</si>
  <si>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</si>
  <si>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</si>
  <si>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</si>
  <si>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'Totaal': dit tabblad wordt automatisch gevuld, Inschrijver hoeft deze niet te vullen.</t>
  </si>
  <si>
    <t>EINDE</t>
  </si>
  <si>
    <t>Inschrijver dient uitsluitend de geel gearceerde cellen te voorzien van de gevraagde informatie;</t>
  </si>
  <si>
    <t>De opgegeven prijzen/ percentages dienen op maximaal twee cijfers achter de komma te worden afgerond;</t>
  </si>
  <si>
    <t>Het verkeerd interpreteren van het prijzenblad komt voor verantwoordelijkheid van Inschrijver. Vragen omtrent dit prijzenblad kunnen gesteld worden, conform de mogelijkheden die staan beschreven in de Inschrijvingsleidraad;</t>
  </si>
  <si>
    <t>Het niet volledig invullen van deze bijlage, het aanbrengen van wijzigingen of het doen van aanvullingen in de prijzenbladen leidt tot ongeldigverklaring van uw Inschrijving en derhalve tot uitsluiting;</t>
  </si>
  <si>
    <t>De in te vullen bedragen zijn gebaseerd op de in Inschrijvingsleidraad met kenmerk 1008/MR vermelde informatie.</t>
  </si>
  <si>
    <t>Tabblad II [Diensten]: in dit tabblad zijn optionele diensten opgenomen. 
Daarnaast zijn in dit tabblad verschillende functieprofielen opgenomen, waarbij de Inschrijver per functieprofiel een bruto uurtarief en kortingspercentage per uurtarief dient op te geven. De uurtarieven gaan uit van een fictief aantal uren (voor de weging). Inschrijver kan hier geen rechten aan ontlenen. 
Let op: In dit tabblad staan per sommige prijscomponenten/ onderdelen "opmerkingen".</t>
  </si>
  <si>
    <t>Tabblad  I [Netwerk HW SW]: in dit tabblad zijn de kosten voor hardware, software, licenties en support opgenomen.
Let op: In dit tabblad staan per sommige prijscomponenten/ onderdelen "opmerkingen".</t>
  </si>
  <si>
    <t>Naam Inschrijver</t>
  </si>
  <si>
    <t>TABBLAD: VOORBLAD</t>
  </si>
  <si>
    <t>TABBLAD: TOTAAL</t>
  </si>
  <si>
    <t>Prijsitem</t>
  </si>
  <si>
    <t xml:space="preserve">Tabblad </t>
  </si>
  <si>
    <t>I Netwerk HW SW</t>
  </si>
  <si>
    <t>Totaal A1 Hardware</t>
  </si>
  <si>
    <t>Totaal C1 Software</t>
  </si>
  <si>
    <t>Bedrag excl. BTW</t>
  </si>
  <si>
    <t>Totaal B1 Hardware I Support SLA
(doorgerekend naar 4 jaar)</t>
  </si>
  <si>
    <t>Max te behalen punten</t>
  </si>
  <si>
    <t>MAX 2,00%</t>
  </si>
  <si>
    <t>II Diensten</t>
  </si>
  <si>
    <t>Totaal A1 Diensten</t>
  </si>
  <si>
    <t>Totaal B1 Uurtarieven aanvullende diensten</t>
  </si>
  <si>
    <t>Totaal A1 Diensten en B1 Uurtarieven aanvullende diensten</t>
  </si>
  <si>
    <t>n.v.t.</t>
  </si>
  <si>
    <t>Overige prijsonderdelen</t>
  </si>
  <si>
    <t>MARK-up | Derden overige</t>
  </si>
  <si>
    <t>Totaal</t>
  </si>
  <si>
    <t>Mark-up percentage</t>
  </si>
  <si>
    <t>60 punten</t>
  </si>
  <si>
    <t>600 punten</t>
  </si>
  <si>
    <t xml:space="preserve">De door Inschrijver opgegeven korting dient geldig te zijn gedurende de eerste vier (4) jaar van de  contracttermijn; </t>
  </si>
  <si>
    <t xml:space="preserve">Inschrijver dient met bovenstaande rekening te houden bij opgave van de kortingen per categorie. </t>
  </si>
  <si>
    <t xml:space="preserve">Categorieomschrijving conform de beschrijving in de Inschrijvingsleidraad. </t>
  </si>
  <si>
    <t xml:space="preserve">Toelichting: dit betreft een opslagpercentage voor leveringen van netwerk gerelateerde Hardware, Software en diensten van derden die niet in dit Prijzenblad vermeld zijn. In tegenstelling tot de in dit prijzenblad gevraagde kortingen geldt voor overige levering van Hardware, Software en diensten van derden dat Inschrijver doorlevert op basis van inkoopprijs Inschrijver plus mark-up. Voor de op te geven mark-up geldt een maximum van 2,00%. 
</t>
  </si>
  <si>
    <t xml:space="preserve">Voor het door Inschrijver opgegeven netto tarieven gelden de in kolom M opgegeven maxima. </t>
  </si>
  <si>
    <t>Opmerkingen</t>
  </si>
  <si>
    <t>Totale eenmalige projectkosten</t>
  </si>
  <si>
    <t>Plafond</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</si>
  <si>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</si>
  <si>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r>
      <t>Mark-up Inschrijver</t>
    </r>
    <r>
      <rPr>
        <vertAlign val="superscript"/>
        <sz val="11"/>
        <color theme="1"/>
        <rFont val="Calibri"/>
        <family val="2"/>
        <scheme val="minor"/>
      </rPr>
      <t>*6</t>
    </r>
  </si>
  <si>
    <t xml:space="preserve">Opmerkingen 6) </t>
  </si>
  <si>
    <t>Bruto tarief 
per eenheid</t>
  </si>
  <si>
    <t>Plafond 20.000,00 excl BTW</t>
  </si>
  <si>
    <t>De veronderstelling is dat de huidige Opdrachtnemer van Opdrachtgever niet te maken heeft met eenmalige project- en migratiekosten. Om het speelveld gelijk te houden worden deze kosten niet meegenomen in de weging. Wel geldt er een prijsplafond op de totale eenmalige projectkosten van € 10.000,- excl BTW per Opdrachtgever, dus in totaal € 20.000,- excl BTW.</t>
  </si>
  <si>
    <t>Het indienen van prijzen welke niet voldoen aan het maximum Markup percentage (Tabblad I Netwerk HW SW] en de maximum tarieven (tabblad II Diensten), maximum prijsplafond eenmalige implemenatie en migratiekosten en het opgeven van negatieve prijzen, is niet toegestaan op straffe van uitsluiting;</t>
  </si>
  <si>
    <t>Het prijzenblad gaat uit van een berekening van de prijzen over een looptijd van 4 jaar (48 maanden) (TCO-berekening). De som van de subtotalen vormt de fictieve TCO. Het is een fictieve TCO omdat de benoemde volumes slechts indicatief zijn en in tabblad II [Diensten] met optionele diensten wordt gerekend.</t>
  </si>
  <si>
    <r>
      <t xml:space="preserve">Inschrijvers dienen </t>
    </r>
    <r>
      <rPr>
        <b/>
        <sz val="9"/>
        <color theme="1"/>
        <rFont val="Calibri"/>
        <family val="2"/>
        <scheme val="minor"/>
      </rPr>
      <t>alle gevraagde prijzen volledig in te vullen</t>
    </r>
    <r>
      <rPr>
        <sz val="9"/>
        <color theme="1"/>
        <rFont val="Calibri"/>
        <family val="2"/>
        <scheme val="minor"/>
      </rPr>
      <t xml:space="preserve"> met gebruikmaking van dit prijzenblad. Dit geldt expliciet ook voor alle gevraagde optionele diensten op tabblad II. [Diensten].</t>
    </r>
  </si>
  <si>
    <t>200 punten</t>
  </si>
  <si>
    <t>140 punten</t>
  </si>
  <si>
    <t>Next Business Day</t>
  </si>
  <si>
    <t>Cisco QSFP-100G-SM-SR, SFP-10/25G-XX, QSFP-40G-SR-BD/ WSP-Q40GLR4L=</t>
  </si>
  <si>
    <t>Max netto uurtarieven</t>
  </si>
  <si>
    <t>Let op: De behaalde scores op prijs zullen niet bekend worden gemaakt aan de overige Inschrijvers. Vanaf de nummers twee in rangorde zal alleen bekend worden gemaakt of het aantal behaalde punten op prijs hoger of lager is dan de nummer 1. Dit om commercieel vertrouwelijke informatie te borgen.</t>
  </si>
  <si>
    <t>Inschrijver hoeft dit tabblad niet in te vullen!!!</t>
  </si>
  <si>
    <t>% LLW
Supportvergoeding</t>
  </si>
  <si>
    <t xml:space="preserve">Toelichting Limited Lifetime Warranty: Voor LLW geldt dat er enkel sprake is van retourleveringen door Opdrachtgever en  de levering van vervangende Netwerkcomponenten door  Inschrijver.  </t>
  </si>
  <si>
    <t>Versie: 4.0/ Datum 07-01-2020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</si>
</sst>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s>
  <fonts count="29">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18"/>
      <color theme="1"/>
      <name val="Calibri"/>
      <family val="2"/>
      <scheme val="minor"/>
    </font>
    <font>
      <sz val="9"/>
      <color theme="1"/>
      <name val="Arial"/>
      <family val="2"/>
    </font>
    <font>
      <sz val="9"/>
      <name val="Arial"/>
      <family val="2"/>
    </font>
    <font>
      <b/>
      <sz val="9"/>
      <name val="Arial"/>
      <family val="2"/>
    </font>
    <font>
      <b/>
      <sz val="9"/>
      <color theme="1"/>
      <name val="Arial"/>
      <family val="2"/>
    </font>
    <font>
      <b/>
      <sz val="11"/>
      <name val="Calibri"/>
      <family val="2"/>
      <scheme val="minor"/>
    </font>
    <font>
      <sz val="11"/>
      <color theme="4" tint="-0.499984740745262"/>
      <name val="Calibri"/>
      <family val="2"/>
      <scheme val="minor"/>
    </font>
    <font>
      <b/>
      <sz val="16"/>
      <color theme="1"/>
      <name val="Calibri"/>
      <family val="2"/>
      <scheme val="minor"/>
    </font>
    <font>
      <sz val="10"/>
      <color theme="1"/>
      <name val="Symbol"/>
      <family val="1"/>
      <charset val="2"/>
    </font>
    <font>
      <sz val="11"/>
      <color rgb="FFFF0000"/>
      <name val="Calibri"/>
      <family val="2"/>
      <scheme val="minor"/>
    </font>
    <font>
      <i/>
      <sz val="9"/>
      <color theme="4" tint="-0.499984740745262"/>
      <name val="Calibri"/>
      <family val="2"/>
      <scheme val="minor"/>
    </font>
    <font>
      <b/>
      <sz val="11"/>
      <color theme="4" tint="-0.499984740745262"/>
      <name val="Calibri"/>
      <family val="2"/>
      <scheme val="minor"/>
    </font>
    <font>
      <vertAlign val="superscript"/>
      <sz val="11"/>
      <color theme="1"/>
      <name val="Calibri"/>
      <family val="2"/>
      <scheme val="minor"/>
    </font>
    <font>
      <b/>
      <vertAlign val="superscript"/>
      <sz val="11"/>
      <color theme="1"/>
      <name val="Calibri (Hoofdtekst)"/>
    </font>
    <font>
      <b/>
      <vertAlign val="superscript"/>
      <sz val="11"/>
      <color theme="1"/>
      <name val="Calibri"/>
      <family val="2"/>
      <scheme val="minor"/>
    </font>
    <font>
      <sz val="10"/>
      <color theme="1"/>
      <name val="Calibri light"/>
      <family val="2"/>
    </font>
    <font>
      <vertAlign val="superscript"/>
      <sz val="11"/>
      <color theme="1"/>
      <name val="Calibri (Hoofdtekst)"/>
    </font>
    <font>
      <vertAlign val="superscript"/>
      <sz val="11"/>
      <color theme="0"/>
      <name val="Calibri (Hoofdtekst)"/>
    </font>
    <font>
      <sz val="10"/>
      <name val="Calibri light"/>
      <family val="2"/>
    </font>
    <font>
      <sz val="11"/>
      <name val="Calibri"/>
      <family val="2"/>
      <scheme val="minor"/>
    </font>
    <font>
      <i/>
      <sz val="9"/>
      <name val="Arial"/>
      <family val="2"/>
    </font>
    <font>
      <b/>
      <sz val="12"/>
      <color theme="1"/>
      <name val="Calibri"/>
      <family val="2"/>
      <scheme val="minor"/>
    </font>
    <font>
      <sz val="9"/>
      <color theme="1"/>
      <name val="Calibri"/>
      <family val="2"/>
      <scheme val="minor"/>
    </font>
    <font>
      <b/>
      <sz val="9"/>
      <color theme="1"/>
      <name val="Calibri"/>
      <family val="2"/>
      <scheme val="minor"/>
    </font>
  </fonts>
  <fills count="13">
    <fill>
      <patternFill patternType="none"/>
    </fill>
    <fill>
      <patternFill patternType="gray125"/>
    </fill>
    <fill>
      <patternFill patternType="solid">
        <fgColor theme="4" tint="-0.249977111117893"/>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s>
  <borders count="3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hair">
        <color auto="1"/>
      </top>
      <bottom style="hair">
        <color auto="1"/>
      </bottom>
      <diagonal/>
    </border>
    <border>
      <left/>
      <right/>
      <top/>
      <bottom style="hair">
        <color auto="1"/>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bottom style="medium">
        <color rgb="FFFF0000"/>
      </bottom>
      <diagonal/>
    </border>
    <border>
      <left/>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hair">
        <color auto="1"/>
      </top>
      <bottom/>
      <diagonal/>
    </border>
  </borders>
  <cellStyleXfs count="7">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255">
    <xf numFmtId="0" fontId="0" fillId="0" borderId="0" xfId="0"/>
    <xf numFmtId="0" fontId="0" fillId="0" borderId="0" xfId="0" applyFill="1" applyBorder="1"/>
    <xf numFmtId="0" fontId="0" fillId="0" borderId="0" xfId="0" applyFill="1" applyBorder="1" applyAlignment="1">
      <alignment vertical="top"/>
    </xf>
    <xf numFmtId="0" fontId="0" fillId="0" borderId="0" xfId="0" applyFill="1" applyBorder="1" applyAlignment="1">
      <alignment vertical="top" wrapText="1"/>
    </xf>
    <xf numFmtId="0" fontId="0" fillId="0" borderId="0" xfId="0" applyFill="1" applyBorder="1" applyAlignment="1">
      <alignment horizontal="right" vertical="top" indent="1"/>
    </xf>
    <xf numFmtId="0" fontId="2" fillId="0" borderId="0" xfId="0" applyFont="1" applyFill="1" applyBorder="1" applyAlignment="1">
      <alignment horizontal="right" vertical="center"/>
    </xf>
    <xf numFmtId="0" fontId="7" fillId="0" borderId="0" xfId="0" applyFont="1"/>
    <xf numFmtId="0" fontId="6" fillId="4" borderId="0" xfId="4" applyFont="1" applyFill="1" applyBorder="1" applyAlignment="1">
      <alignment horizontal="left" vertical="top"/>
    </xf>
    <xf numFmtId="0" fontId="6" fillId="4" borderId="0" xfId="4" applyFont="1" applyFill="1" applyBorder="1" applyAlignment="1">
      <alignment horizontal="center" vertical="top"/>
    </xf>
    <xf numFmtId="0" fontId="7" fillId="0" borderId="0" xfId="0" applyFont="1" applyAlignment="1">
      <alignment vertical="top"/>
    </xf>
    <xf numFmtId="0" fontId="7" fillId="0" borderId="1" xfId="0" applyFont="1" applyBorder="1" applyAlignment="1">
      <alignment vertical="top"/>
    </xf>
    <xf numFmtId="0" fontId="7" fillId="0" borderId="8" xfId="0" applyFont="1" applyFill="1" applyBorder="1" applyAlignment="1">
      <alignment vertical="top" wrapText="1"/>
    </xf>
    <xf numFmtId="165" fontId="7" fillId="0" borderId="8" xfId="1" applyNumberFormat="1" applyFont="1" applyFill="1" applyBorder="1" applyAlignment="1">
      <alignment horizontal="center" vertical="top"/>
    </xf>
    <xf numFmtId="44" fontId="7" fillId="0" borderId="8" xfId="2" applyFont="1" applyFill="1" applyBorder="1" applyAlignment="1">
      <alignment horizontal="center" vertical="top"/>
    </xf>
    <xf numFmtId="9" fontId="7" fillId="0" borderId="8" xfId="3" applyFont="1" applyFill="1" applyBorder="1" applyAlignment="1">
      <alignment horizontal="center" vertical="top"/>
    </xf>
    <xf numFmtId="44" fontId="7" fillId="0" borderId="2" xfId="2" applyFont="1" applyFill="1" applyBorder="1" applyAlignment="1">
      <alignment horizontal="center" vertical="top"/>
    </xf>
    <xf numFmtId="0" fontId="7" fillId="0" borderId="3" xfId="0" applyFont="1" applyBorder="1" applyAlignment="1">
      <alignment horizontal="right" vertical="top" indent="1"/>
    </xf>
    <xf numFmtId="44" fontId="7" fillId="0" borderId="0" xfId="2" applyFont="1" applyFill="1" applyBorder="1" applyAlignment="1">
      <alignment horizontal="center" vertical="top"/>
    </xf>
    <xf numFmtId="44" fontId="8" fillId="0" borderId="0" xfId="2" applyFont="1" applyFill="1" applyBorder="1" applyAlignment="1">
      <alignment horizontal="right" vertical="top"/>
    </xf>
    <xf numFmtId="0" fontId="7" fillId="0" borderId="0" xfId="0" applyFont="1" applyAlignment="1">
      <alignment vertical="center"/>
    </xf>
    <xf numFmtId="0" fontId="7" fillId="0" borderId="5" xfId="0" applyFont="1" applyBorder="1" applyAlignment="1">
      <alignment horizontal="right" vertical="top" indent="1"/>
    </xf>
    <xf numFmtId="0" fontId="7" fillId="0" borderId="9" xfId="0" applyFont="1" applyFill="1" applyBorder="1" applyAlignment="1">
      <alignment horizontal="center" vertical="top" wrapText="1"/>
    </xf>
    <xf numFmtId="165" fontId="7" fillId="0" borderId="9" xfId="1" applyNumberFormat="1" applyFont="1" applyFill="1" applyBorder="1" applyAlignment="1">
      <alignment horizontal="center" vertical="top"/>
    </xf>
    <xf numFmtId="44" fontId="7" fillId="0" borderId="9" xfId="2" applyFont="1" applyFill="1" applyBorder="1" applyAlignment="1">
      <alignment horizontal="center" vertical="top"/>
    </xf>
    <xf numFmtId="44" fontId="8" fillId="0" borderId="9" xfId="2" applyFont="1" applyFill="1" applyBorder="1" applyAlignment="1">
      <alignment horizontal="right" vertical="top"/>
    </xf>
    <xf numFmtId="44" fontId="8" fillId="0" borderId="6" xfId="0" applyNumberFormat="1" applyFont="1" applyBorder="1" applyAlignment="1">
      <alignment vertical="top"/>
    </xf>
    <xf numFmtId="0" fontId="9" fillId="0" borderId="0" xfId="4" applyFont="1" applyBorder="1" applyAlignment="1">
      <alignment horizontal="left" vertical="center"/>
    </xf>
    <xf numFmtId="0" fontId="6" fillId="0" borderId="0" xfId="4" applyFont="1" applyBorder="1" applyAlignment="1">
      <alignment vertical="center"/>
    </xf>
    <xf numFmtId="44" fontId="8" fillId="0" borderId="0" xfId="0" applyNumberFormat="1" applyFont="1" applyBorder="1" applyAlignment="1">
      <alignment vertical="top"/>
    </xf>
    <xf numFmtId="0" fontId="6" fillId="4" borderId="0" xfId="4" applyFont="1" applyFill="1" applyBorder="1" applyAlignment="1">
      <alignment horizontal="left" vertical="center"/>
    </xf>
    <xf numFmtId="0" fontId="6" fillId="4" borderId="0" xfId="4" applyFont="1" applyFill="1" applyBorder="1" applyAlignment="1">
      <alignment horizontal="center" vertical="center"/>
    </xf>
    <xf numFmtId="0" fontId="8" fillId="0" borderId="0" xfId="0" applyFont="1" applyBorder="1" applyAlignment="1">
      <alignment horizontal="center" vertical="top"/>
    </xf>
    <xf numFmtId="0" fontId="10" fillId="0" borderId="0" xfId="0" applyFont="1" applyBorder="1" applyAlignment="1">
      <alignment horizontal="center" vertical="top"/>
    </xf>
    <xf numFmtId="0" fontId="6" fillId="4" borderId="0" xfId="4" applyFont="1" applyFill="1" applyBorder="1" applyAlignment="1">
      <alignment vertical="center"/>
    </xf>
    <xf numFmtId="0" fontId="2" fillId="5" borderId="10" xfId="0" applyFont="1" applyFill="1" applyBorder="1" applyAlignment="1" applyProtection="1">
      <alignment vertical="top"/>
      <protection hidden="1"/>
    </xf>
    <xf numFmtId="0" fontId="0" fillId="0" borderId="0" xfId="0" applyFont="1" applyFill="1" applyBorder="1"/>
    <xf numFmtId="0" fontId="11" fillId="0" borderId="10" xfId="0" applyFont="1" applyFill="1" applyBorder="1" applyAlignment="1" applyProtection="1">
      <protection hidden="1"/>
    </xf>
    <xf numFmtId="0" fontId="2" fillId="0" borderId="0" xfId="0" applyFont="1" applyFill="1" applyBorder="1" applyAlignment="1">
      <alignment vertical="center"/>
    </xf>
    <xf numFmtId="0" fontId="2" fillId="0" borderId="11" xfId="0" applyFont="1" applyFill="1" applyBorder="1" applyAlignment="1">
      <alignment vertical="center"/>
    </xf>
    <xf numFmtId="0" fontId="2" fillId="5" borderId="10" xfId="0" applyFont="1" applyFill="1" applyBorder="1" applyAlignment="1" applyProtection="1">
      <alignment vertical="top" wrapText="1"/>
      <protection hidden="1"/>
    </xf>
    <xf numFmtId="44" fontId="11" fillId="6" borderId="10" xfId="0" applyNumberFormat="1" applyFont="1" applyFill="1" applyBorder="1" applyAlignment="1" applyProtection="1">
      <alignment horizontal="right"/>
      <protection hidden="1"/>
    </xf>
    <xf numFmtId="0" fontId="0" fillId="0" borderId="0" xfId="0" applyFill="1" applyBorder="1" applyAlignment="1">
      <alignment vertical="center"/>
    </xf>
    <xf numFmtId="44" fontId="2" fillId="0" borderId="0" xfId="2" applyFont="1" applyFill="1" applyBorder="1" applyAlignment="1">
      <alignment vertical="center"/>
    </xf>
    <xf numFmtId="0" fontId="6" fillId="4" borderId="9" xfId="4" applyFont="1" applyFill="1" applyBorder="1" applyAlignment="1">
      <alignment vertical="top"/>
    </xf>
    <xf numFmtId="0" fontId="2" fillId="5" borderId="10" xfId="0" applyFont="1" applyFill="1" applyBorder="1" applyAlignment="1" applyProtection="1">
      <alignment horizontal="center" vertical="top" wrapText="1"/>
      <protection hidden="1"/>
    </xf>
    <xf numFmtId="0" fontId="11" fillId="0" borderId="10" xfId="0" applyFont="1" applyFill="1" applyBorder="1" applyAlignment="1" applyProtection="1">
      <alignment wrapText="1"/>
      <protection hidden="1"/>
    </xf>
    <xf numFmtId="44" fontId="11" fillId="3" borderId="10" xfId="0" applyNumberFormat="1" applyFont="1" applyFill="1" applyBorder="1" applyAlignment="1" applyProtection="1">
      <alignment horizontal="right"/>
      <protection hidden="1"/>
    </xf>
    <xf numFmtId="0" fontId="11" fillId="0" borderId="0" xfId="0" applyFont="1" applyFill="1" applyBorder="1" applyAlignment="1" applyProtection="1">
      <alignment horizontal="left" indent="1"/>
      <protection hidden="1"/>
    </xf>
    <xf numFmtId="0" fontId="13" fillId="0" borderId="0" xfId="0" applyFont="1" applyAlignment="1">
      <alignment horizontal="left" vertical="center" indent="6"/>
    </xf>
    <xf numFmtId="0" fontId="11" fillId="0" borderId="10" xfId="0" quotePrefix="1" applyFont="1" applyFill="1" applyBorder="1" applyAlignment="1" applyProtection="1">
      <protection hidden="1"/>
    </xf>
    <xf numFmtId="0" fontId="11" fillId="0" borderId="10" xfId="0" quotePrefix="1" applyFont="1" applyFill="1" applyBorder="1" applyAlignment="1" applyProtection="1">
      <alignment horizontal="left"/>
      <protection hidden="1"/>
    </xf>
    <xf numFmtId="0" fontId="11" fillId="0" borderId="0" xfId="0" quotePrefix="1" applyFont="1" applyFill="1" applyBorder="1" applyAlignment="1" applyProtection="1">
      <alignment horizontal="left"/>
      <protection hidden="1"/>
    </xf>
    <xf numFmtId="0" fontId="11" fillId="0" borderId="10" xfId="0" quotePrefix="1" applyFont="1" applyFill="1" applyBorder="1" applyAlignment="1" applyProtection="1">
      <alignment horizontal="center"/>
      <protection hidden="1"/>
    </xf>
    <xf numFmtId="44" fontId="11" fillId="0" borderId="10" xfId="2" quotePrefix="1" applyFont="1" applyFill="1" applyBorder="1" applyAlignment="1" applyProtection="1">
      <protection hidden="1"/>
    </xf>
    <xf numFmtId="164" fontId="11" fillId="0" borderId="10" xfId="0" quotePrefix="1" applyNumberFormat="1" applyFont="1" applyFill="1" applyBorder="1" applyAlignment="1" applyProtection="1">
      <protection hidden="1"/>
    </xf>
    <xf numFmtId="44" fontId="11" fillId="3" borderId="10" xfId="2" quotePrefix="1" applyFont="1" applyFill="1" applyBorder="1" applyAlignment="1" applyProtection="1">
      <protection hidden="1"/>
    </xf>
    <xf numFmtId="44" fontId="11" fillId="3" borderId="0" xfId="2" quotePrefix="1" applyFont="1" applyFill="1" applyBorder="1" applyAlignment="1" applyProtection="1">
      <alignment horizontal="left"/>
      <protection hidden="1"/>
    </xf>
    <xf numFmtId="44" fontId="11" fillId="3" borderId="10" xfId="2" quotePrefix="1" applyFont="1" applyFill="1" applyBorder="1" applyAlignment="1" applyProtection="1">
      <alignment horizontal="left"/>
      <protection hidden="1"/>
    </xf>
    <xf numFmtId="44" fontId="11" fillId="3" borderId="10" xfId="2" applyFont="1" applyFill="1" applyBorder="1" applyAlignment="1" applyProtection="1">
      <protection hidden="1"/>
    </xf>
    <xf numFmtId="0" fontId="15" fillId="0" borderId="0" xfId="0" applyFont="1" applyFill="1" applyBorder="1" applyAlignment="1" applyProtection="1">
      <alignment horizontal="left" indent="1"/>
      <protection hidden="1"/>
    </xf>
    <xf numFmtId="0" fontId="0" fillId="0" borderId="0" xfId="0" applyAlignment="1">
      <alignment vertical="center" wrapText="1"/>
    </xf>
    <xf numFmtId="0" fontId="7" fillId="0" borderId="1" xfId="0" applyFont="1" applyBorder="1"/>
    <xf numFmtId="0" fontId="7" fillId="0" borderId="3" xfId="0" applyFont="1" applyBorder="1"/>
    <xf numFmtId="0" fontId="7" fillId="0" borderId="5" xfId="0" applyFont="1" applyBorder="1"/>
    <xf numFmtId="0" fontId="0" fillId="0" borderId="0" xfId="0" applyFill="1"/>
    <xf numFmtId="44" fontId="8" fillId="0" borderId="13" xfId="0" applyNumberFormat="1" applyFont="1" applyBorder="1" applyAlignment="1">
      <alignment vertical="top"/>
    </xf>
    <xf numFmtId="0" fontId="11" fillId="0" borderId="10" xfId="0" applyFont="1" applyFill="1" applyBorder="1" applyAlignment="1" applyProtection="1">
      <alignment horizontal="left" indent="1"/>
      <protection hidden="1"/>
    </xf>
    <xf numFmtId="0" fontId="11" fillId="0" borderId="0" xfId="0" applyFont="1" applyFill="1" applyBorder="1" applyAlignment="1" applyProtection="1">
      <alignment horizontal="left" wrapText="1"/>
      <protection hidden="1"/>
    </xf>
    <xf numFmtId="9" fontId="11" fillId="6" borderId="0" xfId="3" applyFont="1" applyFill="1" applyBorder="1" applyAlignment="1" applyProtection="1">
      <alignment horizontal="right"/>
      <protection hidden="1"/>
    </xf>
    <xf numFmtId="0" fontId="11" fillId="0" borderId="0" xfId="0" applyFont="1" applyFill="1" applyBorder="1" applyAlignment="1" applyProtection="1">
      <protection hidden="1"/>
    </xf>
    <xf numFmtId="0" fontId="11" fillId="0" borderId="10" xfId="0" applyFont="1" applyFill="1" applyBorder="1" applyAlignment="1" applyProtection="1">
      <alignment horizontal="left" wrapText="1" indent="1"/>
      <protection hidden="1"/>
    </xf>
    <xf numFmtId="0" fontId="11" fillId="0" borderId="0" xfId="0" quotePrefix="1" applyFont="1" applyFill="1" applyBorder="1" applyAlignment="1" applyProtection="1">
      <alignment horizontal="center"/>
      <protection hidden="1"/>
    </xf>
    <xf numFmtId="164" fontId="11" fillId="0" borderId="0" xfId="0" quotePrefix="1" applyNumberFormat="1" applyFont="1" applyFill="1" applyBorder="1" applyAlignment="1" applyProtection="1">
      <protection hidden="1"/>
    </xf>
    <xf numFmtId="44" fontId="11" fillId="0" borderId="10" xfId="0" applyNumberFormat="1" applyFont="1" applyFill="1" applyBorder="1" applyAlignment="1" applyProtection="1">
      <alignment horizontal="right"/>
      <protection hidden="1"/>
    </xf>
    <xf numFmtId="0" fontId="14" fillId="0" borderId="0" xfId="0" applyFont="1" applyFill="1" applyBorder="1" applyAlignment="1">
      <alignment vertical="top"/>
    </xf>
    <xf numFmtId="0" fontId="11" fillId="0" borderId="10" xfId="0" applyFont="1" applyFill="1" applyBorder="1" applyAlignment="1" applyProtection="1">
      <alignment horizontal="left" wrapText="1"/>
      <protection hidden="1"/>
    </xf>
    <xf numFmtId="0" fontId="0" fillId="5" borderId="10" xfId="0" applyFont="1" applyFill="1" applyBorder="1" applyAlignment="1" applyProtection="1">
      <alignment horizontal="center" vertical="top" wrapText="1"/>
      <protection hidden="1"/>
    </xf>
    <xf numFmtId="0" fontId="11" fillId="0" borderId="11" xfId="0" applyFont="1" applyFill="1" applyBorder="1" applyAlignment="1" applyProtection="1">
      <alignment wrapText="1"/>
      <protection hidden="1"/>
    </xf>
    <xf numFmtId="0" fontId="11" fillId="0" borderId="0" xfId="0" applyFont="1" applyFill="1" applyBorder="1" applyAlignment="1" applyProtection="1">
      <alignment horizontal="right" vertical="center" indent="1"/>
      <protection hidden="1"/>
    </xf>
    <xf numFmtId="164" fontId="11" fillId="0" borderId="7" xfId="0" applyNumberFormat="1" applyFont="1" applyFill="1" applyBorder="1" applyAlignment="1" applyProtection="1">
      <alignment horizontal="left" vertical="center" wrapText="1"/>
      <protection hidden="1"/>
    </xf>
    <xf numFmtId="0" fontId="16" fillId="0" borderId="10" xfId="0" applyFont="1" applyFill="1" applyBorder="1" applyAlignment="1" applyProtection="1">
      <alignment vertical="center"/>
      <protection hidden="1"/>
    </xf>
    <xf numFmtId="0" fontId="11" fillId="0" borderId="10" xfId="0" applyFont="1" applyFill="1" applyBorder="1" applyAlignment="1" applyProtection="1">
      <alignment horizontal="left" vertical="center" wrapText="1"/>
      <protection hidden="1"/>
    </xf>
    <xf numFmtId="0" fontId="11" fillId="0" borderId="10" xfId="0" applyFont="1" applyFill="1" applyBorder="1" applyAlignment="1" applyProtection="1">
      <alignment vertical="center"/>
      <protection hidden="1"/>
    </xf>
    <xf numFmtId="0" fontId="11" fillId="0" borderId="10" xfId="0" applyFont="1" applyFill="1" applyBorder="1" applyAlignment="1" applyProtection="1">
      <alignment vertical="center" wrapText="1"/>
      <protection hidden="1"/>
    </xf>
    <xf numFmtId="44" fontId="11" fillId="0" borderId="10" xfId="0" applyNumberFormat="1" applyFont="1" applyFill="1" applyBorder="1" applyAlignment="1" applyProtection="1">
      <alignment vertical="center" wrapText="1"/>
      <protection hidden="1"/>
    </xf>
    <xf numFmtId="44" fontId="11" fillId="8" borderId="10" xfId="2" applyFont="1" applyFill="1" applyBorder="1" applyAlignment="1" applyProtection="1">
      <alignment vertical="center" wrapText="1"/>
      <protection hidden="1"/>
    </xf>
    <xf numFmtId="44" fontId="11" fillId="0" borderId="10" xfId="2" applyFont="1" applyFill="1" applyBorder="1" applyAlignment="1" applyProtection="1">
      <alignment horizontal="left" vertical="center" wrapText="1"/>
      <protection hidden="1"/>
    </xf>
    <xf numFmtId="10" fontId="11" fillId="3" borderId="10" xfId="3" applyNumberFormat="1" applyFont="1" applyFill="1" applyBorder="1" applyAlignment="1" applyProtection="1">
      <alignment horizontal="right" vertical="center" wrapText="1"/>
      <protection hidden="1"/>
    </xf>
    <xf numFmtId="164" fontId="11" fillId="0" borderId="10" xfId="0" applyNumberFormat="1" applyFont="1" applyFill="1" applyBorder="1" applyAlignment="1" applyProtection="1">
      <alignment horizontal="left" vertical="center" wrapText="1"/>
      <protection hidden="1"/>
    </xf>
    <xf numFmtId="44" fontId="11" fillId="8" borderId="10" xfId="2" applyFont="1" applyFill="1" applyBorder="1" applyAlignment="1" applyProtection="1">
      <alignment horizontal="left" vertical="center" wrapText="1"/>
      <protection hidden="1"/>
    </xf>
    <xf numFmtId="44" fontId="11" fillId="8" borderId="11" xfId="2" applyFont="1" applyFill="1" applyBorder="1" applyAlignment="1" applyProtection="1">
      <alignment vertical="center" wrapText="1"/>
      <protection hidden="1"/>
    </xf>
    <xf numFmtId="0" fontId="11" fillId="6" borderId="14" xfId="0" applyFont="1" applyFill="1" applyBorder="1" applyAlignment="1" applyProtection="1">
      <alignment vertical="center" wrapText="1"/>
      <protection hidden="1"/>
    </xf>
    <xf numFmtId="0" fontId="11" fillId="6" borderId="10" xfId="0" applyFont="1" applyFill="1" applyBorder="1" applyAlignment="1" applyProtection="1">
      <alignment horizontal="left" vertical="center" wrapText="1"/>
      <protection hidden="1"/>
    </xf>
    <xf numFmtId="0" fontId="11" fillId="0" borderId="10" xfId="0" applyFont="1" applyFill="1" applyBorder="1" applyAlignment="1" applyProtection="1">
      <alignment horizontal="left" vertical="center"/>
      <protection hidden="1"/>
    </xf>
    <xf numFmtId="0" fontId="2" fillId="0" borderId="0" xfId="0" applyFont="1" applyFill="1" applyBorder="1" applyAlignment="1">
      <alignment horizontal="right" vertical="center" indent="1"/>
    </xf>
    <xf numFmtId="164" fontId="11" fillId="0" borderId="12" xfId="0" applyNumberFormat="1" applyFont="1" applyFill="1" applyBorder="1" applyAlignment="1" applyProtection="1">
      <alignment horizontal="left" vertical="center" wrapText="1"/>
      <protection hidden="1"/>
    </xf>
    <xf numFmtId="164" fontId="11" fillId="0" borderId="0" xfId="0" applyNumberFormat="1" applyFont="1" applyFill="1" applyBorder="1" applyAlignment="1" applyProtection="1">
      <alignment horizontal="left" vertical="center" wrapText="1"/>
      <protection hidden="1"/>
    </xf>
    <xf numFmtId="0" fontId="11" fillId="0" borderId="10" xfId="0" applyFont="1" applyFill="1" applyBorder="1" applyAlignment="1" applyProtection="1">
      <alignment vertical="top"/>
      <protection hidden="1"/>
    </xf>
    <xf numFmtId="10" fontId="11" fillId="3" borderId="10" xfId="3" applyNumberFormat="1" applyFont="1" applyFill="1" applyBorder="1" applyAlignment="1" applyProtection="1">
      <alignment horizontal="right" vertical="center"/>
      <protection hidden="1"/>
    </xf>
    <xf numFmtId="0" fontId="0" fillId="6" borderId="0" xfId="0" applyFill="1" applyBorder="1"/>
    <xf numFmtId="0" fontId="0" fillId="6" borderId="0" xfId="0" applyFill="1" applyBorder="1" applyAlignment="1">
      <alignment vertical="center"/>
    </xf>
    <xf numFmtId="0" fontId="17" fillId="0" borderId="0" xfId="0" applyFont="1" applyFill="1" applyBorder="1"/>
    <xf numFmtId="0" fontId="20" fillId="0" borderId="0" xfId="0" applyFont="1" applyFill="1" applyBorder="1" applyAlignment="1">
      <alignment vertical="center"/>
    </xf>
    <xf numFmtId="0" fontId="0" fillId="0" borderId="0" xfId="0" applyFont="1" applyFill="1" applyBorder="1" applyAlignment="1">
      <alignment horizontal="right" vertical="center"/>
    </xf>
    <xf numFmtId="0" fontId="2" fillId="8" borderId="10" xfId="0" applyFont="1" applyFill="1" applyBorder="1" applyAlignment="1" applyProtection="1">
      <alignment horizontal="center" vertical="top" wrapText="1"/>
      <protection hidden="1"/>
    </xf>
    <xf numFmtId="0" fontId="11" fillId="0" borderId="10" xfId="0" applyFont="1" applyFill="1" applyBorder="1" applyAlignment="1" applyProtection="1">
      <alignment horizontal="left" vertical="center" wrapText="1"/>
      <protection hidden="1"/>
    </xf>
    <xf numFmtId="44" fontId="11" fillId="6" borderId="0" xfId="2" applyFont="1" applyFill="1" applyBorder="1" applyAlignment="1" applyProtection="1">
      <protection hidden="1"/>
    </xf>
    <xf numFmtId="9" fontId="11" fillId="6" borderId="0" xfId="0" quotePrefix="1" applyNumberFormat="1" applyFont="1" applyFill="1" applyBorder="1" applyAlignment="1" applyProtection="1">
      <protection hidden="1"/>
    </xf>
    <xf numFmtId="0" fontId="0" fillId="0" borderId="0" xfId="0" applyAlignment="1">
      <alignment wrapText="1"/>
    </xf>
    <xf numFmtId="0" fontId="1" fillId="9" borderId="10" xfId="0" applyFont="1" applyFill="1" applyBorder="1" applyAlignment="1" applyProtection="1">
      <alignment horizontal="center" vertical="top" wrapText="1"/>
      <protection hidden="1"/>
    </xf>
    <xf numFmtId="0" fontId="2" fillId="6" borderId="10" xfId="0" applyFont="1" applyFill="1" applyBorder="1" applyAlignment="1" applyProtection="1">
      <alignment horizontal="left" vertical="top" wrapText="1"/>
      <protection hidden="1"/>
    </xf>
    <xf numFmtId="0" fontId="20" fillId="4" borderId="0" xfId="0" applyFont="1" applyFill="1" applyBorder="1" applyAlignment="1">
      <alignment vertical="center"/>
    </xf>
    <xf numFmtId="0" fontId="20" fillId="0" borderId="11" xfId="0" applyFont="1" applyFill="1" applyBorder="1" applyAlignment="1">
      <alignment vertical="center"/>
    </xf>
    <xf numFmtId="0" fontId="0" fillId="0" borderId="0" xfId="0" applyFill="1" applyBorder="1" applyAlignment="1">
      <alignment horizontal="center" vertical="center"/>
    </xf>
    <xf numFmtId="0" fontId="0" fillId="4" borderId="0" xfId="0" applyFill="1" applyBorder="1" applyAlignment="1">
      <alignment horizontal="center" vertical="center"/>
    </xf>
    <xf numFmtId="0" fontId="0" fillId="0" borderId="11" xfId="0" applyFill="1" applyBorder="1" applyAlignment="1">
      <alignment horizontal="center" vertical="center"/>
    </xf>
    <xf numFmtId="0" fontId="11" fillId="0" borderId="0" xfId="0" applyFont="1" applyFill="1" applyBorder="1" applyAlignment="1" applyProtection="1">
      <alignment vertical="center" wrapText="1"/>
      <protection hidden="1"/>
    </xf>
    <xf numFmtId="44" fontId="11" fillId="0" borderId="0" xfId="0" applyNumberFormat="1" applyFont="1" applyFill="1" applyBorder="1" applyAlignment="1" applyProtection="1">
      <alignment vertical="center" wrapText="1"/>
      <protection hidden="1"/>
    </xf>
    <xf numFmtId="44" fontId="11" fillId="0" borderId="0" xfId="2" applyFont="1" applyFill="1" applyBorder="1" applyAlignment="1" applyProtection="1">
      <alignment horizontal="left" vertical="center" wrapText="1"/>
      <protection hidden="1"/>
    </xf>
    <xf numFmtId="0" fontId="16" fillId="0" borderId="0" xfId="0" applyFont="1" applyFill="1" applyBorder="1" applyAlignment="1" applyProtection="1">
      <alignment vertical="center"/>
      <protection hidden="1"/>
    </xf>
    <xf numFmtId="0" fontId="11" fillId="0" borderId="0" xfId="0" applyFont="1" applyFill="1" applyBorder="1" applyAlignment="1" applyProtection="1">
      <alignment horizontal="left" vertical="center" wrapText="1"/>
      <protection hidden="1"/>
    </xf>
    <xf numFmtId="9" fontId="11" fillId="6" borderId="10" xfId="3" applyFont="1" applyFill="1" applyBorder="1" applyAlignment="1" applyProtection="1">
      <alignment horizontal="right" vertical="center"/>
      <protection hidden="1"/>
    </xf>
    <xf numFmtId="44" fontId="11" fillId="6" borderId="10" xfId="0" applyNumberFormat="1" applyFont="1" applyFill="1" applyBorder="1" applyAlignment="1" applyProtection="1">
      <alignment horizontal="right" vertical="center"/>
      <protection hidden="1"/>
    </xf>
    <xf numFmtId="0" fontId="11" fillId="0" borderId="10" xfId="0" quotePrefix="1" applyFont="1" applyFill="1" applyBorder="1" applyAlignment="1" applyProtection="1">
      <alignment horizontal="left" vertical="center"/>
      <protection hidden="1"/>
    </xf>
    <xf numFmtId="0" fontId="16" fillId="0" borderId="10" xfId="0" applyFont="1" applyFill="1" applyBorder="1" applyAlignment="1" applyProtection="1">
      <alignment horizontal="left" vertical="center"/>
      <protection hidden="1"/>
    </xf>
    <xf numFmtId="0" fontId="0" fillId="0" borderId="0" xfId="0" applyFont="1" applyFill="1" applyBorder="1" applyAlignment="1">
      <alignment horizontal="right" vertical="top"/>
    </xf>
    <xf numFmtId="0" fontId="11" fillId="0" borderId="10" xfId="0" applyFont="1" applyFill="1" applyBorder="1" applyAlignment="1" applyProtection="1">
      <alignment horizontal="right" wrapText="1"/>
      <protection hidden="1"/>
    </xf>
    <xf numFmtId="44" fontId="0" fillId="0" borderId="12" xfId="0" applyNumberFormat="1" applyBorder="1"/>
    <xf numFmtId="0" fontId="1" fillId="9" borderId="0" xfId="0" applyFont="1" applyFill="1" applyBorder="1" applyAlignment="1">
      <alignment horizontal="center" vertical="top" wrapText="1"/>
    </xf>
    <xf numFmtId="9" fontId="0" fillId="0" borderId="0" xfId="3" applyFont="1" applyFill="1" applyBorder="1" applyAlignment="1">
      <alignment vertical="center"/>
    </xf>
    <xf numFmtId="0" fontId="11" fillId="0" borderId="10" xfId="0" applyFont="1" applyFill="1" applyBorder="1" applyAlignment="1" applyProtection="1">
      <alignment horizontal="left" vertical="center"/>
      <protection hidden="1"/>
    </xf>
    <xf numFmtId="44" fontId="0" fillId="0" borderId="0" xfId="0" applyNumberFormat="1" applyFill="1" applyBorder="1"/>
    <xf numFmtId="0" fontId="0" fillId="0" borderId="0" xfId="0" applyFill="1" applyBorder="1" applyAlignment="1">
      <alignment vertical="center"/>
    </xf>
    <xf numFmtId="0" fontId="11" fillId="0" borderId="10" xfId="0" applyFont="1" applyFill="1" applyBorder="1" applyAlignment="1" applyProtection="1">
      <alignment horizontal="left" indent="1"/>
      <protection hidden="1"/>
    </xf>
    <xf numFmtId="0" fontId="11" fillId="0" borderId="10" xfId="0" applyFont="1" applyFill="1" applyBorder="1" applyAlignment="1" applyProtection="1">
      <alignment horizontal="left" vertical="center" wrapText="1"/>
      <protection hidden="1"/>
    </xf>
    <xf numFmtId="0" fontId="11" fillId="0" borderId="10" xfId="0" applyFont="1" applyFill="1" applyBorder="1" applyAlignment="1" applyProtection="1">
      <alignment vertical="center" wrapText="1"/>
      <protection hidden="1"/>
    </xf>
    <xf numFmtId="44" fontId="11" fillId="8" borderId="10" xfId="6" applyFont="1" applyFill="1" applyBorder="1" applyAlignment="1" applyProtection="1">
      <alignment vertical="center" wrapText="1"/>
      <protection hidden="1"/>
    </xf>
    <xf numFmtId="44" fontId="11" fillId="0" borderId="10" xfId="6" applyFont="1" applyFill="1" applyBorder="1" applyAlignment="1" applyProtection="1">
      <alignment horizontal="left" vertical="center" wrapText="1"/>
      <protection hidden="1"/>
    </xf>
    <xf numFmtId="10" fontId="11" fillId="3" borderId="10" xfId="3" applyNumberFormat="1" applyFont="1" applyFill="1" applyBorder="1" applyAlignment="1" applyProtection="1">
      <alignment horizontal="right" vertical="center" wrapText="1"/>
      <protection hidden="1"/>
    </xf>
    <xf numFmtId="164" fontId="11" fillId="0" borderId="10" xfId="0" applyNumberFormat="1" applyFont="1" applyFill="1" applyBorder="1" applyAlignment="1" applyProtection="1">
      <alignment horizontal="left" vertical="center" wrapText="1"/>
      <protection hidden="1"/>
    </xf>
    <xf numFmtId="164" fontId="11" fillId="0" borderId="0" xfId="0" applyNumberFormat="1" applyFont="1" applyFill="1" applyBorder="1" applyAlignment="1" applyProtection="1">
      <alignment horizontal="left" vertical="center" wrapText="1"/>
      <protection hidden="1"/>
    </xf>
    <xf numFmtId="0" fontId="11" fillId="0" borderId="0" xfId="0" applyFont="1" applyFill="1" applyBorder="1" applyAlignment="1" applyProtection="1">
      <alignment vertical="center" wrapText="1"/>
      <protection hidden="1"/>
    </xf>
    <xf numFmtId="0" fontId="16" fillId="0" borderId="0" xfId="0" applyFont="1" applyFill="1" applyBorder="1" applyAlignment="1" applyProtection="1">
      <alignment vertical="center"/>
      <protection hidden="1"/>
    </xf>
    <xf numFmtId="0" fontId="11" fillId="0" borderId="0" xfId="0" applyFont="1" applyFill="1" applyBorder="1" applyAlignment="1" applyProtection="1">
      <alignment horizontal="left" vertical="center"/>
      <protection hidden="1"/>
    </xf>
    <xf numFmtId="9" fontId="11" fillId="6" borderId="0" xfId="3" applyFont="1" applyFill="1" applyBorder="1" applyAlignment="1" applyProtection="1">
      <alignment horizontal="right" vertical="center"/>
      <protection hidden="1"/>
    </xf>
    <xf numFmtId="164" fontId="11" fillId="6" borderId="10" xfId="0" applyNumberFormat="1" applyFont="1" applyFill="1" applyBorder="1" applyAlignment="1" applyProtection="1">
      <alignment horizontal="left" vertical="center" wrapText="1"/>
      <protection hidden="1"/>
    </xf>
    <xf numFmtId="44" fontId="11" fillId="6" borderId="10" xfId="2" applyFont="1" applyFill="1" applyBorder="1" applyAlignment="1" applyProtection="1">
      <alignment horizontal="right" vertical="center"/>
      <protection hidden="1"/>
    </xf>
    <xf numFmtId="10" fontId="11" fillId="6" borderId="10" xfId="3" applyNumberFormat="1" applyFont="1" applyFill="1" applyBorder="1" applyAlignment="1" applyProtection="1">
      <alignment horizontal="right" vertical="center"/>
      <protection hidden="1"/>
    </xf>
    <xf numFmtId="164" fontId="24" fillId="0" borderId="10" xfId="0" applyNumberFormat="1" applyFont="1" applyFill="1" applyBorder="1" applyAlignment="1" applyProtection="1">
      <alignment horizontal="left" vertical="center" wrapText="1"/>
      <protection hidden="1"/>
    </xf>
    <xf numFmtId="0" fontId="1" fillId="2" borderId="0" xfId="0" applyFont="1" applyFill="1" applyBorder="1" applyAlignment="1">
      <alignment horizontal="center" vertical="top" wrapText="1"/>
    </xf>
    <xf numFmtId="44" fontId="2" fillId="0" borderId="0" xfId="0" applyNumberFormat="1" applyFont="1" applyFill="1" applyBorder="1" applyAlignment="1">
      <alignment horizontal="right" vertical="center"/>
    </xf>
    <xf numFmtId="0" fontId="11" fillId="0" borderId="10" xfId="0" applyFont="1" applyFill="1" applyBorder="1" applyAlignment="1" applyProtection="1">
      <alignment horizontal="center" wrapText="1"/>
      <protection hidden="1"/>
    </xf>
    <xf numFmtId="10" fontId="11" fillId="3" borderId="10" xfId="0" quotePrefix="1" applyNumberFormat="1" applyFont="1" applyFill="1" applyBorder="1" applyAlignment="1" applyProtection="1">
      <protection hidden="1"/>
    </xf>
    <xf numFmtId="0" fontId="14" fillId="0" borderId="0" xfId="0" applyFont="1" applyFill="1" applyBorder="1" applyAlignment="1" applyProtection="1">
      <protection hidden="1"/>
    </xf>
    <xf numFmtId="0" fontId="11" fillId="0" borderId="10" xfId="0" applyFont="1" applyFill="1" applyBorder="1" applyAlignment="1" applyProtection="1">
      <alignment horizontal="center"/>
      <protection hidden="1"/>
    </xf>
    <xf numFmtId="10" fontId="11" fillId="0" borderId="10" xfId="0" quotePrefix="1" applyNumberFormat="1" applyFont="1" applyFill="1" applyBorder="1" applyAlignment="1" applyProtection="1">
      <protection hidden="1"/>
    </xf>
    <xf numFmtId="0" fontId="2" fillId="0" borderId="0" xfId="0" applyFont="1" applyFill="1" applyBorder="1" applyAlignment="1">
      <alignment horizontal="right" vertical="center" wrapText="1" indent="1"/>
    </xf>
    <xf numFmtId="44" fontId="16" fillId="6" borderId="0" xfId="0" applyNumberFormat="1" applyFont="1" applyFill="1" applyBorder="1" applyAlignment="1" applyProtection="1">
      <alignment horizontal="right"/>
      <protection hidden="1"/>
    </xf>
    <xf numFmtId="0" fontId="5" fillId="0" borderId="15" xfId="0" applyFont="1" applyFill="1" applyBorder="1" applyAlignment="1">
      <alignment vertical="top"/>
    </xf>
    <xf numFmtId="0" fontId="5" fillId="0" borderId="16" xfId="0" applyFont="1" applyFill="1" applyBorder="1" applyAlignment="1">
      <alignment vertical="top"/>
    </xf>
    <xf numFmtId="0" fontId="0" fillId="0" borderId="16" xfId="0" applyFill="1" applyBorder="1" applyAlignment="1">
      <alignment vertical="top"/>
    </xf>
    <xf numFmtId="0" fontId="0" fillId="0" borderId="16" xfId="0" applyFill="1" applyBorder="1"/>
    <xf numFmtId="0" fontId="0" fillId="0" borderId="17" xfId="0" applyFill="1" applyBorder="1"/>
    <xf numFmtId="0" fontId="0" fillId="0" borderId="18" xfId="0" applyFill="1" applyBorder="1" applyAlignment="1">
      <alignment vertical="top"/>
    </xf>
    <xf numFmtId="0" fontId="0" fillId="0" borderId="19" xfId="0" applyFill="1" applyBorder="1"/>
    <xf numFmtId="0" fontId="0" fillId="0" borderId="21" xfId="0" applyFill="1" applyBorder="1" applyAlignment="1">
      <alignment vertical="top"/>
    </xf>
    <xf numFmtId="0" fontId="0" fillId="0" borderId="21" xfId="0" applyFill="1" applyBorder="1"/>
    <xf numFmtId="0" fontId="0" fillId="0" borderId="22" xfId="0" applyFill="1" applyBorder="1"/>
    <xf numFmtId="0" fontId="12" fillId="0" borderId="20" xfId="0" applyFont="1" applyFill="1" applyBorder="1" applyAlignment="1">
      <alignment horizontal="left"/>
    </xf>
    <xf numFmtId="0" fontId="0" fillId="0" borderId="24" xfId="0" applyFill="1" applyBorder="1" applyAlignment="1">
      <alignment vertical="top"/>
    </xf>
    <xf numFmtId="0" fontId="0" fillId="0" borderId="25" xfId="0" applyFill="1" applyBorder="1" applyAlignment="1">
      <alignment vertical="top"/>
    </xf>
    <xf numFmtId="0" fontId="0" fillId="6" borderId="0" xfId="0" applyFill="1"/>
    <xf numFmtId="0" fontId="0" fillId="6" borderId="1" xfId="0" applyFill="1" applyBorder="1"/>
    <xf numFmtId="0" fontId="0" fillId="6" borderId="8" xfId="0" applyFill="1" applyBorder="1"/>
    <xf numFmtId="0" fontId="0" fillId="6" borderId="2" xfId="0" applyFill="1" applyBorder="1"/>
    <xf numFmtId="0" fontId="0" fillId="6" borderId="3" xfId="0" applyFill="1" applyBorder="1"/>
    <xf numFmtId="0" fontId="0" fillId="6" borderId="4" xfId="0" applyFill="1" applyBorder="1"/>
    <xf numFmtId="0" fontId="12" fillId="6" borderId="5" xfId="0" applyFont="1" applyFill="1" applyBorder="1"/>
    <xf numFmtId="0" fontId="0" fillId="6" borderId="9" xfId="0" applyFill="1" applyBorder="1"/>
    <xf numFmtId="0" fontId="0" fillId="6" borderId="6" xfId="0" applyFill="1" applyBorder="1"/>
    <xf numFmtId="0" fontId="2" fillId="6" borderId="0" xfId="0" applyFont="1" applyFill="1" applyBorder="1"/>
    <xf numFmtId="0" fontId="2" fillId="0" borderId="23" xfId="0" applyFont="1" applyFill="1" applyBorder="1" applyAlignment="1">
      <alignment vertical="top"/>
    </xf>
    <xf numFmtId="0" fontId="5" fillId="0" borderId="8" xfId="0" applyFont="1" applyFill="1" applyBorder="1" applyAlignment="1">
      <alignment vertical="top"/>
    </xf>
    <xf numFmtId="0" fontId="0" fillId="0" borderId="8" xfId="0" applyFill="1" applyBorder="1" applyAlignment="1">
      <alignment vertical="top"/>
    </xf>
    <xf numFmtId="0" fontId="0" fillId="0" borderId="8" xfId="0" applyFill="1" applyBorder="1"/>
    <xf numFmtId="0" fontId="0" fillId="0" borderId="2" xfId="0" applyFill="1" applyBorder="1"/>
    <xf numFmtId="0" fontId="0" fillId="0" borderId="3" xfId="0" applyFill="1" applyBorder="1" applyAlignment="1">
      <alignment vertical="top"/>
    </xf>
    <xf numFmtId="0" fontId="0" fillId="0" borderId="4" xfId="0" applyFill="1" applyBorder="1"/>
    <xf numFmtId="0" fontId="0" fillId="0" borderId="9" xfId="0" applyFill="1" applyBorder="1" applyAlignment="1">
      <alignment vertical="top"/>
    </xf>
    <xf numFmtId="0" fontId="0" fillId="0" borderId="9" xfId="0" applyFill="1" applyBorder="1" applyAlignment="1">
      <alignment horizontal="right" vertical="top" indent="1"/>
    </xf>
    <xf numFmtId="0" fontId="0" fillId="0" borderId="9" xfId="0" applyFill="1" applyBorder="1"/>
    <xf numFmtId="0" fontId="2" fillId="0" borderId="9" xfId="0" applyFont="1" applyFill="1" applyBorder="1" applyAlignment="1">
      <alignment horizontal="right" vertical="center"/>
    </xf>
    <xf numFmtId="44" fontId="2" fillId="0" borderId="6" xfId="2" applyFont="1" applyFill="1" applyBorder="1" applyAlignment="1">
      <alignment vertical="center"/>
    </xf>
    <xf numFmtId="0" fontId="0" fillId="0" borderId="1" xfId="0" applyFill="1" applyBorder="1" applyAlignment="1">
      <alignment vertical="top"/>
    </xf>
    <xf numFmtId="0" fontId="5" fillId="0" borderId="5" xfId="0" applyFont="1" applyFill="1" applyBorder="1" applyAlignment="1">
      <alignment vertical="top"/>
    </xf>
    <xf numFmtId="44" fontId="26" fillId="0" borderId="0" xfId="0" applyNumberFormat="1" applyFont="1" applyFill="1" applyBorder="1"/>
    <xf numFmtId="0" fontId="0" fillId="0" borderId="1" xfId="0" applyFill="1" applyBorder="1"/>
    <xf numFmtId="0" fontId="0" fillId="0" borderId="8" xfId="0" applyFill="1" applyBorder="1" applyAlignment="1">
      <alignment vertical="top" wrapText="1"/>
    </xf>
    <xf numFmtId="0" fontId="0" fillId="0" borderId="9" xfId="0" applyFill="1" applyBorder="1" applyAlignment="1">
      <alignment vertical="top" wrapText="1"/>
    </xf>
    <xf numFmtId="0" fontId="0" fillId="0" borderId="6" xfId="0" applyFill="1" applyBorder="1"/>
    <xf numFmtId="0" fontId="2" fillId="0" borderId="0" xfId="0" applyFont="1" applyFill="1" applyBorder="1"/>
    <xf numFmtId="0" fontId="2" fillId="0" borderId="26" xfId="0" applyFont="1" applyFill="1" applyBorder="1" applyProtection="1"/>
    <xf numFmtId="0" fontId="27" fillId="0" borderId="26" xfId="0" applyFont="1" applyFill="1" applyBorder="1" applyAlignment="1" applyProtection="1">
      <alignment horizontal="center"/>
    </xf>
    <xf numFmtId="0" fontId="2" fillId="0" borderId="26" xfId="0" applyFont="1" applyFill="1" applyBorder="1" applyAlignment="1" applyProtection="1">
      <alignment horizontal="center"/>
    </xf>
    <xf numFmtId="0" fontId="2" fillId="0" borderId="0" xfId="0" applyFont="1" applyFill="1" applyBorder="1" applyAlignment="1">
      <alignment vertical="top"/>
    </xf>
    <xf numFmtId="0" fontId="2" fillId="0" borderId="27" xfId="0" applyFont="1" applyFill="1" applyBorder="1" applyAlignment="1">
      <alignment vertical="top"/>
    </xf>
    <xf numFmtId="0" fontId="5" fillId="0" borderId="0" xfId="0" applyFont="1" applyFill="1" applyBorder="1" applyAlignment="1">
      <alignment vertical="top"/>
    </xf>
    <xf numFmtId="0" fontId="0" fillId="0" borderId="27" xfId="0" applyFill="1" applyBorder="1" applyAlignment="1">
      <alignment vertical="top"/>
    </xf>
    <xf numFmtId="0" fontId="0" fillId="0" borderId="27" xfId="0" applyFill="1" applyBorder="1" applyAlignment="1">
      <alignment vertical="top" wrapText="1"/>
    </xf>
    <xf numFmtId="0" fontId="2" fillId="0" borderId="0" xfId="0" applyFont="1" applyFill="1" applyBorder="1" applyAlignment="1">
      <alignment horizontal="center" vertical="top"/>
    </xf>
    <xf numFmtId="44" fontId="0" fillId="0" borderId="0" xfId="0" applyNumberFormat="1" applyFill="1" applyBorder="1" applyAlignment="1">
      <alignment vertical="top"/>
    </xf>
    <xf numFmtId="44" fontId="0" fillId="0" borderId="27" xfId="0" applyNumberFormat="1" applyFill="1" applyBorder="1" applyAlignment="1">
      <alignment vertical="top"/>
    </xf>
    <xf numFmtId="0" fontId="2" fillId="10" borderId="0" xfId="0" applyFont="1" applyFill="1" applyBorder="1" applyAlignment="1">
      <alignment vertical="top"/>
    </xf>
    <xf numFmtId="0" fontId="0" fillId="0" borderId="27" xfId="0" applyFill="1" applyBorder="1" applyAlignment="1">
      <alignment horizontal="center" vertical="top"/>
    </xf>
    <xf numFmtId="44" fontId="2" fillId="0" borderId="0" xfId="0" applyNumberFormat="1" applyFont="1" applyFill="1" applyBorder="1" applyAlignment="1">
      <alignment horizontal="right" vertical="top"/>
    </xf>
    <xf numFmtId="0" fontId="0" fillId="0" borderId="28" xfId="0" applyFill="1" applyBorder="1" applyAlignment="1">
      <alignment vertical="top"/>
    </xf>
    <xf numFmtId="10" fontId="0" fillId="0" borderId="28" xfId="0" applyNumberFormat="1" applyFill="1" applyBorder="1" applyAlignment="1">
      <alignment vertical="top"/>
    </xf>
    <xf numFmtId="49" fontId="16" fillId="3" borderId="27" xfId="3" applyNumberFormat="1" applyFont="1" applyFill="1" applyBorder="1" applyAlignment="1" applyProtection="1">
      <alignment horizontal="left" vertical="center"/>
      <protection hidden="1"/>
    </xf>
    <xf numFmtId="10" fontId="11" fillId="0" borderId="0" xfId="3" applyNumberFormat="1" applyFont="1" applyFill="1" applyBorder="1" applyAlignment="1" applyProtection="1">
      <alignment horizontal="right" vertical="center" wrapText="1"/>
      <protection hidden="1"/>
    </xf>
    <xf numFmtId="10" fontId="0" fillId="0" borderId="27" xfId="0" applyNumberFormat="1" applyFill="1" applyBorder="1" applyAlignment="1">
      <alignment vertical="top"/>
    </xf>
    <xf numFmtId="0" fontId="6" fillId="4" borderId="0" xfId="4" applyFont="1" applyFill="1" applyBorder="1" applyAlignment="1">
      <alignment horizontal="center" vertical="center" wrapText="1"/>
    </xf>
    <xf numFmtId="44" fontId="7" fillId="3" borderId="4" xfId="2" applyFont="1" applyFill="1" applyBorder="1" applyAlignment="1">
      <alignment horizontal="center" vertical="top"/>
    </xf>
    <xf numFmtId="0" fontId="2" fillId="0" borderId="0" xfId="0" applyFont="1"/>
    <xf numFmtId="0" fontId="11" fillId="0" borderId="10" xfId="0" applyFont="1" applyFill="1" applyBorder="1" applyAlignment="1" applyProtection="1">
      <alignment horizontal="left" vertical="center" wrapText="1"/>
      <protection hidden="1"/>
    </xf>
    <xf numFmtId="2" fontId="0" fillId="0" borderId="0" xfId="0" applyNumberFormat="1" applyFill="1" applyBorder="1" applyAlignment="1">
      <alignment vertical="top"/>
    </xf>
    <xf numFmtId="44" fontId="16" fillId="0" borderId="10" xfId="2" quotePrefix="1" applyFont="1" applyFill="1" applyBorder="1" applyAlignment="1" applyProtection="1">
      <protection hidden="1"/>
    </xf>
    <xf numFmtId="0" fontId="0" fillId="0" borderId="17" xfId="0" applyFill="1" applyBorder="1" applyAlignment="1">
      <alignment vertical="top"/>
    </xf>
    <xf numFmtId="0" fontId="0" fillId="0" borderId="19" xfId="0" applyFill="1" applyBorder="1" applyAlignment="1">
      <alignment vertical="top"/>
    </xf>
    <xf numFmtId="9" fontId="0" fillId="0" borderId="27" xfId="0" applyNumberFormat="1" applyFill="1" applyBorder="1" applyAlignment="1">
      <alignment vertical="top"/>
    </xf>
    <xf numFmtId="0" fontId="0" fillId="11" borderId="21" xfId="0" applyFill="1" applyBorder="1" applyAlignment="1">
      <alignment vertical="top"/>
    </xf>
    <xf numFmtId="0" fontId="0" fillId="11" borderId="22" xfId="0" applyFill="1" applyBorder="1" applyAlignment="1">
      <alignment vertical="top"/>
    </xf>
    <xf numFmtId="0" fontId="0" fillId="12" borderId="0" xfId="0" applyFont="1" applyFill="1" applyBorder="1" applyAlignment="1">
      <alignment horizontal="right" vertical="center"/>
    </xf>
    <xf numFmtId="0" fontId="20" fillId="12" borderId="0" xfId="0" applyFont="1" applyFill="1" applyBorder="1" applyAlignment="1">
      <alignment vertical="center"/>
    </xf>
    <xf numFmtId="0" fontId="0" fillId="12" borderId="0" xfId="0" applyFill="1" applyBorder="1" applyAlignment="1">
      <alignment horizontal="center" vertical="center"/>
    </xf>
    <xf numFmtId="0" fontId="0" fillId="12" borderId="0" xfId="0" applyFill="1" applyBorder="1"/>
    <xf numFmtId="0" fontId="27" fillId="0" borderId="27" xfId="0" applyFont="1" applyFill="1" applyBorder="1" applyAlignment="1" applyProtection="1">
      <alignment horizontal="left" vertical="top" wrapText="1"/>
    </xf>
    <xf numFmtId="0" fontId="28" fillId="0" borderId="27" xfId="0" applyFont="1" applyFill="1" applyBorder="1" applyAlignment="1" applyProtection="1">
      <alignment horizontal="left" vertical="top" wrapText="1"/>
    </xf>
    <xf numFmtId="0" fontId="2" fillId="0" borderId="27" xfId="0" applyFont="1" applyFill="1" applyBorder="1" applyAlignment="1" applyProtection="1">
      <alignment horizontal="left" wrapText="1"/>
    </xf>
    <xf numFmtId="49" fontId="23" fillId="0" borderId="0" xfId="2" applyNumberFormat="1" applyFont="1" applyFill="1" applyBorder="1" applyAlignment="1">
      <alignment horizontal="left" vertical="top" wrapText="1"/>
    </xf>
    <xf numFmtId="0" fontId="11" fillId="0" borderId="10" xfId="0" applyFont="1" applyFill="1" applyBorder="1" applyAlignment="1" applyProtection="1">
      <alignment horizontal="left" vertical="center"/>
      <protection hidden="1"/>
    </xf>
    <xf numFmtId="0" fontId="11" fillId="0" borderId="10" xfId="0" applyFont="1" applyFill="1" applyBorder="1" applyAlignment="1" applyProtection="1">
      <alignment horizontal="left" vertical="center" wrapText="1"/>
      <protection hidden="1"/>
    </xf>
    <xf numFmtId="0" fontId="2" fillId="8" borderId="10" xfId="0" applyFont="1" applyFill="1" applyBorder="1" applyAlignment="1" applyProtection="1">
      <alignment horizontal="center" vertical="top" wrapText="1"/>
      <protection hidden="1"/>
    </xf>
    <xf numFmtId="0" fontId="1" fillId="9" borderId="10" xfId="0" applyFont="1" applyFill="1" applyBorder="1" applyAlignment="1" applyProtection="1">
      <alignment horizontal="center" vertical="top" wrapText="1"/>
      <protection hidden="1"/>
    </xf>
    <xf numFmtId="0" fontId="2" fillId="5" borderId="10" xfId="0" applyFont="1" applyFill="1" applyBorder="1" applyAlignment="1" applyProtection="1">
      <alignment horizontal="center" vertical="top" wrapText="1"/>
      <protection hidden="1"/>
    </xf>
    <xf numFmtId="0" fontId="11" fillId="0" borderId="14" xfId="0" applyFont="1" applyFill="1" applyBorder="1" applyAlignment="1" applyProtection="1">
      <alignment horizontal="right" vertical="center"/>
      <protection hidden="1"/>
    </xf>
    <xf numFmtId="0" fontId="11" fillId="0" borderId="29" xfId="0" applyFont="1" applyFill="1" applyBorder="1" applyAlignment="1" applyProtection="1">
      <alignment horizontal="right" vertical="center"/>
      <protection hidden="1"/>
    </xf>
    <xf numFmtId="0" fontId="20" fillId="0" borderId="0" xfId="0" applyFont="1" applyFill="1" applyBorder="1" applyAlignment="1">
      <alignment horizontal="left" vertical="top" wrapText="1"/>
    </xf>
    <xf numFmtId="0" fontId="11" fillId="0" borderId="10" xfId="0" applyFont="1" applyFill="1" applyBorder="1" applyAlignment="1" applyProtection="1">
      <alignment horizontal="left" vertical="top" wrapText="1"/>
      <protection hidden="1"/>
    </xf>
    <xf numFmtId="49" fontId="20" fillId="0" borderId="0" xfId="2" applyNumberFormat="1" applyFont="1" applyFill="1" applyBorder="1" applyAlignment="1">
      <alignment horizontal="left" vertical="top" wrapText="1"/>
    </xf>
    <xf numFmtId="0" fontId="1" fillId="2" borderId="10" xfId="0" applyFont="1" applyFill="1" applyBorder="1" applyAlignment="1">
      <alignment horizontal="center" vertical="top" wrapText="1"/>
    </xf>
    <xf numFmtId="0" fontId="2" fillId="7" borderId="0" xfId="0" applyFont="1" applyFill="1" applyBorder="1" applyAlignment="1">
      <alignment horizontal="left" vertical="top" wrapText="1"/>
    </xf>
    <xf numFmtId="0" fontId="23" fillId="0" borderId="0" xfId="0" applyFont="1" applyFill="1" applyBorder="1" applyAlignment="1">
      <alignment horizontal="left" vertical="top" wrapText="1"/>
    </xf>
    <xf numFmtId="0" fontId="25" fillId="3" borderId="0" xfId="0" applyFont="1" applyFill="1" applyBorder="1" applyAlignment="1">
      <alignment horizontal="left" vertical="top" wrapText="1"/>
    </xf>
    <xf numFmtId="0" fontId="2" fillId="0" borderId="27" xfId="0" applyFont="1" applyFill="1" applyBorder="1" applyAlignment="1">
      <alignment horizontal="left" vertical="center"/>
    </xf>
    <xf numFmtId="0" fontId="2" fillId="0" borderId="27" xfId="0" applyFont="1" applyFill="1" applyBorder="1" applyAlignment="1">
      <alignment horizontal="left" vertical="top"/>
    </xf>
  </cellXfs>
  <cellStyles count="7">
    <cellStyle name="Komma" xfId="1" builtinId="3"/>
    <cellStyle name="Komma 2" xfId="5" xr:uid="{00000000-0005-0000-0000-000030000000}"/>
    <cellStyle name="Procent" xfId="3" builtinId="5"/>
    <cellStyle name="Standaard" xfId="0" builtinId="0"/>
    <cellStyle name="Standaard 3" xfId="4" xr:uid="{00000000-0005-0000-0000-000004000000}"/>
    <cellStyle name="Valuta" xfId="2" builtinId="4"/>
    <cellStyle name="Valuta 2" xfId="6" xr:uid="{00000000-0005-0000-0000-000031000000}"/>
  </cellStyles>
  <dxfs count="0"/>
  <tableStyles count="0" defaultTableStyle="TableStyleMedium9" defaultPivotStyle="PivotStyleLight16"/>
  <colors>
    <mruColors>
      <color rgb="FFFFFFCC"/>
      <color rgb="FFCC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58415.5B1414C0"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cid:image001.jpg@01D58415.5B1414C0"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cid:image001.jpg@01D58415.5B1414C0" TargetMode="External"/><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cid:image001.jpg@01D58415.5B1414C0"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cid:image001.jpg@01D58415.5B1414C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55562</xdr:colOff>
      <xdr:row>1</xdr:row>
      <xdr:rowOff>55563</xdr:rowOff>
    </xdr:from>
    <xdr:to>
      <xdr:col>2</xdr:col>
      <xdr:colOff>2036127</xdr:colOff>
      <xdr:row>3</xdr:row>
      <xdr:rowOff>123826</xdr:rowOff>
    </xdr:to>
    <xdr:pic>
      <xdr:nvPicPr>
        <xdr:cNvPr id="2" name="Afbeelding 1" descr="https://www.ru.nl/publish/pages/916842/combinatielogo_universiteit_a_cmyk.jpg">
          <a:extLst>
            <a:ext uri="{FF2B5EF4-FFF2-40B4-BE49-F238E27FC236}">
              <a16:creationId xmlns:a16="http://schemas.microsoft.com/office/drawing/2014/main" id="{BC031BF7-6F82-4260-A90A-7DA4E4A4F0EF}"/>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25437" y="254001"/>
          <a:ext cx="3250565" cy="552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1</xdr:row>
      <xdr:rowOff>123825</xdr:rowOff>
    </xdr:from>
    <xdr:to>
      <xdr:col>6</xdr:col>
      <xdr:colOff>269240</xdr:colOff>
      <xdr:row>5</xdr:row>
      <xdr:rowOff>1587</xdr:rowOff>
    </xdr:to>
    <xdr:pic>
      <xdr:nvPicPr>
        <xdr:cNvPr id="2" name="Afbeelding 1" descr="https://www.ru.nl/publish/pages/916842/combinatielogo_universiteit_a_cmyk.jpg">
          <a:extLst>
            <a:ext uri="{FF2B5EF4-FFF2-40B4-BE49-F238E27FC236}">
              <a16:creationId xmlns:a16="http://schemas.microsoft.com/office/drawing/2014/main" id="{17753112-F2D1-4EEA-949B-E1021F702DE0}"/>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76275" y="314325"/>
          <a:ext cx="3250565" cy="5524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59532</xdr:colOff>
      <xdr:row>1</xdr:row>
      <xdr:rowOff>59531</xdr:rowOff>
    </xdr:from>
    <xdr:to>
      <xdr:col>3</xdr:col>
      <xdr:colOff>1178878</xdr:colOff>
      <xdr:row>3</xdr:row>
      <xdr:rowOff>111918</xdr:rowOff>
    </xdr:to>
    <xdr:pic>
      <xdr:nvPicPr>
        <xdr:cNvPr id="2" name="Afbeelding 1" descr="https://www.ru.nl/publish/pages/916842/combinatielogo_universiteit_a_cmyk.jpg">
          <a:extLst>
            <a:ext uri="{FF2B5EF4-FFF2-40B4-BE49-F238E27FC236}">
              <a16:creationId xmlns:a16="http://schemas.microsoft.com/office/drawing/2014/main" id="{41D99B78-E240-463A-85B9-13046DA04419}"/>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88157" y="250031"/>
          <a:ext cx="3250565" cy="5524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85725</xdr:colOff>
      <xdr:row>1</xdr:row>
      <xdr:rowOff>19050</xdr:rowOff>
    </xdr:from>
    <xdr:to>
      <xdr:col>3</xdr:col>
      <xdr:colOff>1745615</xdr:colOff>
      <xdr:row>3</xdr:row>
      <xdr:rowOff>0</xdr:rowOff>
    </xdr:to>
    <xdr:pic>
      <xdr:nvPicPr>
        <xdr:cNvPr id="3" name="Afbeelding 2" descr="https://www.ru.nl/publish/pages/916842/combinatielogo_universiteit_a_cmyk.jpg">
          <a:extLst>
            <a:ext uri="{FF2B5EF4-FFF2-40B4-BE49-F238E27FC236}">
              <a16:creationId xmlns:a16="http://schemas.microsoft.com/office/drawing/2014/main" id="{AFF4BE73-BA33-42C2-A14B-EDD92ED83070}"/>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85750" y="209550"/>
          <a:ext cx="3250565" cy="5524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55562</xdr:colOff>
      <xdr:row>1</xdr:row>
      <xdr:rowOff>55563</xdr:rowOff>
    </xdr:from>
    <xdr:to>
      <xdr:col>2</xdr:col>
      <xdr:colOff>2102802</xdr:colOff>
      <xdr:row>3</xdr:row>
      <xdr:rowOff>123826</xdr:rowOff>
    </xdr:to>
    <xdr:pic>
      <xdr:nvPicPr>
        <xdr:cNvPr id="2" name="Afbeelding 1" descr="https://www.ru.nl/publish/pages/916842/combinatielogo_universiteit_a_cmyk.jpg">
          <a:extLst>
            <a:ext uri="{FF2B5EF4-FFF2-40B4-BE49-F238E27FC236}">
              <a16:creationId xmlns:a16="http://schemas.microsoft.com/office/drawing/2014/main" id="{EB34C785-2AC8-4896-B751-9828FC6BE586}"/>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22262" y="255588"/>
          <a:ext cx="3247390" cy="55403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8"/>
  <sheetViews>
    <sheetView showGridLines="0" tabSelected="1" zoomScaleNormal="100" workbookViewId="0">
      <selection activeCell="D16" sqref="D16"/>
    </sheetView>
  </sheetViews>
  <sheetFormatPr defaultColWidth="9.140625" defaultRowHeight="15"/>
  <cols>
    <col min="1" max="1" width="4" style="1" customWidth="1"/>
    <col min="2" max="2" width="19" style="2" customWidth="1"/>
    <col min="3" max="3" width="53" style="2" customWidth="1"/>
    <col min="4" max="4" width="15.7109375" style="2" customWidth="1"/>
    <col min="5" max="5" width="16.7109375" style="2" customWidth="1"/>
    <col min="6" max="6" width="8.28515625" style="2" bestFit="1" customWidth="1"/>
    <col min="7" max="7" width="14.42578125" style="2" bestFit="1" customWidth="1"/>
    <col min="8" max="8" width="24.42578125" style="1" bestFit="1" customWidth="1"/>
    <col min="9" max="9" width="24.42578125" style="1" customWidth="1"/>
    <col min="10" max="10" width="20.7109375" style="1" customWidth="1"/>
    <col min="11" max="11" width="21.7109375" style="1" customWidth="1"/>
    <col min="12" max="12" width="21.140625" style="1" customWidth="1"/>
    <col min="13" max="16384" width="9.140625" style="1"/>
  </cols>
  <sheetData>
    <row r="1" spans="2:9" ht="15.75" thickBot="1"/>
    <row r="2" spans="2:9" ht="23.25">
      <c r="B2" s="158"/>
      <c r="C2" s="159"/>
      <c r="D2" s="160"/>
      <c r="E2" s="160"/>
      <c r="F2" s="160"/>
      <c r="G2" s="160"/>
      <c r="H2" s="161"/>
      <c r="I2" s="162"/>
    </row>
    <row r="3" spans="2:9">
      <c r="B3" s="163"/>
      <c r="E3" s="181" t="s">
        <v>233</v>
      </c>
      <c r="F3" s="169"/>
      <c r="G3" s="170"/>
      <c r="I3" s="164"/>
    </row>
    <row r="4" spans="2:9" ht="34.5" customHeight="1" thickBot="1">
      <c r="B4" s="168" t="s">
        <v>0</v>
      </c>
      <c r="C4" s="165"/>
      <c r="D4" s="165"/>
      <c r="E4" s="165"/>
      <c r="F4" s="165"/>
      <c r="G4" s="165"/>
      <c r="H4" s="166"/>
      <c r="I4" s="167"/>
    </row>
    <row r="6" spans="2:9" ht="23.25">
      <c r="B6" s="206" t="s">
        <v>185</v>
      </c>
    </row>
    <row r="8" spans="2:9" ht="23.25" customHeight="1">
      <c r="B8" s="205" t="s">
        <v>184</v>
      </c>
      <c r="C8" s="217"/>
    </row>
  </sheetData>
  <dataConsolidate/>
  <pageMargins left="0.7" right="0.7" top="0.75" bottom="0.75" header="0.3" footer="0.3"/>
  <pageSetup paperSize="9" scale="54" fitToHeight="0"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349C-C610-4E03-AEAF-4CD9DD59D041}">
  <dimension ref="B2:R24"/>
  <sheetViews>
    <sheetView zoomScaleNormal="100" workbookViewId="0">
      <selection activeCell="C13" sqref="C13:R13"/>
    </sheetView>
  </sheetViews>
  <sheetFormatPr defaultRowHeight="15"/>
  <cols>
    <col min="1" max="16384" width="9.140625" style="171"/>
  </cols>
  <sheetData>
    <row r="2" spans="2:18">
      <c r="B2" s="172"/>
      <c r="C2" s="173"/>
      <c r="D2" s="173"/>
      <c r="E2" s="173"/>
      <c r="F2" s="173"/>
      <c r="G2" s="173"/>
      <c r="H2" s="173"/>
      <c r="I2" s="173"/>
      <c r="J2" s="173"/>
      <c r="K2" s="173"/>
      <c r="L2" s="173"/>
      <c r="M2" s="173"/>
      <c r="N2" s="173"/>
      <c r="O2" s="173"/>
      <c r="P2" s="173"/>
      <c r="Q2" s="173"/>
      <c r="R2" s="174"/>
    </row>
    <row r="3" spans="2:18">
      <c r="B3" s="175"/>
      <c r="C3" s="99"/>
      <c r="D3" s="99"/>
      <c r="E3" s="99"/>
      <c r="F3" s="99"/>
      <c r="G3" s="99"/>
      <c r="H3" s="99"/>
      <c r="I3" s="99"/>
      <c r="J3" s="180" t="str">
        <f>Voorblad!E3</f>
        <v>Versie: 4.0/ Datum 07-01-2020</v>
      </c>
      <c r="K3" s="99"/>
      <c r="L3" s="99"/>
      <c r="M3" s="99"/>
      <c r="N3" s="99"/>
      <c r="O3" s="99"/>
      <c r="P3" s="99"/>
      <c r="Q3" s="99"/>
      <c r="R3" s="176"/>
    </row>
    <row r="4" spans="2:18">
      <c r="B4" s="175"/>
      <c r="C4" s="99"/>
      <c r="D4" s="99"/>
      <c r="E4" s="99"/>
      <c r="F4" s="99"/>
      <c r="G4" s="99"/>
      <c r="H4" s="99"/>
      <c r="I4" s="99"/>
      <c r="J4" s="99"/>
      <c r="K4" s="99"/>
      <c r="L4" s="99"/>
      <c r="M4" s="99"/>
      <c r="N4" s="99"/>
      <c r="O4" s="99"/>
      <c r="P4" s="99"/>
      <c r="Q4" s="99"/>
      <c r="R4" s="176"/>
    </row>
    <row r="5" spans="2:18" ht="8.25" customHeight="1">
      <c r="B5" s="175"/>
      <c r="C5" s="99"/>
      <c r="D5" s="99"/>
      <c r="E5" s="99"/>
      <c r="F5" s="99"/>
      <c r="G5" s="99"/>
      <c r="H5" s="99"/>
      <c r="I5" s="99"/>
      <c r="J5" s="99"/>
      <c r="K5" s="99"/>
      <c r="L5" s="99"/>
      <c r="M5" s="99"/>
      <c r="N5" s="99"/>
      <c r="O5" s="99"/>
      <c r="P5" s="99"/>
      <c r="Q5" s="99"/>
      <c r="R5" s="176"/>
    </row>
    <row r="6" spans="2:18" ht="21">
      <c r="B6" s="177" t="s">
        <v>166</v>
      </c>
      <c r="C6" s="178"/>
      <c r="D6" s="178"/>
      <c r="E6" s="178"/>
      <c r="F6" s="178"/>
      <c r="G6" s="178"/>
      <c r="H6" s="178"/>
      <c r="I6" s="178"/>
      <c r="J6" s="178"/>
      <c r="K6" s="178"/>
      <c r="L6" s="178"/>
      <c r="M6" s="178"/>
      <c r="N6" s="178"/>
      <c r="O6" s="178"/>
      <c r="P6" s="178"/>
      <c r="Q6" s="178"/>
      <c r="R6" s="179"/>
    </row>
    <row r="7" spans="2:18" ht="15" customHeight="1">
      <c r="B7" s="201" t="s">
        <v>169</v>
      </c>
      <c r="C7" s="237" t="s">
        <v>170</v>
      </c>
      <c r="D7" s="237"/>
      <c r="E7" s="237"/>
      <c r="F7" s="237"/>
      <c r="G7" s="237"/>
      <c r="H7" s="237"/>
      <c r="I7" s="237"/>
      <c r="J7" s="237"/>
      <c r="K7" s="237"/>
      <c r="L7" s="237"/>
      <c r="M7" s="237"/>
      <c r="N7" s="237"/>
      <c r="O7" s="237"/>
      <c r="P7" s="237"/>
      <c r="Q7" s="237"/>
      <c r="R7" s="237"/>
    </row>
    <row r="8" spans="2:18" ht="18.75" customHeight="1">
      <c r="B8" s="202">
        <v>1</v>
      </c>
      <c r="C8" s="235" t="s">
        <v>177</v>
      </c>
      <c r="D8" s="235"/>
      <c r="E8" s="235"/>
      <c r="F8" s="235"/>
      <c r="G8" s="235"/>
      <c r="H8" s="235"/>
      <c r="I8" s="235"/>
      <c r="J8" s="235"/>
      <c r="K8" s="235"/>
      <c r="L8" s="235"/>
      <c r="M8" s="235"/>
      <c r="N8" s="235"/>
      <c r="O8" s="235"/>
      <c r="P8" s="235"/>
      <c r="Q8" s="235"/>
      <c r="R8" s="235"/>
    </row>
    <row r="9" spans="2:18" ht="18.75" customHeight="1">
      <c r="B9" s="202">
        <v>2</v>
      </c>
      <c r="C9" s="235" t="s">
        <v>223</v>
      </c>
      <c r="D9" s="235"/>
      <c r="E9" s="235"/>
      <c r="F9" s="235"/>
      <c r="G9" s="235"/>
      <c r="H9" s="235"/>
      <c r="I9" s="235"/>
      <c r="J9" s="235"/>
      <c r="K9" s="235"/>
      <c r="L9" s="235"/>
      <c r="M9" s="235"/>
      <c r="N9" s="235"/>
      <c r="O9" s="235"/>
      <c r="P9" s="235"/>
      <c r="Q9" s="235"/>
      <c r="R9" s="235"/>
    </row>
    <row r="10" spans="2:18" ht="18.75" customHeight="1">
      <c r="B10" s="202">
        <v>3</v>
      </c>
      <c r="C10" s="235" t="s">
        <v>178</v>
      </c>
      <c r="D10" s="235"/>
      <c r="E10" s="235"/>
      <c r="F10" s="235"/>
      <c r="G10" s="235"/>
      <c r="H10" s="235"/>
      <c r="I10" s="235"/>
      <c r="J10" s="235"/>
      <c r="K10" s="235"/>
      <c r="L10" s="235"/>
      <c r="M10" s="235"/>
      <c r="N10" s="235"/>
      <c r="O10" s="235"/>
      <c r="P10" s="235"/>
      <c r="Q10" s="235"/>
      <c r="R10" s="235"/>
    </row>
    <row r="11" spans="2:18" ht="29.25" customHeight="1">
      <c r="B11" s="202">
        <v>4</v>
      </c>
      <c r="C11" s="235" t="s">
        <v>179</v>
      </c>
      <c r="D11" s="235"/>
      <c r="E11" s="235"/>
      <c r="F11" s="235"/>
      <c r="G11" s="235"/>
      <c r="H11" s="235"/>
      <c r="I11" s="235"/>
      <c r="J11" s="235"/>
      <c r="K11" s="235"/>
      <c r="L11" s="235"/>
      <c r="M11" s="235"/>
      <c r="N11" s="235"/>
      <c r="O11" s="235"/>
      <c r="P11" s="235"/>
      <c r="Q11" s="235"/>
      <c r="R11" s="235"/>
    </row>
    <row r="12" spans="2:18" ht="29.25" customHeight="1">
      <c r="B12" s="202">
        <v>5</v>
      </c>
      <c r="C12" s="235" t="s">
        <v>180</v>
      </c>
      <c r="D12" s="235"/>
      <c r="E12" s="235"/>
      <c r="F12" s="235"/>
      <c r="G12" s="235"/>
      <c r="H12" s="235"/>
      <c r="I12" s="235"/>
      <c r="J12" s="235"/>
      <c r="K12" s="235"/>
      <c r="L12" s="235"/>
      <c r="M12" s="235"/>
      <c r="N12" s="235"/>
      <c r="O12" s="235"/>
      <c r="P12" s="235"/>
      <c r="Q12" s="235"/>
      <c r="R12" s="235"/>
    </row>
    <row r="13" spans="2:18" ht="27" customHeight="1">
      <c r="B13" s="202">
        <v>6</v>
      </c>
      <c r="C13" s="235" t="s">
        <v>221</v>
      </c>
      <c r="D13" s="235"/>
      <c r="E13" s="235"/>
      <c r="F13" s="235"/>
      <c r="G13" s="235"/>
      <c r="H13" s="235"/>
      <c r="I13" s="235"/>
      <c r="J13" s="235"/>
      <c r="K13" s="235"/>
      <c r="L13" s="235"/>
      <c r="M13" s="235"/>
      <c r="N13" s="235"/>
      <c r="O13" s="235"/>
      <c r="P13" s="235"/>
      <c r="Q13" s="235"/>
      <c r="R13" s="235"/>
    </row>
    <row r="14" spans="2:18" ht="29.25" customHeight="1">
      <c r="B14" s="202">
        <v>7</v>
      </c>
      <c r="C14" s="235" t="s">
        <v>215</v>
      </c>
      <c r="D14" s="235"/>
      <c r="E14" s="235"/>
      <c r="F14" s="235"/>
      <c r="G14" s="235"/>
      <c r="H14" s="235"/>
      <c r="I14" s="235"/>
      <c r="J14" s="235"/>
      <c r="K14" s="235"/>
      <c r="L14" s="235"/>
      <c r="M14" s="235"/>
      <c r="N14" s="235"/>
      <c r="O14" s="235"/>
      <c r="P14" s="235"/>
      <c r="Q14" s="235"/>
      <c r="R14" s="235"/>
    </row>
    <row r="15" spans="2:18" ht="18" customHeight="1">
      <c r="B15" s="202">
        <v>8</v>
      </c>
      <c r="C15" s="235" t="s">
        <v>171</v>
      </c>
      <c r="D15" s="235"/>
      <c r="E15" s="235"/>
      <c r="F15" s="235"/>
      <c r="G15" s="235"/>
      <c r="H15" s="235"/>
      <c r="I15" s="235"/>
      <c r="J15" s="235"/>
      <c r="K15" s="235"/>
      <c r="L15" s="235"/>
      <c r="M15" s="235"/>
      <c r="N15" s="235"/>
      <c r="O15" s="235"/>
      <c r="P15" s="235"/>
      <c r="Q15" s="235"/>
      <c r="R15" s="235"/>
    </row>
    <row r="16" spans="2:18" ht="29.25" customHeight="1">
      <c r="B16" s="202">
        <v>9</v>
      </c>
      <c r="C16" s="235" t="s">
        <v>222</v>
      </c>
      <c r="D16" s="235"/>
      <c r="E16" s="235"/>
      <c r="F16" s="235"/>
      <c r="G16" s="235"/>
      <c r="H16" s="235"/>
      <c r="I16" s="235"/>
      <c r="J16" s="235"/>
      <c r="K16" s="235"/>
      <c r="L16" s="235"/>
      <c r="M16" s="235"/>
      <c r="N16" s="235"/>
      <c r="O16" s="235"/>
      <c r="P16" s="235"/>
      <c r="Q16" s="235"/>
      <c r="R16" s="235"/>
    </row>
    <row r="17" spans="2:18" ht="18.75" customHeight="1">
      <c r="B17" s="202">
        <v>10</v>
      </c>
      <c r="C17" s="235" t="s">
        <v>181</v>
      </c>
      <c r="D17" s="235"/>
      <c r="E17" s="235"/>
      <c r="F17" s="235"/>
      <c r="G17" s="235"/>
      <c r="H17" s="235"/>
      <c r="I17" s="235"/>
      <c r="J17" s="235"/>
      <c r="K17" s="235"/>
      <c r="L17" s="235"/>
      <c r="M17" s="235"/>
      <c r="N17" s="235"/>
      <c r="O17" s="235"/>
      <c r="P17" s="235"/>
      <c r="Q17" s="235"/>
      <c r="R17" s="235"/>
    </row>
    <row r="18" spans="2:18" ht="18.75" customHeight="1">
      <c r="B18" s="203"/>
      <c r="C18" s="236" t="s">
        <v>172</v>
      </c>
      <c r="D18" s="236"/>
      <c r="E18" s="236"/>
      <c r="F18" s="236"/>
      <c r="G18" s="236"/>
      <c r="H18" s="236"/>
      <c r="I18" s="236"/>
      <c r="J18" s="236"/>
      <c r="K18" s="236"/>
      <c r="L18" s="236"/>
      <c r="M18" s="236"/>
      <c r="N18" s="236"/>
      <c r="O18" s="236"/>
      <c r="P18" s="236"/>
      <c r="Q18" s="236"/>
      <c r="R18" s="236"/>
    </row>
    <row r="19" spans="2:18" ht="18.75" customHeight="1">
      <c r="B19" s="202">
        <v>11</v>
      </c>
      <c r="C19" s="235" t="s">
        <v>173</v>
      </c>
      <c r="D19" s="235"/>
      <c r="E19" s="235"/>
      <c r="F19" s="235"/>
      <c r="G19" s="235"/>
      <c r="H19" s="235"/>
      <c r="I19" s="235"/>
      <c r="J19" s="235"/>
      <c r="K19" s="235"/>
      <c r="L19" s="235"/>
      <c r="M19" s="235"/>
      <c r="N19" s="235"/>
      <c r="O19" s="235"/>
      <c r="P19" s="235"/>
      <c r="Q19" s="235"/>
      <c r="R19" s="235"/>
    </row>
    <row r="20" spans="2:18" ht="18.75" customHeight="1">
      <c r="B20" s="202">
        <v>12</v>
      </c>
      <c r="C20" s="235" t="s">
        <v>174</v>
      </c>
      <c r="D20" s="235"/>
      <c r="E20" s="235"/>
      <c r="F20" s="235"/>
      <c r="G20" s="235"/>
      <c r="H20" s="235"/>
      <c r="I20" s="235"/>
      <c r="J20" s="235"/>
      <c r="K20" s="235"/>
      <c r="L20" s="235"/>
      <c r="M20" s="235"/>
      <c r="N20" s="235"/>
      <c r="O20" s="235"/>
      <c r="P20" s="235"/>
      <c r="Q20" s="235"/>
      <c r="R20" s="235"/>
    </row>
    <row r="21" spans="2:18" ht="28.5" customHeight="1">
      <c r="B21" s="202">
        <v>13</v>
      </c>
      <c r="C21" s="235" t="s">
        <v>183</v>
      </c>
      <c r="D21" s="235"/>
      <c r="E21" s="235"/>
      <c r="F21" s="235"/>
      <c r="G21" s="235"/>
      <c r="H21" s="235"/>
      <c r="I21" s="235"/>
      <c r="J21" s="235"/>
      <c r="K21" s="235"/>
      <c r="L21" s="235"/>
      <c r="M21" s="235"/>
      <c r="N21" s="235"/>
      <c r="O21" s="235"/>
      <c r="P21" s="235"/>
      <c r="Q21" s="235"/>
      <c r="R21" s="235"/>
    </row>
    <row r="22" spans="2:18" ht="49.5" customHeight="1">
      <c r="B22" s="202">
        <v>14</v>
      </c>
      <c r="C22" s="235" t="s">
        <v>182</v>
      </c>
      <c r="D22" s="235"/>
      <c r="E22" s="235"/>
      <c r="F22" s="235"/>
      <c r="G22" s="235"/>
      <c r="H22" s="235"/>
      <c r="I22" s="235"/>
      <c r="J22" s="235"/>
      <c r="K22" s="235"/>
      <c r="L22" s="235"/>
      <c r="M22" s="235"/>
      <c r="N22" s="235"/>
      <c r="O22" s="235"/>
      <c r="P22" s="235"/>
      <c r="Q22" s="235"/>
      <c r="R22" s="235"/>
    </row>
    <row r="23" spans="2:18" ht="18.75" customHeight="1">
      <c r="B23" s="202">
        <v>15</v>
      </c>
      <c r="C23" s="235" t="s">
        <v>175</v>
      </c>
      <c r="D23" s="235"/>
      <c r="E23" s="235"/>
      <c r="F23" s="235"/>
      <c r="G23" s="235"/>
      <c r="H23" s="235"/>
      <c r="I23" s="235"/>
      <c r="J23" s="235"/>
      <c r="K23" s="235"/>
      <c r="L23" s="235"/>
      <c r="M23" s="235"/>
      <c r="N23" s="235"/>
      <c r="O23" s="235"/>
      <c r="P23" s="235"/>
      <c r="Q23" s="235"/>
      <c r="R23" s="235"/>
    </row>
    <row r="24" spans="2:18" ht="18.75" customHeight="1">
      <c r="B24" s="202">
        <v>16</v>
      </c>
      <c r="C24" s="235" t="s">
        <v>176</v>
      </c>
      <c r="D24" s="235"/>
      <c r="E24" s="235"/>
      <c r="F24" s="235"/>
      <c r="G24" s="235"/>
      <c r="H24" s="235"/>
      <c r="I24" s="235"/>
      <c r="J24" s="235"/>
      <c r="K24" s="235"/>
      <c r="L24" s="235"/>
      <c r="M24" s="235"/>
      <c r="N24" s="235"/>
      <c r="O24" s="235"/>
      <c r="P24" s="235"/>
      <c r="Q24" s="235"/>
      <c r="R24" s="235"/>
    </row>
  </sheetData>
  <sheetProtection algorithmName="SHA-512" hashValue="lR8wCghbPj5sZs864CSaf/kSZGBhM+ICtRiNsZgRqF1OsIQiiI8MY0ZMjVvAKZZ8W72YRZy+pqzipc50xxLrTQ==" saltValue="hNwIF7AMfNskTrh0XZIhzA==" spinCount="100000" sheet="1" objects="1" scenarios="1"/>
  <mergeCells count="18">
    <mergeCell ref="C12:R12"/>
    <mergeCell ref="C13:R13"/>
    <mergeCell ref="C14:R14"/>
    <mergeCell ref="C15:R15"/>
    <mergeCell ref="C16:R16"/>
    <mergeCell ref="C7:R7"/>
    <mergeCell ref="C8:R8"/>
    <mergeCell ref="C9:R9"/>
    <mergeCell ref="C10:R10"/>
    <mergeCell ref="C11:R11"/>
    <mergeCell ref="C22:R22"/>
    <mergeCell ref="C17:R17"/>
    <mergeCell ref="C18:R18"/>
    <mergeCell ref="C23:R23"/>
    <mergeCell ref="C24:R24"/>
    <mergeCell ref="C19:R19"/>
    <mergeCell ref="C20:R20"/>
    <mergeCell ref="C21:R2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Q101"/>
  <sheetViews>
    <sheetView showGridLines="0" topLeftCell="A37" zoomScale="80" zoomScaleNormal="80" workbookViewId="0">
      <selection activeCell="P51" sqref="P51"/>
    </sheetView>
  </sheetViews>
  <sheetFormatPr defaultColWidth="9.140625" defaultRowHeight="15"/>
  <cols>
    <col min="1" max="1" width="2.42578125" style="1" customWidth="1"/>
    <col min="2" max="2" width="4" style="1" customWidth="1"/>
    <col min="3" max="3" width="32" style="2" customWidth="1"/>
    <col min="4" max="4" width="21.140625" style="2" customWidth="1"/>
    <col min="5" max="5" width="22.85546875" style="2" customWidth="1"/>
    <col min="6" max="6" width="22" style="1" customWidth="1"/>
    <col min="7" max="7" width="25.5703125" style="1" customWidth="1"/>
    <col min="8" max="9" width="26.7109375" style="1" bestFit="1" customWidth="1"/>
    <col min="10" max="10" width="20.7109375" style="1" customWidth="1"/>
    <col min="11" max="11" width="21.28515625" style="1" customWidth="1"/>
    <col min="12" max="12" width="29.5703125" style="1" customWidth="1"/>
    <col min="13" max="13" width="21.140625" style="1" customWidth="1"/>
    <col min="14" max="14" width="12.7109375" style="1" customWidth="1"/>
    <col min="15" max="16384" width="9.140625" style="1"/>
  </cols>
  <sheetData>
    <row r="2" spans="2:17" ht="23.25">
      <c r="C2" s="193"/>
      <c r="D2" s="182"/>
      <c r="E2" s="183"/>
      <c r="F2" s="184"/>
      <c r="G2" s="184"/>
      <c r="H2" s="184"/>
      <c r="I2" s="184"/>
      <c r="J2" s="184"/>
      <c r="K2" s="185"/>
    </row>
    <row r="3" spans="2:17" ht="15.75">
      <c r="C3" s="186"/>
      <c r="H3" s="195" t="str">
        <f>Voorblad!$E$3</f>
        <v>Versie: 4.0/ Datum 07-01-2020</v>
      </c>
      <c r="K3" s="187"/>
    </row>
    <row r="4" spans="2:17">
      <c r="C4" s="186"/>
      <c r="K4" s="187"/>
    </row>
    <row r="5" spans="2:17" ht="26.25" customHeight="1">
      <c r="C5" s="194" t="s">
        <v>167</v>
      </c>
      <c r="D5" s="188"/>
      <c r="E5" s="189"/>
      <c r="F5" s="190"/>
      <c r="G5" s="191"/>
      <c r="H5" s="191"/>
      <c r="I5" s="191"/>
      <c r="J5" s="191"/>
      <c r="K5" s="192"/>
    </row>
    <row r="6" spans="2:17" ht="20.100000000000001" customHeight="1">
      <c r="B6" s="37" t="s">
        <v>1</v>
      </c>
      <c r="C6" s="38" t="s">
        <v>2</v>
      </c>
      <c r="D6" s="38"/>
      <c r="E6" s="4"/>
      <c r="G6" s="5"/>
      <c r="H6" s="5"/>
      <c r="I6" s="5"/>
      <c r="J6" s="5"/>
      <c r="K6" s="5"/>
      <c r="L6" s="42"/>
    </row>
    <row r="7" spans="2:17" s="35" customFormat="1" ht="47.25">
      <c r="C7" s="34" t="s">
        <v>3</v>
      </c>
      <c r="D7" s="34" t="s">
        <v>4</v>
      </c>
      <c r="E7" s="39"/>
      <c r="F7" s="39"/>
      <c r="G7" s="39"/>
      <c r="H7" s="44" t="s">
        <v>124</v>
      </c>
      <c r="I7" s="44" t="s">
        <v>125</v>
      </c>
      <c r="J7" s="44" t="s">
        <v>107</v>
      </c>
      <c r="K7" s="44" t="s">
        <v>5</v>
      </c>
    </row>
    <row r="8" spans="2:17" s="41" customFormat="1" ht="20.100000000000001" customHeight="1">
      <c r="C8" s="80" t="s">
        <v>99</v>
      </c>
      <c r="D8" s="83"/>
      <c r="E8" s="83"/>
      <c r="F8" s="91"/>
      <c r="G8" s="105"/>
      <c r="H8" s="92"/>
      <c r="I8" s="105"/>
      <c r="J8" s="92"/>
      <c r="K8" s="105"/>
    </row>
    <row r="9" spans="2:17" s="41" customFormat="1" ht="20.100000000000001" customHeight="1">
      <c r="C9" s="82" t="s">
        <v>6</v>
      </c>
      <c r="D9" s="240" t="s">
        <v>59</v>
      </c>
      <c r="E9" s="240"/>
      <c r="F9" s="240"/>
      <c r="G9" s="240"/>
      <c r="H9" s="88">
        <v>0</v>
      </c>
      <c r="I9" s="88">
        <v>43589.74</v>
      </c>
      <c r="J9" s="98">
        <v>0</v>
      </c>
      <c r="K9" s="88">
        <f>SUM(H9:I9)*(1-J9)</f>
        <v>43589.74</v>
      </c>
      <c r="L9" s="129"/>
    </row>
    <row r="10" spans="2:17" s="41" customFormat="1" ht="20.100000000000001" customHeight="1">
      <c r="C10" s="82" t="s">
        <v>146</v>
      </c>
      <c r="D10" s="240" t="s">
        <v>60</v>
      </c>
      <c r="E10" s="240"/>
      <c r="F10" s="240"/>
      <c r="G10" s="240"/>
      <c r="H10" s="88">
        <v>0</v>
      </c>
      <c r="I10" s="88">
        <v>36923.08</v>
      </c>
      <c r="J10" s="98">
        <v>0</v>
      </c>
      <c r="K10" s="88">
        <f t="shared" ref="K10:K21" si="0">SUM(H10:I10)*(1-J10)</f>
        <v>36923.08</v>
      </c>
      <c r="L10" s="129"/>
    </row>
    <row r="11" spans="2:17" s="41" customFormat="1" ht="20.100000000000001" customHeight="1">
      <c r="C11" s="82" t="s">
        <v>7</v>
      </c>
      <c r="D11" s="240" t="s">
        <v>8</v>
      </c>
      <c r="E11" s="240"/>
      <c r="F11" s="240"/>
      <c r="G11" s="240"/>
      <c r="H11" s="88">
        <v>1333333</v>
      </c>
      <c r="I11" s="88">
        <v>1219743.6000000001</v>
      </c>
      <c r="J11" s="98">
        <v>0</v>
      </c>
      <c r="K11" s="88">
        <f t="shared" si="0"/>
        <v>2553076.6</v>
      </c>
    </row>
    <row r="12" spans="2:17" ht="30.95" customHeight="1">
      <c r="C12" s="97" t="s">
        <v>9</v>
      </c>
      <c r="D12" s="247" t="s">
        <v>10</v>
      </c>
      <c r="E12" s="247"/>
      <c r="F12" s="247"/>
      <c r="G12" s="247"/>
      <c r="H12" s="88">
        <v>2833334</v>
      </c>
      <c r="I12" s="88">
        <v>5510222.2199999997</v>
      </c>
      <c r="J12" s="98">
        <v>0</v>
      </c>
      <c r="K12" s="88">
        <f t="shared" si="0"/>
        <v>8343556.2199999997</v>
      </c>
      <c r="M12" s="99"/>
      <c r="N12" s="99"/>
      <c r="O12" s="99"/>
      <c r="P12" s="99"/>
      <c r="Q12" s="99"/>
    </row>
    <row r="13" spans="2:17" s="41" customFormat="1" ht="30.95" customHeight="1">
      <c r="C13" s="82" t="s">
        <v>11</v>
      </c>
      <c r="D13" s="240" t="s">
        <v>12</v>
      </c>
      <c r="E13" s="240"/>
      <c r="F13" s="240"/>
      <c r="G13" s="240"/>
      <c r="H13" s="88">
        <v>333334</v>
      </c>
      <c r="I13" s="88">
        <v>0</v>
      </c>
      <c r="J13" s="98">
        <v>0</v>
      </c>
      <c r="K13" s="88">
        <f t="shared" si="0"/>
        <v>333334</v>
      </c>
      <c r="M13" s="100"/>
      <c r="N13" s="100"/>
      <c r="O13" s="100"/>
      <c r="P13" s="100"/>
      <c r="Q13" s="100"/>
    </row>
    <row r="14" spans="2:17" s="41" customFormat="1" ht="20.100000000000001" customHeight="1">
      <c r="C14" s="82" t="s">
        <v>13</v>
      </c>
      <c r="D14" s="240" t="s">
        <v>227</v>
      </c>
      <c r="E14" s="240"/>
      <c r="F14" s="240"/>
      <c r="G14" s="240"/>
      <c r="H14" s="88">
        <v>394765</v>
      </c>
      <c r="I14" s="148">
        <v>112820.51</v>
      </c>
      <c r="J14" s="98">
        <v>0</v>
      </c>
      <c r="K14" s="88">
        <f t="shared" si="0"/>
        <v>507585.51</v>
      </c>
      <c r="M14" s="100"/>
      <c r="N14" s="100"/>
      <c r="O14" s="100"/>
      <c r="P14" s="100"/>
      <c r="Q14" s="100"/>
    </row>
    <row r="15" spans="2:17" s="41" customFormat="1" ht="20.100000000000001" customHeight="1">
      <c r="C15" s="82" t="s">
        <v>13</v>
      </c>
      <c r="D15" s="240" t="s">
        <v>14</v>
      </c>
      <c r="E15" s="240"/>
      <c r="F15" s="240"/>
      <c r="G15" s="240"/>
      <c r="H15" s="88">
        <v>0</v>
      </c>
      <c r="I15" s="88">
        <v>331692.31</v>
      </c>
      <c r="J15" s="98">
        <v>0</v>
      </c>
      <c r="K15" s="88">
        <f t="shared" si="0"/>
        <v>331692.31</v>
      </c>
      <c r="M15" s="100"/>
      <c r="N15" s="100"/>
      <c r="O15" s="100"/>
      <c r="P15" s="100"/>
      <c r="Q15" s="100"/>
    </row>
    <row r="16" spans="2:17" s="41" customFormat="1" ht="20.100000000000001" customHeight="1">
      <c r="C16" s="82" t="s">
        <v>13</v>
      </c>
      <c r="D16" s="240" t="s">
        <v>15</v>
      </c>
      <c r="E16" s="240"/>
      <c r="F16" s="240"/>
      <c r="G16" s="240"/>
      <c r="H16" s="88">
        <v>0</v>
      </c>
      <c r="I16" s="139">
        <v>0</v>
      </c>
      <c r="J16" s="98">
        <v>0</v>
      </c>
      <c r="K16" s="88">
        <f t="shared" si="0"/>
        <v>0</v>
      </c>
      <c r="M16" s="100"/>
      <c r="N16" s="100"/>
      <c r="O16" s="100"/>
      <c r="P16" s="100"/>
      <c r="Q16" s="100"/>
    </row>
    <row r="17" spans="2:17" s="41" customFormat="1" ht="20.100000000000001" customHeight="1">
      <c r="C17" s="119" t="s">
        <v>100</v>
      </c>
      <c r="D17" s="116"/>
      <c r="E17" s="117"/>
      <c r="F17" s="120"/>
      <c r="G17" s="120"/>
      <c r="H17" s="96"/>
      <c r="I17" s="96"/>
      <c r="J17" s="140"/>
      <c r="K17" s="96"/>
      <c r="M17" s="100"/>
      <c r="N17" s="100"/>
      <c r="O17" s="100"/>
      <c r="P17" s="100"/>
      <c r="Q17" s="100"/>
    </row>
    <row r="18" spans="2:17" s="41" customFormat="1" ht="20.100000000000001" customHeight="1">
      <c r="C18" s="66" t="s">
        <v>103</v>
      </c>
      <c r="D18" s="240"/>
      <c r="E18" s="240"/>
      <c r="F18" s="240"/>
      <c r="G18" s="240"/>
      <c r="H18" s="88">
        <v>207792</v>
      </c>
      <c r="I18" s="145">
        <v>0</v>
      </c>
      <c r="J18" s="98">
        <v>0</v>
      </c>
      <c r="K18" s="88">
        <f t="shared" si="0"/>
        <v>207792</v>
      </c>
      <c r="M18" s="100"/>
      <c r="N18" s="100"/>
      <c r="O18" s="100"/>
      <c r="P18" s="100"/>
      <c r="Q18" s="100"/>
    </row>
    <row r="19" spans="2:17" s="41" customFormat="1" ht="20.100000000000001" customHeight="1">
      <c r="C19" s="66" t="s">
        <v>104</v>
      </c>
      <c r="D19" s="240"/>
      <c r="E19" s="240"/>
      <c r="F19" s="240"/>
      <c r="G19" s="240"/>
      <c r="H19" s="88">
        <v>214286</v>
      </c>
      <c r="I19" s="139">
        <v>177647</v>
      </c>
      <c r="J19" s="98">
        <v>0</v>
      </c>
      <c r="K19" s="88">
        <f t="shared" si="0"/>
        <v>391933</v>
      </c>
      <c r="M19" s="100"/>
      <c r="N19" s="100"/>
      <c r="O19" s="100"/>
      <c r="P19" s="100"/>
      <c r="Q19" s="100"/>
    </row>
    <row r="20" spans="2:17" s="41" customFormat="1" ht="20.100000000000001" customHeight="1">
      <c r="C20" s="66" t="s">
        <v>105</v>
      </c>
      <c r="D20" s="240"/>
      <c r="E20" s="240"/>
      <c r="F20" s="240"/>
      <c r="G20" s="240"/>
      <c r="H20" s="88">
        <v>307692</v>
      </c>
      <c r="I20" s="88">
        <v>0</v>
      </c>
      <c r="J20" s="98">
        <v>0</v>
      </c>
      <c r="K20" s="88">
        <f t="shared" si="0"/>
        <v>307692</v>
      </c>
      <c r="M20" s="100"/>
      <c r="N20" s="100"/>
      <c r="O20" s="100"/>
      <c r="P20" s="100"/>
      <c r="Q20" s="100"/>
    </row>
    <row r="21" spans="2:17" s="41" customFormat="1" ht="20.100000000000001" customHeight="1" thickBot="1">
      <c r="C21" s="66" t="s">
        <v>106</v>
      </c>
      <c r="D21" s="240"/>
      <c r="E21" s="240"/>
      <c r="F21" s="240"/>
      <c r="G21" s="240"/>
      <c r="H21" s="88">
        <v>0</v>
      </c>
      <c r="I21" s="139">
        <v>0</v>
      </c>
      <c r="J21" s="98">
        <v>0</v>
      </c>
      <c r="K21" s="88">
        <f t="shared" si="0"/>
        <v>0</v>
      </c>
      <c r="M21" s="100"/>
      <c r="N21" s="100"/>
      <c r="O21" s="100"/>
      <c r="P21" s="100"/>
      <c r="Q21" s="100"/>
    </row>
    <row r="22" spans="2:17" ht="20.100000000000001" customHeight="1" thickBot="1">
      <c r="E22" s="4"/>
      <c r="G22" s="5"/>
      <c r="H22" s="5"/>
      <c r="I22" s="5"/>
      <c r="J22" s="94" t="s">
        <v>63</v>
      </c>
      <c r="K22" s="95">
        <f>SUM(K9:K21)</f>
        <v>13057174.460000001</v>
      </c>
      <c r="M22" s="99"/>
      <c r="N22" s="99"/>
      <c r="O22" s="99"/>
      <c r="P22" s="99"/>
      <c r="Q22" s="99"/>
    </row>
    <row r="23" spans="2:17" ht="17.100000000000001" customHeight="1">
      <c r="B23" s="101" t="s">
        <v>68</v>
      </c>
      <c r="E23" s="4"/>
      <c r="G23" s="5"/>
      <c r="H23" s="5"/>
      <c r="I23" s="5"/>
      <c r="J23" s="94"/>
      <c r="K23" s="96"/>
      <c r="M23" s="99"/>
      <c r="N23" s="99"/>
      <c r="O23" s="99"/>
      <c r="P23" s="99"/>
      <c r="Q23" s="99"/>
    </row>
    <row r="24" spans="2:17" ht="14.1" customHeight="1">
      <c r="B24" s="103" t="s">
        <v>67</v>
      </c>
      <c r="C24" s="102" t="s">
        <v>66</v>
      </c>
      <c r="E24" s="4"/>
      <c r="G24" s="5"/>
      <c r="H24" s="5"/>
      <c r="I24" s="150"/>
      <c r="J24" s="94"/>
      <c r="M24" s="99"/>
      <c r="N24" s="99"/>
      <c r="O24" s="99"/>
      <c r="P24" s="99"/>
      <c r="Q24" s="99"/>
    </row>
    <row r="25" spans="2:17" ht="14.1" customHeight="1">
      <c r="B25" s="103" t="s">
        <v>67</v>
      </c>
      <c r="C25" s="102" t="s">
        <v>111</v>
      </c>
      <c r="E25" s="4"/>
      <c r="G25" s="5"/>
      <c r="H25" s="5"/>
      <c r="I25" s="150"/>
      <c r="J25" s="94"/>
      <c r="M25" s="99"/>
      <c r="N25" s="99"/>
      <c r="O25" s="99"/>
      <c r="P25" s="99"/>
      <c r="Q25" s="99"/>
    </row>
    <row r="26" spans="2:17" ht="14.1" customHeight="1">
      <c r="B26" s="103" t="s">
        <v>67</v>
      </c>
      <c r="C26" s="102" t="s">
        <v>147</v>
      </c>
      <c r="D26" s="1"/>
      <c r="E26" s="1"/>
      <c r="G26" s="5"/>
      <c r="H26" s="5"/>
      <c r="I26" s="5"/>
      <c r="J26" s="94"/>
      <c r="K26" s="96"/>
      <c r="M26" s="99"/>
      <c r="N26" s="99"/>
      <c r="O26" s="99"/>
      <c r="P26" s="99"/>
      <c r="Q26" s="99"/>
    </row>
    <row r="27" spans="2:17" ht="23.1" customHeight="1">
      <c r="B27" s="101" t="s">
        <v>69</v>
      </c>
      <c r="E27" s="4"/>
      <c r="G27" s="5"/>
      <c r="H27" s="5"/>
      <c r="I27" s="5"/>
      <c r="J27" s="94"/>
      <c r="K27" s="96"/>
      <c r="M27" s="99"/>
      <c r="N27" s="99"/>
      <c r="O27" s="99"/>
      <c r="P27" s="99"/>
      <c r="Q27" s="99"/>
    </row>
    <row r="28" spans="2:17" ht="14.1" customHeight="1">
      <c r="B28" s="103" t="s">
        <v>67</v>
      </c>
      <c r="C28" s="102" t="s">
        <v>102</v>
      </c>
      <c r="E28" s="4"/>
      <c r="G28" s="5"/>
      <c r="H28" s="5"/>
      <c r="I28" s="5"/>
      <c r="J28" s="94"/>
      <c r="K28" s="96"/>
      <c r="M28" s="99"/>
      <c r="N28" s="99"/>
      <c r="O28" s="99"/>
      <c r="P28" s="99"/>
      <c r="Q28" s="99"/>
    </row>
    <row r="29" spans="2:17" ht="14.1" customHeight="1">
      <c r="B29" s="103" t="s">
        <v>67</v>
      </c>
      <c r="C29" s="102" t="s">
        <v>207</v>
      </c>
      <c r="E29" s="4"/>
      <c r="G29" s="5"/>
      <c r="H29" s="5"/>
      <c r="I29" s="5"/>
      <c r="J29" s="94"/>
      <c r="K29" s="96"/>
      <c r="M29" s="99"/>
      <c r="N29" s="99"/>
      <c r="O29" s="99"/>
      <c r="P29" s="99"/>
      <c r="Q29" s="99"/>
    </row>
    <row r="30" spans="2:17" ht="14.1" customHeight="1">
      <c r="B30" s="103" t="s">
        <v>67</v>
      </c>
      <c r="C30" s="102" t="s">
        <v>71</v>
      </c>
      <c r="E30" s="4"/>
      <c r="G30" s="5"/>
      <c r="H30" s="5"/>
      <c r="I30" s="5"/>
      <c r="J30" s="94"/>
      <c r="K30" s="96"/>
      <c r="M30" s="99"/>
      <c r="N30" s="99"/>
      <c r="O30" s="99"/>
      <c r="P30" s="99"/>
      <c r="Q30" s="99"/>
    </row>
    <row r="31" spans="2:17" ht="27.95" customHeight="1">
      <c r="B31" s="125" t="s">
        <v>67</v>
      </c>
      <c r="C31" s="248" t="s">
        <v>126</v>
      </c>
      <c r="D31" s="248"/>
      <c r="E31" s="248"/>
      <c r="F31" s="248"/>
      <c r="G31" s="248"/>
      <c r="H31" s="5"/>
      <c r="I31" s="5"/>
      <c r="J31" s="94"/>
      <c r="K31" s="96"/>
      <c r="M31" s="99"/>
      <c r="N31" s="99"/>
      <c r="O31" s="99"/>
      <c r="P31" s="99"/>
      <c r="Q31" s="99"/>
    </row>
    <row r="32" spans="2:17" ht="30" customHeight="1">
      <c r="B32" s="125" t="s">
        <v>67</v>
      </c>
      <c r="C32" s="238" t="s">
        <v>112</v>
      </c>
      <c r="D32" s="238"/>
      <c r="E32" s="238"/>
      <c r="F32" s="238"/>
      <c r="G32" s="238"/>
      <c r="M32" s="99"/>
      <c r="N32" s="99"/>
      <c r="O32" s="99"/>
      <c r="P32" s="99"/>
      <c r="Q32" s="99"/>
    </row>
    <row r="33" spans="2:17" ht="27.75" customHeight="1">
      <c r="B33" s="125" t="s">
        <v>67</v>
      </c>
      <c r="C33" s="238" t="s">
        <v>229</v>
      </c>
      <c r="D33" s="238"/>
      <c r="E33" s="238"/>
      <c r="F33" s="238"/>
      <c r="G33" s="238"/>
      <c r="M33" s="99"/>
      <c r="N33" s="99"/>
      <c r="O33" s="99"/>
      <c r="P33" s="99"/>
      <c r="Q33" s="99"/>
    </row>
    <row r="34" spans="2:17" ht="14.1" customHeight="1">
      <c r="C34" s="102" t="s">
        <v>208</v>
      </c>
      <c r="M34" s="99"/>
      <c r="N34" s="99"/>
      <c r="O34" s="99"/>
      <c r="P34" s="99"/>
      <c r="Q34" s="99"/>
    </row>
    <row r="36" spans="2:17" ht="20.100000000000001" customHeight="1">
      <c r="B36" s="37" t="s">
        <v>61</v>
      </c>
      <c r="C36" s="37" t="s">
        <v>62</v>
      </c>
      <c r="D36" s="37"/>
      <c r="E36" s="4"/>
      <c r="K36" s="5"/>
      <c r="L36" s="5"/>
      <c r="M36" s="42"/>
    </row>
    <row r="37" spans="2:17" ht="33" customHeight="1">
      <c r="B37" s="37"/>
      <c r="C37" s="38"/>
      <c r="D37" s="38"/>
      <c r="E37" s="4"/>
      <c r="F37" s="243" t="s">
        <v>16</v>
      </c>
      <c r="G37" s="243"/>
      <c r="H37" s="241" t="s">
        <v>96</v>
      </c>
      <c r="I37" s="241"/>
      <c r="J37" s="242" t="s">
        <v>97</v>
      </c>
      <c r="K37" s="242"/>
      <c r="L37" s="241" t="s">
        <v>139</v>
      </c>
      <c r="M37" s="241"/>
      <c r="N37" s="42"/>
    </row>
    <row r="38" spans="2:17" s="35" customFormat="1" ht="60.75" customHeight="1">
      <c r="C38" s="34" t="s">
        <v>101</v>
      </c>
      <c r="D38" s="34"/>
      <c r="E38" s="39" t="s">
        <v>110</v>
      </c>
      <c r="F38" s="76" t="s">
        <v>98</v>
      </c>
      <c r="G38" s="76" t="s">
        <v>231</v>
      </c>
      <c r="H38" s="76" t="s">
        <v>98</v>
      </c>
      <c r="I38" s="76" t="s">
        <v>64</v>
      </c>
      <c r="J38" s="76" t="s">
        <v>98</v>
      </c>
      <c r="K38" s="76" t="s">
        <v>65</v>
      </c>
      <c r="L38" s="76" t="s">
        <v>98</v>
      </c>
      <c r="M38" s="76" t="s">
        <v>138</v>
      </c>
      <c r="N38" s="76" t="s">
        <v>55</v>
      </c>
    </row>
    <row r="39" spans="2:17" s="41" customFormat="1" ht="20.100000000000001" customHeight="1">
      <c r="B39" s="41" t="s">
        <v>17</v>
      </c>
      <c r="C39" s="80" t="s">
        <v>18</v>
      </c>
      <c r="D39" s="83"/>
      <c r="E39" s="83"/>
      <c r="F39" s="91"/>
      <c r="G39" s="91"/>
      <c r="H39" s="81"/>
      <c r="I39" s="92"/>
      <c r="J39" s="81"/>
      <c r="K39" s="92"/>
      <c r="L39" s="81"/>
      <c r="M39" s="92"/>
      <c r="N39" s="81"/>
    </row>
    <row r="40" spans="2:17" s="41" customFormat="1" ht="20.100000000000001" customHeight="1">
      <c r="C40" s="82" t="s">
        <v>19</v>
      </c>
      <c r="D40" s="83"/>
      <c r="E40" s="84">
        <f>SUM(F40,H40,J40,L40)</f>
        <v>6050000</v>
      </c>
      <c r="F40" s="136">
        <v>6050000</v>
      </c>
      <c r="G40" s="138">
        <v>0</v>
      </c>
      <c r="H40" s="137">
        <v>0</v>
      </c>
      <c r="I40" s="138">
        <v>0</v>
      </c>
      <c r="J40" s="137">
        <v>0</v>
      </c>
      <c r="K40" s="138">
        <v>0</v>
      </c>
      <c r="L40" s="137">
        <v>0</v>
      </c>
      <c r="M40" s="87">
        <v>0</v>
      </c>
      <c r="N40" s="88">
        <f>(F40*G40)+(H40*I40)+(J40*K40)+(L40*M40)</f>
        <v>0</v>
      </c>
    </row>
    <row r="41" spans="2:17" s="41" customFormat="1" ht="20.100000000000001" customHeight="1">
      <c r="C41" s="82" t="s">
        <v>20</v>
      </c>
      <c r="D41" s="83"/>
      <c r="E41" s="84">
        <f t="shared" ref="E41:E49" si="1">SUM(F41,H41,J41,L41)</f>
        <v>1700000</v>
      </c>
      <c r="F41" s="136">
        <v>0</v>
      </c>
      <c r="G41" s="138">
        <v>0</v>
      </c>
      <c r="H41" s="137">
        <v>0</v>
      </c>
      <c r="I41" s="138">
        <v>0</v>
      </c>
      <c r="J41" s="137">
        <v>0</v>
      </c>
      <c r="K41" s="138">
        <v>0</v>
      </c>
      <c r="L41" s="137">
        <v>1700000</v>
      </c>
      <c r="M41" s="87">
        <v>0</v>
      </c>
      <c r="N41" s="139">
        <f t="shared" ref="N41:N49" si="2">(F41*G41)+(H41*I41)+(J41*K41)+(L41*M41)</f>
        <v>0</v>
      </c>
    </row>
    <row r="42" spans="2:17" s="41" customFormat="1" ht="20.100000000000001" customHeight="1">
      <c r="C42" s="82" t="s">
        <v>21</v>
      </c>
      <c r="D42" s="83"/>
      <c r="E42" s="84">
        <f t="shared" si="1"/>
        <v>455000</v>
      </c>
      <c r="F42" s="136">
        <v>0</v>
      </c>
      <c r="G42" s="138">
        <v>0</v>
      </c>
      <c r="H42" s="137">
        <v>0</v>
      </c>
      <c r="I42" s="138">
        <v>0</v>
      </c>
      <c r="J42" s="137">
        <v>0</v>
      </c>
      <c r="K42" s="138">
        <v>0</v>
      </c>
      <c r="L42" s="137">
        <v>455000</v>
      </c>
      <c r="M42" s="87">
        <v>0</v>
      </c>
      <c r="N42" s="139">
        <f t="shared" si="2"/>
        <v>0</v>
      </c>
    </row>
    <row r="43" spans="2:17" s="41" customFormat="1" ht="20.100000000000001" customHeight="1">
      <c r="C43" s="82" t="s">
        <v>22</v>
      </c>
      <c r="D43" s="81"/>
      <c r="E43" s="84">
        <f t="shared" si="1"/>
        <v>3260000</v>
      </c>
      <c r="F43" s="136">
        <v>2926667</v>
      </c>
      <c r="G43" s="138">
        <v>0</v>
      </c>
      <c r="H43" s="137">
        <v>0</v>
      </c>
      <c r="I43" s="138">
        <v>0</v>
      </c>
      <c r="J43" s="137">
        <v>0</v>
      </c>
      <c r="K43" s="138">
        <v>0</v>
      </c>
      <c r="L43" s="137">
        <v>333333</v>
      </c>
      <c r="M43" s="87">
        <v>0</v>
      </c>
      <c r="N43" s="139">
        <f t="shared" si="2"/>
        <v>0</v>
      </c>
    </row>
    <row r="44" spans="2:17" s="41" customFormat="1" ht="20.100000000000001" customHeight="1">
      <c r="C44" s="82" t="s">
        <v>24</v>
      </c>
      <c r="D44" s="83"/>
      <c r="E44" s="84">
        <f t="shared" si="1"/>
        <v>880000</v>
      </c>
      <c r="F44" s="136">
        <v>880000</v>
      </c>
      <c r="G44" s="138">
        <v>0</v>
      </c>
      <c r="H44" s="137">
        <v>0</v>
      </c>
      <c r="I44" s="138">
        <v>0</v>
      </c>
      <c r="J44" s="137">
        <v>0</v>
      </c>
      <c r="K44" s="138">
        <v>0</v>
      </c>
      <c r="L44" s="137">
        <v>0</v>
      </c>
      <c r="M44" s="87">
        <v>0</v>
      </c>
      <c r="N44" s="139">
        <f t="shared" si="2"/>
        <v>0</v>
      </c>
    </row>
    <row r="45" spans="2:17" s="41" customFormat="1" ht="20.100000000000001" customHeight="1">
      <c r="C45" s="82" t="s">
        <v>25</v>
      </c>
      <c r="D45" s="83"/>
      <c r="E45" s="84">
        <f t="shared" si="1"/>
        <v>185000</v>
      </c>
      <c r="F45" s="136">
        <v>0</v>
      </c>
      <c r="G45" s="138">
        <v>0</v>
      </c>
      <c r="H45" s="137">
        <v>0</v>
      </c>
      <c r="I45" s="138">
        <v>0</v>
      </c>
      <c r="J45" s="137">
        <v>0</v>
      </c>
      <c r="K45" s="138">
        <v>0</v>
      </c>
      <c r="L45" s="137">
        <v>185000</v>
      </c>
      <c r="M45" s="87">
        <v>0</v>
      </c>
      <c r="N45" s="139">
        <f t="shared" si="2"/>
        <v>0</v>
      </c>
    </row>
    <row r="46" spans="2:17" s="132" customFormat="1" ht="18.95" customHeight="1">
      <c r="C46" s="142" t="s">
        <v>115</v>
      </c>
      <c r="D46" s="141"/>
      <c r="E46" s="84"/>
      <c r="F46" s="141"/>
      <c r="G46" s="218"/>
      <c r="H46" s="118"/>
      <c r="I46" s="218"/>
      <c r="J46" s="118"/>
      <c r="K46" s="218"/>
      <c r="L46" s="118"/>
      <c r="M46" s="218"/>
      <c r="N46" s="140"/>
    </row>
    <row r="47" spans="2:17" s="132" customFormat="1" ht="18.95" customHeight="1">
      <c r="C47" s="133" t="s">
        <v>103</v>
      </c>
      <c r="D47" s="134"/>
      <c r="E47" s="84">
        <f t="shared" si="1"/>
        <v>207792</v>
      </c>
      <c r="F47" s="85">
        <v>0</v>
      </c>
      <c r="G47" s="138">
        <v>0</v>
      </c>
      <c r="H47" s="86">
        <v>0</v>
      </c>
      <c r="I47" s="138">
        <v>0</v>
      </c>
      <c r="J47" s="86">
        <v>0</v>
      </c>
      <c r="K47" s="138">
        <v>0</v>
      </c>
      <c r="L47" s="139">
        <v>207792</v>
      </c>
      <c r="M47" s="138">
        <v>0</v>
      </c>
      <c r="N47" s="139">
        <f t="shared" si="2"/>
        <v>0</v>
      </c>
    </row>
    <row r="48" spans="2:17" s="132" customFormat="1" ht="18.95" customHeight="1">
      <c r="C48" s="133" t="s">
        <v>104</v>
      </c>
      <c r="D48" s="135"/>
      <c r="E48" s="84">
        <f t="shared" si="1"/>
        <v>214286</v>
      </c>
      <c r="F48" s="85">
        <v>0</v>
      </c>
      <c r="G48" s="138">
        <v>0</v>
      </c>
      <c r="H48" s="86">
        <v>0</v>
      </c>
      <c r="I48" s="138">
        <v>0</v>
      </c>
      <c r="J48" s="86">
        <v>0</v>
      </c>
      <c r="K48" s="138">
        <v>0</v>
      </c>
      <c r="L48" s="137">
        <v>214286</v>
      </c>
      <c r="M48" s="138">
        <v>0</v>
      </c>
      <c r="N48" s="139">
        <f t="shared" si="2"/>
        <v>0</v>
      </c>
    </row>
    <row r="49" spans="2:14" s="132" customFormat="1" ht="18.95" customHeight="1" thickBot="1">
      <c r="C49" s="133" t="s">
        <v>105</v>
      </c>
      <c r="D49" s="135"/>
      <c r="E49" s="84">
        <f t="shared" si="1"/>
        <v>307692</v>
      </c>
      <c r="F49" s="85">
        <v>0</v>
      </c>
      <c r="G49" s="138">
        <v>0</v>
      </c>
      <c r="H49" s="86">
        <v>0</v>
      </c>
      <c r="I49" s="138">
        <v>0</v>
      </c>
      <c r="J49" s="86">
        <v>0</v>
      </c>
      <c r="K49" s="138">
        <v>0</v>
      </c>
      <c r="L49" s="86">
        <v>307692</v>
      </c>
      <c r="M49" s="138">
        <v>0</v>
      </c>
      <c r="N49" s="139">
        <f t="shared" si="2"/>
        <v>0</v>
      </c>
    </row>
    <row r="50" spans="2:14" ht="21.95" customHeight="1" thickBot="1">
      <c r="C50" s="36"/>
      <c r="D50" s="45"/>
      <c r="E50" s="45"/>
      <c r="F50" s="77"/>
      <c r="G50" s="75"/>
      <c r="H50" s="75"/>
      <c r="I50" s="75"/>
      <c r="J50" s="75"/>
      <c r="K50" s="75"/>
      <c r="L50" s="75"/>
      <c r="M50" s="78" t="s">
        <v>57</v>
      </c>
      <c r="N50" s="79">
        <f>SUM(N40:N49)</f>
        <v>0</v>
      </c>
    </row>
    <row r="51" spans="2:14" s="41" customFormat="1" ht="18.95" customHeight="1">
      <c r="B51" s="41" t="s">
        <v>26</v>
      </c>
      <c r="C51" s="80" t="s">
        <v>27</v>
      </c>
      <c r="D51" s="81"/>
      <c r="E51" s="81"/>
      <c r="F51" s="223"/>
      <c r="G51" s="223"/>
      <c r="H51" s="81"/>
      <c r="I51" s="81"/>
      <c r="J51" s="81"/>
      <c r="K51" s="81"/>
      <c r="L51" s="81"/>
      <c r="M51" s="81"/>
      <c r="N51" s="81"/>
    </row>
    <row r="52" spans="2:14" s="41" customFormat="1" ht="18.95" customHeight="1">
      <c r="C52" s="80" t="s">
        <v>114</v>
      </c>
      <c r="D52" s="105"/>
      <c r="E52" s="105"/>
      <c r="F52" s="223"/>
      <c r="G52" s="223"/>
      <c r="H52" s="105"/>
      <c r="I52" s="105"/>
      <c r="J52" s="105"/>
      <c r="K52" s="105"/>
      <c r="L52" s="105"/>
      <c r="M52" s="105"/>
      <c r="N52" s="105"/>
    </row>
    <row r="53" spans="2:14" s="41" customFormat="1" ht="18.95" customHeight="1">
      <c r="C53" s="82" t="s">
        <v>19</v>
      </c>
      <c r="D53" s="83"/>
      <c r="E53" s="84">
        <f t="shared" ref="E53:E58" si="3">SUM(F53,H53,J53,L53)</f>
        <v>13606923.08</v>
      </c>
      <c r="F53" s="85">
        <v>13606923.08</v>
      </c>
      <c r="G53" s="138">
        <v>0</v>
      </c>
      <c r="H53" s="86">
        <v>0</v>
      </c>
      <c r="I53" s="87">
        <v>0</v>
      </c>
      <c r="J53" s="86">
        <v>0</v>
      </c>
      <c r="K53" s="87">
        <v>0</v>
      </c>
      <c r="L53" s="86">
        <v>0</v>
      </c>
      <c r="M53" s="87">
        <v>0</v>
      </c>
      <c r="N53" s="139">
        <f t="shared" ref="N53:N58" si="4">(F53*G53)+(H53*I53)+(J53*K53)+(L53*M53)</f>
        <v>0</v>
      </c>
    </row>
    <row r="54" spans="2:14" s="41" customFormat="1" ht="18.95" customHeight="1">
      <c r="C54" s="82" t="s">
        <v>20</v>
      </c>
      <c r="D54" s="83"/>
      <c r="E54" s="84">
        <f t="shared" si="3"/>
        <v>7603487.1799999997</v>
      </c>
      <c r="F54" s="85">
        <v>0</v>
      </c>
      <c r="G54" s="138">
        <v>0</v>
      </c>
      <c r="H54" s="86">
        <v>0</v>
      </c>
      <c r="I54" s="87">
        <v>0</v>
      </c>
      <c r="J54" s="86">
        <v>64487.18</v>
      </c>
      <c r="K54" s="87">
        <v>0</v>
      </c>
      <c r="L54" s="86">
        <v>7539000</v>
      </c>
      <c r="M54" s="87">
        <v>0</v>
      </c>
      <c r="N54" s="139">
        <f t="shared" si="4"/>
        <v>0</v>
      </c>
    </row>
    <row r="55" spans="2:14" s="41" customFormat="1" ht="18.95" customHeight="1">
      <c r="C55" s="82" t="s">
        <v>21</v>
      </c>
      <c r="D55" s="83"/>
      <c r="E55" s="84">
        <f t="shared" si="3"/>
        <v>1356923.08</v>
      </c>
      <c r="F55" s="85">
        <v>0</v>
      </c>
      <c r="G55" s="138">
        <v>0</v>
      </c>
      <c r="H55" s="86">
        <v>0</v>
      </c>
      <c r="I55" s="87">
        <v>0</v>
      </c>
      <c r="J55" s="86">
        <v>0</v>
      </c>
      <c r="K55" s="87">
        <v>0</v>
      </c>
      <c r="L55" s="86">
        <v>1356923.08</v>
      </c>
      <c r="M55" s="87">
        <v>0</v>
      </c>
      <c r="N55" s="139">
        <f t="shared" si="4"/>
        <v>0</v>
      </c>
    </row>
    <row r="56" spans="2:14" s="41" customFormat="1" ht="18.95" customHeight="1">
      <c r="C56" s="82" t="s">
        <v>22</v>
      </c>
      <c r="D56" s="81"/>
      <c r="E56" s="84">
        <f t="shared" si="3"/>
        <v>5620555.5599999996</v>
      </c>
      <c r="F56" s="89">
        <v>5513888.8899999997</v>
      </c>
      <c r="G56" s="138">
        <v>0</v>
      </c>
      <c r="H56" s="86">
        <v>0</v>
      </c>
      <c r="I56" s="87">
        <v>0</v>
      </c>
      <c r="J56" s="86">
        <v>0</v>
      </c>
      <c r="K56" s="87">
        <v>0</v>
      </c>
      <c r="L56" s="86">
        <v>106666.67</v>
      </c>
      <c r="M56" s="87">
        <v>0</v>
      </c>
      <c r="N56" s="139">
        <f t="shared" si="4"/>
        <v>0</v>
      </c>
    </row>
    <row r="57" spans="2:14" s="41" customFormat="1" ht="18.95" customHeight="1">
      <c r="C57" s="82" t="s">
        <v>24</v>
      </c>
      <c r="D57" s="83"/>
      <c r="E57" s="84">
        <f t="shared" si="3"/>
        <v>0</v>
      </c>
      <c r="F57" s="85">
        <v>0</v>
      </c>
      <c r="G57" s="138">
        <v>0</v>
      </c>
      <c r="H57" s="86">
        <v>0</v>
      </c>
      <c r="I57" s="87">
        <v>0</v>
      </c>
      <c r="J57" s="86">
        <v>0</v>
      </c>
      <c r="K57" s="87">
        <v>0</v>
      </c>
      <c r="L57" s="86">
        <v>0</v>
      </c>
      <c r="M57" s="87">
        <v>0</v>
      </c>
      <c r="N57" s="139">
        <f t="shared" si="4"/>
        <v>0</v>
      </c>
    </row>
    <row r="58" spans="2:14" s="41" customFormat="1" ht="18.95" customHeight="1">
      <c r="C58" s="82" t="s">
        <v>25</v>
      </c>
      <c r="D58" s="83"/>
      <c r="E58" s="84">
        <f t="shared" si="3"/>
        <v>30769.23</v>
      </c>
      <c r="F58" s="85">
        <v>0</v>
      </c>
      <c r="G58" s="138">
        <v>0</v>
      </c>
      <c r="H58" s="86">
        <v>0</v>
      </c>
      <c r="I58" s="87">
        <v>0</v>
      </c>
      <c r="J58" s="86">
        <v>0</v>
      </c>
      <c r="K58" s="87">
        <v>0</v>
      </c>
      <c r="L58" s="86">
        <v>30769.23</v>
      </c>
      <c r="M58" s="87">
        <v>0</v>
      </c>
      <c r="N58" s="139">
        <f t="shared" si="4"/>
        <v>0</v>
      </c>
    </row>
    <row r="59" spans="2:14" s="41" customFormat="1" ht="18.95" customHeight="1">
      <c r="C59" s="119" t="s">
        <v>115</v>
      </c>
      <c r="D59" s="116"/>
      <c r="E59" s="117"/>
      <c r="F59" s="141"/>
      <c r="G59" s="218"/>
      <c r="H59" s="118"/>
      <c r="I59" s="218"/>
      <c r="J59" s="118"/>
      <c r="K59" s="218"/>
      <c r="L59" s="118"/>
      <c r="M59" s="218"/>
      <c r="N59" s="96"/>
    </row>
    <row r="60" spans="2:14" s="41" customFormat="1" ht="18.95" customHeight="1" thickBot="1">
      <c r="C60" s="66" t="s">
        <v>104</v>
      </c>
      <c r="D60" s="83"/>
      <c r="E60" s="84">
        <f t="shared" ref="E60" si="5">SUM(F60,H60,J60,L60)</f>
        <v>227529.41</v>
      </c>
      <c r="F60" s="90">
        <v>0</v>
      </c>
      <c r="G60" s="138">
        <v>0</v>
      </c>
      <c r="H60" s="86">
        <v>0</v>
      </c>
      <c r="I60" s="138">
        <v>0</v>
      </c>
      <c r="J60" s="86">
        <v>0</v>
      </c>
      <c r="K60" s="138">
        <v>0</v>
      </c>
      <c r="L60" s="86">
        <v>227529.41</v>
      </c>
      <c r="M60" s="138">
        <v>0</v>
      </c>
      <c r="N60" s="139">
        <f t="shared" ref="N60" si="6">(F60*G60)+(H60*I60)+(J60*K60)+(L60*M60)</f>
        <v>0</v>
      </c>
    </row>
    <row r="61" spans="2:14" ht="21.95" customHeight="1" thickBot="1">
      <c r="C61" s="1"/>
      <c r="D61" s="67"/>
      <c r="E61" s="67"/>
      <c r="F61" s="67"/>
      <c r="G61" s="67"/>
      <c r="H61" s="67"/>
      <c r="I61" s="67"/>
      <c r="J61" s="244" t="s">
        <v>56</v>
      </c>
      <c r="K61" s="244"/>
      <c r="L61" s="244"/>
      <c r="M61" s="245"/>
      <c r="N61" s="79">
        <f>SUM(N53:N60)</f>
        <v>0</v>
      </c>
    </row>
    <row r="62" spans="2:14" ht="17.25">
      <c r="B62" s="101" t="s">
        <v>70</v>
      </c>
      <c r="C62" s="1"/>
    </row>
    <row r="63" spans="2:14" ht="21.95" customHeight="1">
      <c r="B63" s="103" t="s">
        <v>67</v>
      </c>
      <c r="C63" s="102" t="s">
        <v>209</v>
      </c>
      <c r="L63" s="94" t="s">
        <v>58</v>
      </c>
      <c r="M63" s="131">
        <f>N50+N61</f>
        <v>0</v>
      </c>
    </row>
    <row r="64" spans="2:14" ht="21.95" customHeight="1" thickBot="1">
      <c r="B64" s="101" t="s">
        <v>75</v>
      </c>
      <c r="C64" s="102"/>
      <c r="L64" s="94"/>
      <c r="M64" s="96"/>
    </row>
    <row r="65" spans="2:14" ht="44.25" customHeight="1" thickBot="1">
      <c r="B65" s="103" t="s">
        <v>67</v>
      </c>
      <c r="C65" s="102" t="s">
        <v>95</v>
      </c>
      <c r="L65" s="156" t="s">
        <v>164</v>
      </c>
      <c r="M65" s="95">
        <f>M63*4</f>
        <v>0</v>
      </c>
    </row>
    <row r="66" spans="2:14" ht="14.25" customHeight="1">
      <c r="B66" s="103"/>
      <c r="C66" s="102"/>
      <c r="L66" s="94"/>
      <c r="M66" s="96"/>
    </row>
    <row r="67" spans="2:14" ht="21.95" customHeight="1">
      <c r="B67" s="103"/>
      <c r="C67" s="110" t="s">
        <v>94</v>
      </c>
      <c r="D67" s="104" t="s">
        <v>76</v>
      </c>
      <c r="E67" s="109" t="s">
        <v>77</v>
      </c>
      <c r="F67" s="104" t="s">
        <v>140</v>
      </c>
      <c r="L67" s="94"/>
      <c r="M67" s="96"/>
    </row>
    <row r="68" spans="2:14" ht="21.95" customHeight="1">
      <c r="B68" s="103"/>
      <c r="C68" s="102" t="s">
        <v>78</v>
      </c>
      <c r="D68" s="113" t="s">
        <v>86</v>
      </c>
      <c r="E68" s="113" t="s">
        <v>77</v>
      </c>
      <c r="F68" s="113" t="s">
        <v>141</v>
      </c>
      <c r="L68" s="94"/>
      <c r="M68" s="96"/>
    </row>
    <row r="69" spans="2:14" ht="21.95" customHeight="1">
      <c r="B69" s="103"/>
      <c r="C69" s="111" t="s">
        <v>79</v>
      </c>
      <c r="D69" s="114" t="s">
        <v>86</v>
      </c>
      <c r="E69" s="114" t="s">
        <v>91</v>
      </c>
      <c r="F69" s="114" t="s">
        <v>91</v>
      </c>
      <c r="L69" s="94"/>
      <c r="M69" s="96"/>
    </row>
    <row r="70" spans="2:14" ht="21.95" customHeight="1">
      <c r="B70" s="103"/>
      <c r="C70" s="102" t="s">
        <v>85</v>
      </c>
      <c r="D70" s="113" t="s">
        <v>86</v>
      </c>
      <c r="E70" s="113" t="s">
        <v>226</v>
      </c>
      <c r="F70" s="113" t="s">
        <v>91</v>
      </c>
      <c r="L70" s="94"/>
      <c r="M70" s="96"/>
    </row>
    <row r="71" spans="2:14" ht="21.95" customHeight="1">
      <c r="B71" s="103"/>
      <c r="C71" s="111" t="s">
        <v>80</v>
      </c>
      <c r="D71" s="114" t="s">
        <v>87</v>
      </c>
      <c r="E71" s="114" t="s">
        <v>90</v>
      </c>
      <c r="F71" s="114" t="s">
        <v>90</v>
      </c>
      <c r="L71" s="94"/>
      <c r="M71" s="96"/>
    </row>
    <row r="72" spans="2:14" ht="21.95" customHeight="1">
      <c r="B72" s="103"/>
      <c r="C72" s="102" t="s">
        <v>81</v>
      </c>
      <c r="D72" s="113" t="s">
        <v>88</v>
      </c>
      <c r="E72" s="113" t="s">
        <v>92</v>
      </c>
      <c r="F72" s="113" t="s">
        <v>92</v>
      </c>
      <c r="L72" s="94"/>
      <c r="M72" s="96"/>
    </row>
    <row r="73" spans="2:14" ht="21.95" customHeight="1">
      <c r="B73" s="103"/>
      <c r="C73" s="111" t="s">
        <v>82</v>
      </c>
      <c r="D73" s="114" t="s">
        <v>89</v>
      </c>
      <c r="E73" s="114" t="s">
        <v>93</v>
      </c>
      <c r="F73" s="114" t="s">
        <v>93</v>
      </c>
      <c r="L73" s="94"/>
      <c r="M73" s="96"/>
    </row>
    <row r="74" spans="2:14" ht="21.95" customHeight="1">
      <c r="B74" s="103"/>
      <c r="C74" s="102" t="s">
        <v>83</v>
      </c>
      <c r="D74" s="113" t="s">
        <v>87</v>
      </c>
      <c r="E74" s="113" t="s">
        <v>92</v>
      </c>
      <c r="F74" s="113" t="s">
        <v>92</v>
      </c>
      <c r="L74" s="94"/>
      <c r="M74" s="96"/>
    </row>
    <row r="75" spans="2:14" ht="21.95" customHeight="1">
      <c r="B75" s="103"/>
      <c r="C75" s="111" t="s">
        <v>84</v>
      </c>
      <c r="D75" s="114" t="s">
        <v>90</v>
      </c>
      <c r="E75" s="114" t="s">
        <v>90</v>
      </c>
      <c r="F75" s="114" t="s">
        <v>90</v>
      </c>
      <c r="L75" s="94"/>
      <c r="M75" s="96"/>
    </row>
    <row r="76" spans="2:14" ht="21.95" customHeight="1">
      <c r="B76" s="103"/>
      <c r="C76" s="112" t="s">
        <v>137</v>
      </c>
      <c r="D76" s="115" t="s">
        <v>90</v>
      </c>
      <c r="E76" s="115" t="s">
        <v>90</v>
      </c>
      <c r="F76" s="115" t="s">
        <v>90</v>
      </c>
      <c r="L76" s="94"/>
      <c r="M76" s="96"/>
    </row>
    <row r="77" spans="2:14" ht="21.95" customHeight="1">
      <c r="B77" s="231" t="s">
        <v>67</v>
      </c>
      <c r="C77" s="232" t="s">
        <v>232</v>
      </c>
      <c r="D77" s="233"/>
      <c r="E77" s="233"/>
      <c r="F77" s="233"/>
      <c r="G77" s="234"/>
      <c r="H77" s="234"/>
      <c r="I77" s="234"/>
      <c r="J77" s="234"/>
      <c r="L77" s="94"/>
      <c r="M77" s="140"/>
    </row>
    <row r="78" spans="2:14" ht="21.95" customHeight="1">
      <c r="M78" s="94"/>
      <c r="N78" s="96"/>
    </row>
    <row r="79" spans="2:14" ht="20.100000000000001" customHeight="1">
      <c r="B79" s="37" t="s">
        <v>28</v>
      </c>
      <c r="C79" s="38" t="s">
        <v>29</v>
      </c>
      <c r="D79" s="38"/>
      <c r="E79" s="4"/>
      <c r="H79" s="5"/>
      <c r="I79" s="5"/>
      <c r="J79" s="5"/>
      <c r="K79" s="5"/>
      <c r="L79" s="42"/>
    </row>
    <row r="80" spans="2:14" s="35" customFormat="1" ht="47.25">
      <c r="C80" s="34" t="s">
        <v>3</v>
      </c>
      <c r="D80" s="34" t="s">
        <v>4</v>
      </c>
      <c r="E80" s="39"/>
      <c r="F80" s="39"/>
      <c r="G80" s="39"/>
      <c r="H80" s="44" t="s">
        <v>132</v>
      </c>
      <c r="I80" s="44" t="s">
        <v>133</v>
      </c>
      <c r="J80" s="39" t="s">
        <v>109</v>
      </c>
      <c r="K80" s="44" t="s">
        <v>5</v>
      </c>
    </row>
    <row r="81" spans="2:11" s="41" customFormat="1" ht="18.95" customHeight="1">
      <c r="B81" s="37" t="s">
        <v>17</v>
      </c>
      <c r="C81" s="80" t="s">
        <v>108</v>
      </c>
      <c r="D81" s="240"/>
      <c r="E81" s="240"/>
      <c r="F81" s="240"/>
      <c r="G81" s="134"/>
      <c r="H81" s="121"/>
      <c r="I81" s="121"/>
      <c r="J81" s="122"/>
      <c r="K81" s="122"/>
    </row>
    <row r="82" spans="2:11" s="41" customFormat="1" ht="18.95" customHeight="1">
      <c r="C82" s="82" t="s">
        <v>131</v>
      </c>
      <c r="D82" s="240"/>
      <c r="E82" s="240"/>
      <c r="F82" s="240"/>
      <c r="G82" s="134"/>
      <c r="H82" s="146">
        <v>250000</v>
      </c>
      <c r="I82" s="146">
        <v>500000</v>
      </c>
      <c r="J82" s="98">
        <v>0</v>
      </c>
      <c r="K82" s="122">
        <f>SUM(H82:I82)*(1-J82)</f>
        <v>750000</v>
      </c>
    </row>
    <row r="83" spans="2:11" s="41" customFormat="1" ht="18.95" customHeight="1">
      <c r="C83" s="239" t="s">
        <v>30</v>
      </c>
      <c r="D83" s="239"/>
      <c r="E83" s="239"/>
      <c r="F83" s="239"/>
      <c r="G83" s="130"/>
      <c r="H83" s="146"/>
      <c r="I83" s="146"/>
      <c r="J83" s="147"/>
      <c r="K83" s="122"/>
    </row>
    <row r="84" spans="2:11" s="41" customFormat="1" ht="18.95" customHeight="1">
      <c r="C84" s="123" t="s">
        <v>74</v>
      </c>
      <c r="D84" s="93"/>
      <c r="E84" s="93"/>
      <c r="F84" s="93"/>
      <c r="G84" s="130"/>
      <c r="H84" s="146">
        <v>250000</v>
      </c>
      <c r="I84" s="146">
        <v>500000</v>
      </c>
      <c r="J84" s="98">
        <v>0</v>
      </c>
      <c r="K84" s="122">
        <f t="shared" ref="K84:K87" si="7">SUM(H84:I84)*(1-J84)</f>
        <v>750000</v>
      </c>
    </row>
    <row r="85" spans="2:11" s="41" customFormat="1" ht="18.95" customHeight="1">
      <c r="C85" s="123" t="s">
        <v>72</v>
      </c>
      <c r="D85" s="93"/>
      <c r="E85" s="93"/>
      <c r="F85" s="93"/>
      <c r="G85" s="130"/>
      <c r="H85" s="146">
        <v>250000</v>
      </c>
      <c r="I85" s="146">
        <v>500000</v>
      </c>
      <c r="J85" s="98">
        <v>0</v>
      </c>
      <c r="K85" s="122">
        <f t="shared" si="7"/>
        <v>750000</v>
      </c>
    </row>
    <row r="86" spans="2:11" s="41" customFormat="1" ht="18.95" customHeight="1">
      <c r="C86" s="123" t="s">
        <v>73</v>
      </c>
      <c r="D86" s="93"/>
      <c r="E86" s="93"/>
      <c r="F86" s="93"/>
      <c r="G86" s="130"/>
      <c r="H86" s="146">
        <v>250000</v>
      </c>
      <c r="I86" s="146">
        <v>500000</v>
      </c>
      <c r="J86" s="98">
        <v>0</v>
      </c>
      <c r="K86" s="122">
        <f t="shared" si="7"/>
        <v>750000</v>
      </c>
    </row>
    <row r="87" spans="2:11" s="41" customFormat="1" ht="18.95" customHeight="1">
      <c r="C87" s="93" t="s">
        <v>135</v>
      </c>
      <c r="D87" s="93"/>
      <c r="E87" s="93"/>
      <c r="F87" s="93"/>
      <c r="G87" s="130"/>
      <c r="H87" s="146">
        <v>50000</v>
      </c>
      <c r="I87" s="146">
        <v>250000</v>
      </c>
      <c r="J87" s="98">
        <v>0</v>
      </c>
      <c r="K87" s="122">
        <f t="shared" si="7"/>
        <v>300000</v>
      </c>
    </row>
    <row r="88" spans="2:11" s="41" customFormat="1" ht="18.95" customHeight="1">
      <c r="B88" s="37" t="s">
        <v>26</v>
      </c>
      <c r="C88" s="124" t="s">
        <v>113</v>
      </c>
      <c r="D88" s="105"/>
      <c r="E88" s="105"/>
      <c r="F88" s="105"/>
      <c r="G88" s="134"/>
      <c r="H88" s="121"/>
      <c r="I88" s="121"/>
      <c r="J88" s="147"/>
      <c r="K88" s="122"/>
    </row>
    <row r="89" spans="2:11" s="41" customFormat="1" ht="18.95" customHeight="1">
      <c r="C89" s="93" t="s">
        <v>31</v>
      </c>
      <c r="D89" s="105"/>
      <c r="E89" s="105"/>
      <c r="F89" s="105"/>
      <c r="G89" s="134"/>
      <c r="H89" s="146">
        <v>50000</v>
      </c>
      <c r="I89" s="146">
        <v>0</v>
      </c>
      <c r="J89" s="98">
        <v>0</v>
      </c>
      <c r="K89" s="122">
        <f t="shared" ref="K89:K91" si="8">SUM(H89:I89)*(1-J89)</f>
        <v>50000</v>
      </c>
    </row>
    <row r="90" spans="2:11" s="41" customFormat="1" ht="18.95" customHeight="1">
      <c r="C90" s="93" t="s">
        <v>32</v>
      </c>
      <c r="D90" s="105"/>
      <c r="E90" s="105"/>
      <c r="F90" s="105"/>
      <c r="G90" s="134"/>
      <c r="H90" s="146">
        <v>100000</v>
      </c>
      <c r="I90" s="146">
        <v>200000</v>
      </c>
      <c r="J90" s="98">
        <v>0</v>
      </c>
      <c r="K90" s="122">
        <f t="shared" si="8"/>
        <v>300000</v>
      </c>
    </row>
    <row r="91" spans="2:11" s="41" customFormat="1" ht="18.95" customHeight="1" thickBot="1">
      <c r="C91" s="93" t="s">
        <v>33</v>
      </c>
      <c r="D91" s="105"/>
      <c r="E91" s="105"/>
      <c r="F91" s="105"/>
      <c r="G91" s="134"/>
      <c r="H91" s="146">
        <v>200000</v>
      </c>
      <c r="I91" s="146">
        <v>0</v>
      </c>
      <c r="J91" s="98">
        <v>0</v>
      </c>
      <c r="K91" s="122">
        <f t="shared" si="8"/>
        <v>200000</v>
      </c>
    </row>
    <row r="92" spans="2:11" ht="24" customHeight="1" thickBot="1">
      <c r="C92" s="74"/>
      <c r="D92" s="67"/>
      <c r="E92" s="67"/>
      <c r="F92" s="67"/>
      <c r="G92" s="67"/>
      <c r="H92" s="68"/>
      <c r="I92" s="68"/>
      <c r="J92" s="157" t="s">
        <v>165</v>
      </c>
      <c r="K92" s="95">
        <f>SUM(K82:K91)</f>
        <v>3850000</v>
      </c>
    </row>
    <row r="93" spans="2:11" ht="17.25">
      <c r="B93" s="101" t="s">
        <v>129</v>
      </c>
      <c r="C93" s="1"/>
    </row>
    <row r="94" spans="2:11">
      <c r="B94" s="1" t="s">
        <v>67</v>
      </c>
      <c r="C94" s="102" t="s">
        <v>134</v>
      </c>
    </row>
    <row r="95" spans="2:11">
      <c r="B95" s="1" t="s">
        <v>67</v>
      </c>
      <c r="C95" s="102" t="s">
        <v>136</v>
      </c>
    </row>
    <row r="97" spans="2:11" ht="20.100000000000001" customHeight="1">
      <c r="B97" s="37" t="s">
        <v>127</v>
      </c>
      <c r="C97" s="38" t="s">
        <v>128</v>
      </c>
      <c r="D97" s="38"/>
      <c r="E97" s="4"/>
      <c r="G97" s="5"/>
      <c r="H97" s="5"/>
      <c r="I97" s="5"/>
      <c r="J97" s="5"/>
      <c r="K97" s="42"/>
    </row>
    <row r="98" spans="2:11" s="35" customFormat="1" ht="40.35" customHeight="1">
      <c r="C98" s="34" t="s">
        <v>4</v>
      </c>
      <c r="D98" s="34"/>
      <c r="E98" s="39"/>
      <c r="F98" s="39"/>
      <c r="G98" s="39"/>
      <c r="H98" s="39"/>
      <c r="I98" s="39" t="s">
        <v>216</v>
      </c>
    </row>
    <row r="99" spans="2:11" s="132" customFormat="1" ht="18.95" customHeight="1">
      <c r="C99" s="130" t="s">
        <v>130</v>
      </c>
      <c r="D99" s="134"/>
      <c r="E99" s="134"/>
      <c r="F99" s="134"/>
      <c r="G99" s="121"/>
      <c r="H99" s="121"/>
      <c r="I99" s="98">
        <v>0</v>
      </c>
      <c r="J99" s="37" t="s">
        <v>195</v>
      </c>
    </row>
    <row r="100" spans="2:11" s="132" customFormat="1" ht="18.95" customHeight="1">
      <c r="B100" s="101" t="s">
        <v>217</v>
      </c>
      <c r="C100" s="143"/>
      <c r="D100" s="120"/>
      <c r="E100" s="120"/>
      <c r="F100" s="120"/>
      <c r="G100" s="144"/>
      <c r="H100" s="144"/>
      <c r="I100" s="144"/>
    </row>
    <row r="101" spans="2:11" ht="53.25" customHeight="1">
      <c r="C101" s="246" t="s">
        <v>210</v>
      </c>
      <c r="D101" s="246"/>
      <c r="E101" s="246"/>
      <c r="F101" s="246"/>
      <c r="G101" s="246"/>
      <c r="H101" s="246"/>
      <c r="I101" s="246"/>
    </row>
  </sheetData>
  <dataConsolidate/>
  <mergeCells count="24">
    <mergeCell ref="C101:I101"/>
    <mergeCell ref="L37:M37"/>
    <mergeCell ref="D12:G12"/>
    <mergeCell ref="D9:G9"/>
    <mergeCell ref="D10:G10"/>
    <mergeCell ref="D11:G11"/>
    <mergeCell ref="D13:G13"/>
    <mergeCell ref="D14:G14"/>
    <mergeCell ref="D15:G15"/>
    <mergeCell ref="D16:G16"/>
    <mergeCell ref="C31:G31"/>
    <mergeCell ref="D18:G18"/>
    <mergeCell ref="D19:G19"/>
    <mergeCell ref="D20:G20"/>
    <mergeCell ref="D21:G21"/>
    <mergeCell ref="C32:G32"/>
    <mergeCell ref="C33:G33"/>
    <mergeCell ref="C83:F83"/>
    <mergeCell ref="D82:F82"/>
    <mergeCell ref="H37:I37"/>
    <mergeCell ref="J37:K37"/>
    <mergeCell ref="D81:F81"/>
    <mergeCell ref="F37:G37"/>
    <mergeCell ref="J61:M61"/>
  </mergeCells>
  <pageMargins left="0.7" right="0.7" top="0.75" bottom="0.75" header="0.3" footer="0.3"/>
  <pageSetup paperSize="9" scale="58" fitToHeight="0" orientation="landscape"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M78"/>
  <sheetViews>
    <sheetView showGridLines="0" zoomScale="80" zoomScaleNormal="80" workbookViewId="0">
      <selection activeCell="L51" sqref="L51"/>
    </sheetView>
  </sheetViews>
  <sheetFormatPr defaultColWidth="8.7109375" defaultRowHeight="15"/>
  <cols>
    <col min="1" max="1" width="3" customWidth="1"/>
    <col min="2" max="2" width="4.42578125" customWidth="1"/>
    <col min="3" max="3" width="19.42578125" customWidth="1"/>
    <col min="4" max="4" width="48.7109375" customWidth="1"/>
    <col min="5" max="5" width="24.140625" bestFit="1" customWidth="1"/>
    <col min="6" max="6" width="13" customWidth="1"/>
    <col min="8" max="8" width="13.7109375" customWidth="1"/>
    <col min="9" max="9" width="12.28515625" customWidth="1"/>
    <col min="11" max="11" width="17.7109375" customWidth="1"/>
    <col min="12" max="12" width="12.42578125" customWidth="1"/>
    <col min="13" max="13" width="14.28515625" customWidth="1"/>
  </cols>
  <sheetData>
    <row r="2" spans="2:11" s="1" customFormat="1">
      <c r="B2" s="196"/>
      <c r="C2" s="197"/>
      <c r="D2" s="183"/>
      <c r="E2" s="183"/>
      <c r="F2" s="184"/>
      <c r="G2" s="184"/>
      <c r="H2" s="184"/>
      <c r="I2" s="184"/>
      <c r="J2" s="184"/>
      <c r="K2" s="185"/>
    </row>
    <row r="3" spans="2:11" s="1" customFormat="1" ht="30" customHeight="1">
      <c r="B3" s="186"/>
      <c r="C3" s="3"/>
      <c r="D3" s="2"/>
      <c r="E3" s="2"/>
      <c r="G3" s="200" t="str">
        <f>Voorblad!$E$3</f>
        <v>Versie: 4.0/ Datum 07-01-2020</v>
      </c>
      <c r="K3" s="187"/>
    </row>
    <row r="4" spans="2:11" s="1" customFormat="1" ht="23.25">
      <c r="B4" s="194" t="s">
        <v>168</v>
      </c>
      <c r="C4" s="198"/>
      <c r="D4" s="188"/>
      <c r="E4" s="188"/>
      <c r="F4" s="190"/>
      <c r="G4" s="190"/>
      <c r="H4" s="190"/>
      <c r="I4" s="190"/>
      <c r="J4" s="190"/>
      <c r="K4" s="199"/>
    </row>
    <row r="5" spans="2:11">
      <c r="B5" s="19"/>
      <c r="C5" s="26"/>
      <c r="D5" s="26"/>
      <c r="E5" s="27"/>
      <c r="F5" s="27"/>
      <c r="G5" s="27"/>
      <c r="H5" s="27"/>
      <c r="I5" s="17"/>
      <c r="J5" s="18"/>
      <c r="K5" s="28"/>
    </row>
    <row r="6" spans="2:11" ht="37.35" customHeight="1">
      <c r="B6" s="32" t="s">
        <v>1</v>
      </c>
      <c r="C6" s="34" t="s">
        <v>119</v>
      </c>
      <c r="D6" s="34"/>
      <c r="E6" s="34"/>
      <c r="F6" s="34"/>
      <c r="G6" s="34"/>
      <c r="H6" s="249" t="s">
        <v>159</v>
      </c>
      <c r="I6" s="249"/>
      <c r="J6" s="249"/>
      <c r="K6" s="249"/>
    </row>
    <row r="7" spans="2:11" ht="25.5" customHeight="1">
      <c r="B7" s="6"/>
      <c r="C7" s="29" t="s">
        <v>4</v>
      </c>
      <c r="D7" s="33" t="s">
        <v>161</v>
      </c>
      <c r="E7" s="33"/>
      <c r="F7" s="30" t="s">
        <v>34</v>
      </c>
      <c r="G7" s="30" t="s">
        <v>35</v>
      </c>
      <c r="H7" s="220" t="s">
        <v>218</v>
      </c>
      <c r="I7" s="30" t="s">
        <v>37</v>
      </c>
      <c r="J7" s="30" t="s">
        <v>38</v>
      </c>
      <c r="K7" s="30" t="s">
        <v>39</v>
      </c>
    </row>
    <row r="8" spans="2:11" s="1" customFormat="1">
      <c r="C8" s="50" t="s">
        <v>145</v>
      </c>
      <c r="D8" s="45"/>
      <c r="E8" s="45"/>
      <c r="F8" s="45"/>
      <c r="G8" s="45"/>
      <c r="H8" s="45"/>
      <c r="I8" s="45"/>
      <c r="J8" s="45"/>
      <c r="K8" s="45"/>
    </row>
    <row r="9" spans="2:11" s="1" customFormat="1">
      <c r="C9" s="50"/>
      <c r="D9" s="45" t="s">
        <v>162</v>
      </c>
      <c r="E9" s="70" t="s">
        <v>40</v>
      </c>
      <c r="F9" s="151">
        <v>48</v>
      </c>
      <c r="G9" s="126" t="s">
        <v>40</v>
      </c>
      <c r="H9" s="46">
        <v>0</v>
      </c>
      <c r="I9" s="73">
        <f>H9*F9</f>
        <v>0</v>
      </c>
      <c r="J9" s="152">
        <v>0</v>
      </c>
      <c r="K9" s="40">
        <f>(1-J9)*I9</f>
        <v>0</v>
      </c>
    </row>
    <row r="10" spans="2:11" s="1" customFormat="1">
      <c r="C10" s="50"/>
      <c r="D10" s="45" t="s">
        <v>163</v>
      </c>
      <c r="E10" s="70" t="s">
        <v>40</v>
      </c>
      <c r="F10" s="151">
        <v>48</v>
      </c>
      <c r="G10" s="126" t="s">
        <v>40</v>
      </c>
      <c r="H10" s="46">
        <v>0</v>
      </c>
      <c r="I10" s="73">
        <f>H10*F10</f>
        <v>0</v>
      </c>
      <c r="J10" s="152">
        <v>0</v>
      </c>
      <c r="K10" s="40">
        <f>(1-J10)*I10</f>
        <v>0</v>
      </c>
    </row>
    <row r="11" spans="2:11" s="1" customFormat="1">
      <c r="C11" s="50" t="s">
        <v>144</v>
      </c>
      <c r="D11" s="45"/>
    </row>
    <row r="12" spans="2:11" s="1" customFormat="1">
      <c r="C12" s="50"/>
      <c r="D12" s="82" t="s">
        <v>19</v>
      </c>
      <c r="E12" s="70"/>
      <c r="F12" s="151"/>
      <c r="G12" s="126"/>
      <c r="H12" s="73"/>
      <c r="I12" s="73"/>
      <c r="J12" s="155"/>
      <c r="K12" s="73"/>
    </row>
    <row r="13" spans="2:11" s="1" customFormat="1">
      <c r="C13" s="50"/>
      <c r="D13" s="45" t="s">
        <v>162</v>
      </c>
      <c r="E13" s="70" t="s">
        <v>40</v>
      </c>
      <c r="F13" s="151">
        <v>48</v>
      </c>
      <c r="G13" s="126" t="s">
        <v>40</v>
      </c>
      <c r="H13" s="46">
        <v>0</v>
      </c>
      <c r="I13" s="73">
        <f>H13*F13</f>
        <v>0</v>
      </c>
      <c r="J13" s="152">
        <v>0</v>
      </c>
      <c r="K13" s="40">
        <f>(1-J13)*I13</f>
        <v>0</v>
      </c>
    </row>
    <row r="14" spans="2:11" s="1" customFormat="1">
      <c r="C14" s="50"/>
      <c r="D14" s="45" t="s">
        <v>163</v>
      </c>
      <c r="E14" s="70" t="s">
        <v>40</v>
      </c>
      <c r="F14" s="151">
        <v>48</v>
      </c>
      <c r="G14" s="126" t="s">
        <v>40</v>
      </c>
      <c r="H14" s="46">
        <v>0</v>
      </c>
      <c r="I14" s="73">
        <f>H14*F14</f>
        <v>0</v>
      </c>
      <c r="J14" s="152">
        <v>0</v>
      </c>
      <c r="K14" s="40">
        <f>(1-J14)*I14</f>
        <v>0</v>
      </c>
    </row>
    <row r="15" spans="2:11" s="1" customFormat="1">
      <c r="C15" s="50"/>
      <c r="D15" s="82" t="s">
        <v>20</v>
      </c>
      <c r="E15" s="70"/>
      <c r="F15" s="151"/>
      <c r="G15" s="126"/>
      <c r="H15" s="73"/>
      <c r="I15" s="73"/>
      <c r="J15" s="155"/>
      <c r="K15" s="73"/>
    </row>
    <row r="16" spans="2:11" s="1" customFormat="1">
      <c r="C16" s="50"/>
      <c r="D16" s="45" t="s">
        <v>162</v>
      </c>
      <c r="E16" s="70" t="s">
        <v>40</v>
      </c>
      <c r="F16" s="151">
        <v>48</v>
      </c>
      <c r="G16" s="126" t="s">
        <v>40</v>
      </c>
      <c r="H16" s="46">
        <v>0</v>
      </c>
      <c r="I16" s="73">
        <f>H16*F16</f>
        <v>0</v>
      </c>
      <c r="J16" s="152">
        <v>0</v>
      </c>
      <c r="K16" s="40">
        <f>(1-J16)*I16</f>
        <v>0</v>
      </c>
    </row>
    <row r="17" spans="3:11" s="1" customFormat="1">
      <c r="C17" s="50"/>
      <c r="D17" s="45" t="s">
        <v>163</v>
      </c>
      <c r="E17" s="70" t="s">
        <v>40</v>
      </c>
      <c r="F17" s="151">
        <v>48</v>
      </c>
      <c r="G17" s="126" t="s">
        <v>40</v>
      </c>
      <c r="H17" s="46">
        <v>0</v>
      </c>
      <c r="I17" s="73">
        <f>H17*F17</f>
        <v>0</v>
      </c>
      <c r="J17" s="152">
        <v>0</v>
      </c>
      <c r="K17" s="40">
        <f>(1-J17)*I17</f>
        <v>0</v>
      </c>
    </row>
    <row r="18" spans="3:11" s="1" customFormat="1">
      <c r="C18" s="50"/>
      <c r="D18" s="82" t="s">
        <v>21</v>
      </c>
      <c r="E18" s="70"/>
      <c r="F18" s="151"/>
      <c r="G18" s="126"/>
      <c r="H18" s="73"/>
      <c r="I18" s="73"/>
      <c r="J18" s="155"/>
      <c r="K18" s="73"/>
    </row>
    <row r="19" spans="3:11" s="1" customFormat="1">
      <c r="C19" s="50"/>
      <c r="D19" s="45" t="s">
        <v>162</v>
      </c>
      <c r="E19" s="70" t="s">
        <v>40</v>
      </c>
      <c r="F19" s="151">
        <v>48</v>
      </c>
      <c r="G19" s="126" t="s">
        <v>40</v>
      </c>
      <c r="H19" s="46">
        <v>0</v>
      </c>
      <c r="I19" s="73">
        <f>H19*F19</f>
        <v>0</v>
      </c>
      <c r="J19" s="152">
        <v>0</v>
      </c>
      <c r="K19" s="40">
        <f>(1-J19)*I19</f>
        <v>0</v>
      </c>
    </row>
    <row r="20" spans="3:11" s="1" customFormat="1">
      <c r="C20" s="50"/>
      <c r="D20" s="45" t="s">
        <v>163</v>
      </c>
      <c r="E20" s="70" t="s">
        <v>40</v>
      </c>
      <c r="F20" s="151">
        <v>48</v>
      </c>
      <c r="G20" s="126" t="s">
        <v>40</v>
      </c>
      <c r="H20" s="46">
        <v>0</v>
      </c>
      <c r="I20" s="73">
        <f>H20*F20</f>
        <v>0</v>
      </c>
      <c r="J20" s="152">
        <v>0</v>
      </c>
      <c r="K20" s="40">
        <f>(1-J20)*I20</f>
        <v>0</v>
      </c>
    </row>
    <row r="21" spans="3:11" s="1" customFormat="1">
      <c r="C21" s="50"/>
      <c r="D21" s="82" t="s">
        <v>22</v>
      </c>
      <c r="E21" s="70"/>
      <c r="F21" s="151"/>
      <c r="G21" s="126"/>
      <c r="H21" s="73"/>
      <c r="I21" s="73"/>
      <c r="J21" s="155"/>
      <c r="K21" s="73"/>
    </row>
    <row r="22" spans="3:11" s="1" customFormat="1">
      <c r="C22" s="50"/>
      <c r="D22" s="45" t="s">
        <v>162</v>
      </c>
      <c r="E22" s="70" t="s">
        <v>40</v>
      </c>
      <c r="F22" s="151">
        <v>48</v>
      </c>
      <c r="G22" s="126" t="s">
        <v>40</v>
      </c>
      <c r="H22" s="46">
        <v>0</v>
      </c>
      <c r="I22" s="73">
        <f>H22*F22</f>
        <v>0</v>
      </c>
      <c r="J22" s="152">
        <v>0</v>
      </c>
      <c r="K22" s="40">
        <f>(1-J22)*I22</f>
        <v>0</v>
      </c>
    </row>
    <row r="23" spans="3:11" s="1" customFormat="1">
      <c r="C23" s="50"/>
      <c r="D23" s="45" t="s">
        <v>163</v>
      </c>
      <c r="E23" s="70" t="s">
        <v>40</v>
      </c>
      <c r="F23" s="151">
        <v>48</v>
      </c>
      <c r="G23" s="126" t="s">
        <v>40</v>
      </c>
      <c r="H23" s="46">
        <v>0</v>
      </c>
      <c r="I23" s="73">
        <f>H23*F23</f>
        <v>0</v>
      </c>
      <c r="J23" s="152">
        <v>0</v>
      </c>
      <c r="K23" s="40">
        <f>(1-J23)*I23</f>
        <v>0</v>
      </c>
    </row>
    <row r="24" spans="3:11" s="1" customFormat="1">
      <c r="C24" s="50"/>
      <c r="D24" s="82" t="s">
        <v>23</v>
      </c>
      <c r="E24" s="70"/>
      <c r="F24" s="151"/>
      <c r="G24" s="126"/>
      <c r="H24" s="73"/>
      <c r="I24" s="73"/>
      <c r="J24" s="155"/>
      <c r="K24" s="73"/>
    </row>
    <row r="25" spans="3:11" s="1" customFormat="1">
      <c r="C25" s="50"/>
      <c r="D25" s="45" t="s">
        <v>162</v>
      </c>
      <c r="E25" s="70" t="s">
        <v>40</v>
      </c>
      <c r="F25" s="151">
        <v>48</v>
      </c>
      <c r="G25" s="126" t="s">
        <v>40</v>
      </c>
      <c r="H25" s="46">
        <v>0</v>
      </c>
      <c r="I25" s="73">
        <f>H25*F25</f>
        <v>0</v>
      </c>
      <c r="J25" s="152">
        <v>0</v>
      </c>
      <c r="K25" s="40">
        <f>(1-J25)*I25</f>
        <v>0</v>
      </c>
    </row>
    <row r="26" spans="3:11" s="1" customFormat="1">
      <c r="C26" s="50"/>
      <c r="D26" s="45" t="s">
        <v>163</v>
      </c>
      <c r="E26" s="70" t="s">
        <v>40</v>
      </c>
      <c r="F26" s="151">
        <v>48</v>
      </c>
      <c r="G26" s="126" t="s">
        <v>40</v>
      </c>
      <c r="H26" s="46">
        <v>0</v>
      </c>
      <c r="I26" s="73">
        <f>H26*F26</f>
        <v>0</v>
      </c>
      <c r="J26" s="152">
        <v>0</v>
      </c>
      <c r="K26" s="40">
        <f>(1-J26)*I26</f>
        <v>0</v>
      </c>
    </row>
    <row r="27" spans="3:11" s="1" customFormat="1">
      <c r="C27" s="50"/>
      <c r="D27" s="82" t="s">
        <v>25</v>
      </c>
      <c r="E27" s="70"/>
      <c r="F27" s="151"/>
      <c r="G27" s="126"/>
      <c r="H27" s="73"/>
      <c r="I27" s="73"/>
      <c r="J27" s="155"/>
      <c r="K27" s="73"/>
    </row>
    <row r="28" spans="3:11" s="1" customFormat="1">
      <c r="C28" s="50"/>
      <c r="D28" s="45" t="s">
        <v>162</v>
      </c>
      <c r="E28" s="70" t="s">
        <v>40</v>
      </c>
      <c r="F28" s="151">
        <v>48</v>
      </c>
      <c r="G28" s="126" t="s">
        <v>40</v>
      </c>
      <c r="H28" s="46">
        <v>0</v>
      </c>
      <c r="I28" s="73">
        <f>H28*F28</f>
        <v>0</v>
      </c>
      <c r="J28" s="152">
        <v>0</v>
      </c>
      <c r="K28" s="40">
        <f>(1-J28)*I28</f>
        <v>0</v>
      </c>
    </row>
    <row r="29" spans="3:11" s="1" customFormat="1">
      <c r="C29" s="50"/>
      <c r="D29" s="45" t="s">
        <v>163</v>
      </c>
      <c r="E29" s="70" t="s">
        <v>40</v>
      </c>
      <c r="F29" s="151">
        <v>48</v>
      </c>
      <c r="G29" s="126" t="s">
        <v>40</v>
      </c>
      <c r="H29" s="46">
        <v>0</v>
      </c>
      <c r="I29" s="73">
        <f>H29*F29</f>
        <v>0</v>
      </c>
      <c r="J29" s="152">
        <v>0</v>
      </c>
      <c r="K29" s="40">
        <f>(1-J29)*I29</f>
        <v>0</v>
      </c>
    </row>
    <row r="30" spans="3:11" s="1" customFormat="1">
      <c r="C30" s="49" t="s">
        <v>143</v>
      </c>
      <c r="D30" s="45"/>
      <c r="E30" s="70"/>
      <c r="F30" s="151"/>
      <c r="G30" s="126"/>
      <c r="H30" s="73"/>
      <c r="I30" s="73"/>
      <c r="J30" s="155"/>
      <c r="K30" s="40"/>
    </row>
    <row r="31" spans="3:11" s="1" customFormat="1">
      <c r="C31" s="49"/>
      <c r="D31" s="45" t="s">
        <v>162</v>
      </c>
      <c r="E31" s="70" t="s">
        <v>40</v>
      </c>
      <c r="F31" s="151">
        <v>48</v>
      </c>
      <c r="G31" s="126" t="s">
        <v>40</v>
      </c>
      <c r="H31" s="46">
        <v>0</v>
      </c>
      <c r="I31" s="73">
        <f>H31*F31</f>
        <v>0</v>
      </c>
      <c r="J31" s="152">
        <v>0</v>
      </c>
      <c r="K31" s="40">
        <f>(1-J31)*I31</f>
        <v>0</v>
      </c>
    </row>
    <row r="32" spans="3:11" s="1" customFormat="1">
      <c r="C32" s="49"/>
      <c r="D32" s="45" t="s">
        <v>163</v>
      </c>
      <c r="E32" s="70" t="s">
        <v>40</v>
      </c>
      <c r="F32" s="151">
        <v>48</v>
      </c>
      <c r="G32" s="126" t="s">
        <v>40</v>
      </c>
      <c r="H32" s="46">
        <v>0</v>
      </c>
      <c r="I32" s="73">
        <f>H32*F32</f>
        <v>0</v>
      </c>
      <c r="J32" s="152">
        <v>0</v>
      </c>
      <c r="K32" s="40">
        <f>(1-J32)*I32</f>
        <v>0</v>
      </c>
    </row>
    <row r="33" spans="2:13" s="1" customFormat="1">
      <c r="C33" s="49" t="s">
        <v>142</v>
      </c>
      <c r="D33" s="45"/>
      <c r="E33" s="70"/>
      <c r="F33" s="151"/>
      <c r="G33" s="126"/>
      <c r="H33" s="73"/>
      <c r="I33" s="73"/>
      <c r="J33" s="155"/>
      <c r="K33" s="40"/>
    </row>
    <row r="34" spans="2:13" s="1" customFormat="1">
      <c r="C34" s="49"/>
      <c r="D34" s="45" t="s">
        <v>162</v>
      </c>
      <c r="E34" s="70" t="s">
        <v>40</v>
      </c>
      <c r="F34" s="151">
        <v>48</v>
      </c>
      <c r="G34" s="126" t="s">
        <v>40</v>
      </c>
      <c r="H34" s="46">
        <v>0</v>
      </c>
      <c r="I34" s="73">
        <f>H34*F34</f>
        <v>0</v>
      </c>
      <c r="J34" s="152">
        <v>0</v>
      </c>
      <c r="K34" s="40">
        <f>(1-J34)*I34</f>
        <v>0</v>
      </c>
    </row>
    <row r="35" spans="2:13" s="1" customFormat="1" ht="15.75" thickBot="1">
      <c r="C35" s="49"/>
      <c r="D35" s="45" t="s">
        <v>163</v>
      </c>
      <c r="E35" s="70" t="s">
        <v>40</v>
      </c>
      <c r="F35" s="151">
        <v>48</v>
      </c>
      <c r="G35" s="126" t="s">
        <v>40</v>
      </c>
      <c r="H35" s="46">
        <v>0</v>
      </c>
      <c r="I35" s="73">
        <f>H35*F35</f>
        <v>0</v>
      </c>
      <c r="J35" s="152">
        <v>0</v>
      </c>
      <c r="K35" s="40">
        <f>(1-J35)*I35</f>
        <v>0</v>
      </c>
    </row>
    <row r="36" spans="2:13" ht="17.100000000000001" customHeight="1" thickBot="1">
      <c r="C36" s="47"/>
      <c r="J36" s="94" t="s">
        <v>116</v>
      </c>
      <c r="K36" s="127">
        <f>SUM(K9:K35)</f>
        <v>0</v>
      </c>
    </row>
    <row r="37" spans="2:13">
      <c r="C37" s="59"/>
    </row>
    <row r="38" spans="2:13" ht="17.25">
      <c r="B38" s="101" t="s">
        <v>68</v>
      </c>
      <c r="C38" s="59"/>
    </row>
    <row r="39" spans="2:13">
      <c r="B39" s="103" t="s">
        <v>67</v>
      </c>
      <c r="C39" s="102" t="s">
        <v>120</v>
      </c>
    </row>
    <row r="41" spans="2:13" ht="66" customHeight="1">
      <c r="B41" s="32" t="s">
        <v>117</v>
      </c>
      <c r="C41" s="34" t="s">
        <v>122</v>
      </c>
      <c r="D41" s="34"/>
      <c r="E41" s="34"/>
      <c r="F41" s="34"/>
      <c r="G41" s="34"/>
      <c r="H41" s="149" t="s">
        <v>158</v>
      </c>
      <c r="I41" s="149"/>
      <c r="J41" s="149"/>
      <c r="K41" s="149"/>
      <c r="L41" s="149"/>
      <c r="M41" s="128" t="s">
        <v>156</v>
      </c>
    </row>
    <row r="42" spans="2:13">
      <c r="B42" s="6"/>
      <c r="C42" s="29" t="s">
        <v>41</v>
      </c>
      <c r="D42" s="33"/>
      <c r="E42" s="33"/>
      <c r="F42" s="30" t="s">
        <v>42</v>
      </c>
      <c r="G42" s="30" t="s">
        <v>35</v>
      </c>
      <c r="H42" s="30" t="s">
        <v>36</v>
      </c>
      <c r="I42" s="30" t="s">
        <v>37</v>
      </c>
      <c r="J42" s="30" t="s">
        <v>38</v>
      </c>
      <c r="K42" s="30" t="s">
        <v>43</v>
      </c>
      <c r="L42" s="30" t="s">
        <v>39</v>
      </c>
      <c r="M42" s="30" t="s">
        <v>123</v>
      </c>
    </row>
    <row r="43" spans="2:13" ht="18" customHeight="1">
      <c r="C43" s="49" t="s">
        <v>148</v>
      </c>
      <c r="D43" s="49"/>
      <c r="E43" s="49"/>
      <c r="F43" s="52">
        <v>100</v>
      </c>
      <c r="G43" s="52" t="s">
        <v>44</v>
      </c>
      <c r="H43" s="55">
        <v>0</v>
      </c>
      <c r="I43" s="54">
        <f>F43*H43</f>
        <v>0</v>
      </c>
      <c r="J43" s="152">
        <v>0</v>
      </c>
      <c r="K43" s="53">
        <f>(1-J43)*H43</f>
        <v>0</v>
      </c>
      <c r="L43" s="53">
        <f>K43*F43</f>
        <v>0</v>
      </c>
      <c r="M43" s="225">
        <v>85</v>
      </c>
    </row>
    <row r="44" spans="2:13" ht="18" customHeight="1">
      <c r="C44" s="51" t="s">
        <v>149</v>
      </c>
      <c r="D44" s="51"/>
      <c r="E44" s="51"/>
      <c r="F44" s="71">
        <v>100</v>
      </c>
      <c r="G44" s="52" t="s">
        <v>44</v>
      </c>
      <c r="H44" s="56">
        <v>0</v>
      </c>
      <c r="I44" s="54">
        <f t="shared" ref="I44:I50" si="0">F44*H44</f>
        <v>0</v>
      </c>
      <c r="J44" s="152">
        <v>0</v>
      </c>
      <c r="K44" s="53">
        <f t="shared" ref="K44:K50" si="1">(1-J44)*H44</f>
        <v>0</v>
      </c>
      <c r="L44" s="53">
        <f t="shared" ref="L44:L50" si="2">K44*F44</f>
        <v>0</v>
      </c>
      <c r="M44" s="225">
        <v>110</v>
      </c>
    </row>
    <row r="45" spans="2:13" ht="18" customHeight="1">
      <c r="C45" s="50" t="s">
        <v>150</v>
      </c>
      <c r="D45" s="50"/>
      <c r="E45" s="50"/>
      <c r="F45" s="52">
        <v>200</v>
      </c>
      <c r="G45" s="52" t="s">
        <v>44</v>
      </c>
      <c r="H45" s="57">
        <v>0</v>
      </c>
      <c r="I45" s="54">
        <f t="shared" si="0"/>
        <v>0</v>
      </c>
      <c r="J45" s="152">
        <v>0</v>
      </c>
      <c r="K45" s="53">
        <f t="shared" si="1"/>
        <v>0</v>
      </c>
      <c r="L45" s="53">
        <f t="shared" si="2"/>
        <v>0</v>
      </c>
      <c r="M45" s="225">
        <v>120</v>
      </c>
    </row>
    <row r="46" spans="2:13" ht="18" customHeight="1">
      <c r="C46" s="49" t="s">
        <v>151</v>
      </c>
      <c r="D46" s="49"/>
      <c r="E46" s="49"/>
      <c r="F46" s="52">
        <v>400</v>
      </c>
      <c r="G46" s="52" t="s">
        <v>44</v>
      </c>
      <c r="H46" s="55">
        <v>0</v>
      </c>
      <c r="I46" s="54">
        <f t="shared" si="0"/>
        <v>0</v>
      </c>
      <c r="J46" s="152">
        <v>0</v>
      </c>
      <c r="K46" s="53">
        <f t="shared" si="1"/>
        <v>0</v>
      </c>
      <c r="L46" s="53">
        <f t="shared" si="2"/>
        <v>0</v>
      </c>
      <c r="M46" s="225">
        <v>120</v>
      </c>
    </row>
    <row r="47" spans="2:13" ht="18" customHeight="1">
      <c r="C47" s="51" t="s">
        <v>152</v>
      </c>
      <c r="D47" s="51"/>
      <c r="E47" s="51"/>
      <c r="F47" s="71">
        <v>200</v>
      </c>
      <c r="G47" s="52" t="s">
        <v>44</v>
      </c>
      <c r="H47" s="56">
        <v>0</v>
      </c>
      <c r="I47" s="54">
        <f t="shared" si="0"/>
        <v>0</v>
      </c>
      <c r="J47" s="152">
        <v>0</v>
      </c>
      <c r="K47" s="53">
        <f t="shared" si="1"/>
        <v>0</v>
      </c>
      <c r="L47" s="53">
        <f t="shared" si="2"/>
        <v>0</v>
      </c>
      <c r="M47" s="225">
        <v>120</v>
      </c>
    </row>
    <row r="48" spans="2:13" ht="18" customHeight="1">
      <c r="C48" s="50" t="s">
        <v>155</v>
      </c>
      <c r="D48" s="50"/>
      <c r="E48" s="50"/>
      <c r="F48" s="52">
        <v>100</v>
      </c>
      <c r="G48" s="52" t="s">
        <v>44</v>
      </c>
      <c r="H48" s="57">
        <v>0</v>
      </c>
      <c r="I48" s="54">
        <f t="shared" si="0"/>
        <v>0</v>
      </c>
      <c r="J48" s="152">
        <v>0</v>
      </c>
      <c r="K48" s="53">
        <f t="shared" si="1"/>
        <v>0</v>
      </c>
      <c r="L48" s="53">
        <f t="shared" si="2"/>
        <v>0</v>
      </c>
      <c r="M48" s="225">
        <v>85</v>
      </c>
    </row>
    <row r="49" spans="2:13" ht="18" customHeight="1">
      <c r="C49" s="36" t="s">
        <v>154</v>
      </c>
      <c r="D49" s="36"/>
      <c r="E49" s="36"/>
      <c r="F49" s="154">
        <v>100</v>
      </c>
      <c r="G49" s="52" t="s">
        <v>44</v>
      </c>
      <c r="H49" s="58">
        <v>0</v>
      </c>
      <c r="I49" s="54">
        <f t="shared" si="0"/>
        <v>0</v>
      </c>
      <c r="J49" s="152">
        <v>0</v>
      </c>
      <c r="K49" s="53">
        <f t="shared" si="1"/>
        <v>0</v>
      </c>
      <c r="L49" s="53">
        <f t="shared" si="2"/>
        <v>0</v>
      </c>
      <c r="M49" s="225">
        <v>110</v>
      </c>
    </row>
    <row r="50" spans="2:13" ht="18" customHeight="1" thickBot="1">
      <c r="C50" s="36" t="s">
        <v>153</v>
      </c>
      <c r="D50" s="36"/>
      <c r="E50" s="36"/>
      <c r="F50" s="154">
        <v>200</v>
      </c>
      <c r="G50" s="52" t="s">
        <v>44</v>
      </c>
      <c r="H50" s="58">
        <v>0</v>
      </c>
      <c r="I50" s="54">
        <f t="shared" si="0"/>
        <v>0</v>
      </c>
      <c r="J50" s="152">
        <v>0.1</v>
      </c>
      <c r="K50" s="53">
        <f t="shared" si="1"/>
        <v>0</v>
      </c>
      <c r="L50" s="53">
        <f t="shared" si="2"/>
        <v>0</v>
      </c>
      <c r="M50" s="225">
        <v>120</v>
      </c>
    </row>
    <row r="51" spans="2:13" ht="15.75" thickBot="1">
      <c r="C51" s="153"/>
      <c r="D51" s="69"/>
      <c r="E51" s="69"/>
      <c r="F51" s="69"/>
      <c r="G51" s="71"/>
      <c r="H51" s="106"/>
      <c r="I51" s="72"/>
      <c r="J51" s="107"/>
      <c r="K51" s="94" t="s">
        <v>118</v>
      </c>
      <c r="L51" s="127">
        <f>SUM(L43:L50)</f>
        <v>0</v>
      </c>
    </row>
    <row r="53" spans="2:13">
      <c r="C53" s="250" t="s">
        <v>45</v>
      </c>
      <c r="D53" s="250"/>
    </row>
    <row r="54" spans="2:13" ht="35.1" customHeight="1">
      <c r="C54" s="7"/>
      <c r="D54" s="7" t="s">
        <v>46</v>
      </c>
      <c r="E54" s="60"/>
      <c r="H54" s="64"/>
      <c r="I54" s="64"/>
      <c r="J54" s="64"/>
      <c r="K54" s="64"/>
      <c r="L54" s="64"/>
    </row>
    <row r="55" spans="2:13">
      <c r="C55" s="61" t="s">
        <v>47</v>
      </c>
      <c r="D55" s="152">
        <v>0</v>
      </c>
      <c r="H55" s="64"/>
      <c r="I55" s="64"/>
      <c r="J55" s="64"/>
      <c r="K55" s="64"/>
      <c r="L55" s="64"/>
    </row>
    <row r="56" spans="2:13">
      <c r="C56" s="62" t="s">
        <v>48</v>
      </c>
      <c r="D56" s="152">
        <v>0</v>
      </c>
      <c r="E56" s="60"/>
      <c r="H56" s="64"/>
      <c r="I56" s="64"/>
      <c r="J56" s="64"/>
      <c r="K56" s="64"/>
      <c r="L56" s="64"/>
    </row>
    <row r="57" spans="2:13">
      <c r="C57" s="62" t="s">
        <v>49</v>
      </c>
      <c r="D57" s="152">
        <v>0</v>
      </c>
      <c r="H57" s="64"/>
      <c r="I57" s="64"/>
      <c r="J57" s="64"/>
      <c r="K57" s="64"/>
      <c r="L57" s="64"/>
    </row>
    <row r="58" spans="2:13">
      <c r="C58" s="63" t="s">
        <v>50</v>
      </c>
      <c r="D58" s="152">
        <v>0</v>
      </c>
      <c r="H58" s="64"/>
      <c r="I58" s="64"/>
      <c r="J58" s="64"/>
      <c r="K58" s="64"/>
      <c r="L58" s="64"/>
    </row>
    <row r="59" spans="2:13">
      <c r="C59" s="48"/>
      <c r="H59" s="64"/>
    </row>
    <row r="60" spans="2:13" ht="17.25">
      <c r="B60" s="101" t="s">
        <v>69</v>
      </c>
      <c r="C60" s="59"/>
      <c r="H60" s="64"/>
    </row>
    <row r="61" spans="2:13">
      <c r="B61" s="103" t="s">
        <v>67</v>
      </c>
      <c r="C61" s="102" t="s">
        <v>121</v>
      </c>
      <c r="H61" s="64"/>
    </row>
    <row r="62" spans="2:13">
      <c r="B62" s="103" t="s">
        <v>67</v>
      </c>
      <c r="C62" s="102" t="s">
        <v>157</v>
      </c>
      <c r="H62" s="64"/>
    </row>
    <row r="63" spans="2:13">
      <c r="B63" s="103"/>
      <c r="C63" s="102"/>
      <c r="H63" s="64"/>
    </row>
    <row r="64" spans="2:13" ht="17.25">
      <c r="B64" s="101" t="s">
        <v>70</v>
      </c>
      <c r="C64" s="59"/>
      <c r="H64" s="64"/>
    </row>
    <row r="65" spans="2:12">
      <c r="B65" s="103" t="s">
        <v>67</v>
      </c>
      <c r="C65" s="102" t="s">
        <v>211</v>
      </c>
    </row>
    <row r="67" spans="2:12" s="1" customFormat="1" ht="31.35" customHeight="1">
      <c r="B67" s="31" t="s">
        <v>28</v>
      </c>
      <c r="C67" s="34" t="s">
        <v>51</v>
      </c>
      <c r="D67" s="34"/>
      <c r="E67" s="34"/>
      <c r="F67" s="34"/>
      <c r="G67" s="34"/>
      <c r="H67" s="249" t="s">
        <v>159</v>
      </c>
      <c r="I67" s="249"/>
      <c r="J67" s="249"/>
      <c r="K67" s="249"/>
    </row>
    <row r="68" spans="2:12">
      <c r="B68" s="6"/>
      <c r="C68" s="7" t="s">
        <v>52</v>
      </c>
      <c r="D68" s="43" t="s">
        <v>4</v>
      </c>
      <c r="E68" s="43"/>
      <c r="F68" s="8"/>
      <c r="G68" s="8"/>
      <c r="H68" s="8"/>
      <c r="I68" s="8"/>
      <c r="J68" s="8"/>
      <c r="K68" s="8" t="s">
        <v>39</v>
      </c>
    </row>
    <row r="69" spans="2:12">
      <c r="B69" s="9"/>
      <c r="C69" s="10"/>
      <c r="D69" s="11"/>
      <c r="E69" s="11"/>
      <c r="F69" s="12"/>
      <c r="G69" s="12"/>
      <c r="H69" s="12"/>
      <c r="I69" s="13"/>
      <c r="J69" s="14"/>
      <c r="K69" s="15"/>
    </row>
    <row r="70" spans="2:12">
      <c r="B70" s="9"/>
      <c r="C70" s="16">
        <v>1</v>
      </c>
      <c r="D70" s="252" t="s">
        <v>160</v>
      </c>
      <c r="E70" s="252"/>
      <c r="F70" s="252"/>
      <c r="G70" s="252"/>
      <c r="H70" s="252"/>
      <c r="I70" s="252"/>
      <c r="J70" s="252"/>
      <c r="K70" s="221">
        <f>H70*(1-J70)</f>
        <v>0</v>
      </c>
    </row>
    <row r="71" spans="2:12">
      <c r="B71" s="9"/>
      <c r="C71" s="16">
        <v>2</v>
      </c>
      <c r="D71" s="252"/>
      <c r="E71" s="252"/>
      <c r="F71" s="252"/>
      <c r="G71" s="252"/>
      <c r="H71" s="252"/>
      <c r="I71" s="252"/>
      <c r="J71" s="252"/>
      <c r="K71" s="221">
        <f t="shared" ref="K71:K73" si="3">H71*(1-J71)</f>
        <v>0</v>
      </c>
    </row>
    <row r="72" spans="2:12">
      <c r="B72" s="9"/>
      <c r="C72" s="16">
        <v>3</v>
      </c>
      <c r="D72" s="252"/>
      <c r="E72" s="252"/>
      <c r="F72" s="252"/>
      <c r="G72" s="252"/>
      <c r="H72" s="252"/>
      <c r="I72" s="252"/>
      <c r="J72" s="252"/>
      <c r="K72" s="221">
        <f t="shared" si="3"/>
        <v>0</v>
      </c>
    </row>
    <row r="73" spans="2:12">
      <c r="B73" s="9"/>
      <c r="C73" s="16">
        <v>4</v>
      </c>
      <c r="D73" s="252"/>
      <c r="E73" s="252"/>
      <c r="F73" s="252"/>
      <c r="G73" s="252"/>
      <c r="H73" s="252"/>
      <c r="I73" s="252"/>
      <c r="J73" s="252"/>
      <c r="K73" s="221">
        <f t="shared" si="3"/>
        <v>0</v>
      </c>
    </row>
    <row r="74" spans="2:12">
      <c r="B74" s="9"/>
      <c r="C74" s="20"/>
      <c r="D74" s="21"/>
      <c r="E74" s="21"/>
      <c r="F74" s="22"/>
      <c r="G74" s="22"/>
      <c r="H74" s="22"/>
      <c r="I74" s="23"/>
      <c r="J74" s="24" t="s">
        <v>53</v>
      </c>
      <c r="K74" s="25">
        <f>SUM(K70:K73)</f>
        <v>0</v>
      </c>
    </row>
    <row r="75" spans="2:12" ht="15.75" thickBot="1">
      <c r="B75" s="19"/>
      <c r="C75" s="26"/>
      <c r="D75" s="26"/>
      <c r="E75" s="27"/>
      <c r="F75" s="27"/>
      <c r="G75" s="27"/>
      <c r="H75" s="27"/>
      <c r="I75" s="17"/>
      <c r="J75" s="18" t="s">
        <v>54</v>
      </c>
      <c r="K75" s="65">
        <f>K74</f>
        <v>0</v>
      </c>
      <c r="L75" s="222" t="s">
        <v>219</v>
      </c>
    </row>
    <row r="76" spans="2:12" ht="17.25">
      <c r="B76" s="101" t="s">
        <v>212</v>
      </c>
      <c r="C76" s="59"/>
    </row>
    <row r="77" spans="2:12" ht="27" customHeight="1">
      <c r="B77" s="103" t="s">
        <v>67</v>
      </c>
      <c r="C77" s="251" t="s">
        <v>220</v>
      </c>
      <c r="D77" s="251"/>
      <c r="E77" s="251"/>
      <c r="F77" s="251"/>
      <c r="G77" s="251"/>
      <c r="H77" s="251"/>
      <c r="I77" s="251"/>
      <c r="J77" s="251"/>
      <c r="K77" s="251"/>
    </row>
    <row r="78" spans="2:12">
      <c r="C78" s="108"/>
    </row>
  </sheetData>
  <protectedRanges>
    <protectedRange sqref="I70:K73" name="Bereik1"/>
    <protectedRange sqref="D55:D58" name="Bereik7"/>
  </protectedRanges>
  <mergeCells count="8">
    <mergeCell ref="H6:K6"/>
    <mergeCell ref="H67:K67"/>
    <mergeCell ref="C53:D53"/>
    <mergeCell ref="C77:K77"/>
    <mergeCell ref="D70:J70"/>
    <mergeCell ref="D71:J71"/>
    <mergeCell ref="D72:J72"/>
    <mergeCell ref="D73:J73"/>
  </mergeCells>
  <pageMargins left="0.7" right="0.7" top="0.75" bottom="0.75" header="0.3" footer="0.3"/>
  <pageSetup paperSize="9" scale="7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5F074-C9C1-4C4A-A513-5A35C677C935}">
  <sheetPr>
    <pageSetUpPr fitToPage="1"/>
  </sheetPr>
  <dimension ref="B1:F29"/>
  <sheetViews>
    <sheetView showGridLines="0" zoomScaleNormal="100" workbookViewId="0">
      <selection activeCell="D11" sqref="D11"/>
    </sheetView>
  </sheetViews>
  <sheetFormatPr defaultColWidth="9.140625" defaultRowHeight="15"/>
  <cols>
    <col min="1" max="1" width="4" style="1" customWidth="1"/>
    <col min="2" max="2" width="18" style="2" customWidth="1"/>
    <col min="3" max="3" width="53" style="2" customWidth="1"/>
    <col min="4" max="4" width="22.7109375" style="2" customWidth="1"/>
    <col min="5" max="5" width="22.5703125" style="2" customWidth="1"/>
    <col min="6" max="6" width="21" style="2" customWidth="1"/>
    <col min="7" max="7" width="20.7109375" style="1" customWidth="1"/>
    <col min="8" max="8" width="21.7109375" style="1" customWidth="1"/>
    <col min="9" max="9" width="21.140625" style="1" customWidth="1"/>
    <col min="10" max="16384" width="9.140625" style="1"/>
  </cols>
  <sheetData>
    <row r="1" spans="2:6" ht="15.75" thickBot="1"/>
    <row r="2" spans="2:6" ht="23.25">
      <c r="B2" s="158"/>
      <c r="C2" s="159"/>
      <c r="D2" s="160"/>
      <c r="E2" s="160"/>
      <c r="F2" s="226"/>
    </row>
    <row r="3" spans="2:6">
      <c r="B3" s="163"/>
      <c r="D3" s="181" t="str">
        <f>Voorblad!E3</f>
        <v>Versie: 4.0/ Datum 07-01-2020</v>
      </c>
      <c r="E3" s="170"/>
      <c r="F3" s="227"/>
    </row>
    <row r="4" spans="2:6" ht="34.5" customHeight="1" thickBot="1">
      <c r="B4" s="168" t="s">
        <v>186</v>
      </c>
      <c r="C4" s="165"/>
      <c r="D4" s="229" t="s">
        <v>230</v>
      </c>
      <c r="E4" s="229"/>
      <c r="F4" s="230"/>
    </row>
    <row r="6" spans="2:6">
      <c r="B6" s="212" t="s">
        <v>188</v>
      </c>
      <c r="C6" s="212" t="s">
        <v>187</v>
      </c>
      <c r="D6" s="212" t="s">
        <v>192</v>
      </c>
      <c r="E6" s="212" t="s">
        <v>194</v>
      </c>
      <c r="F6" s="212" t="s">
        <v>214</v>
      </c>
    </row>
    <row r="7" spans="2:6">
      <c r="B7" s="253" t="s">
        <v>189</v>
      </c>
      <c r="C7" s="207" t="s">
        <v>190</v>
      </c>
      <c r="D7" s="211">
        <f>'I Netwerk HW SW '!K22</f>
        <v>13057174.460000001</v>
      </c>
      <c r="E7" s="213" t="s">
        <v>224</v>
      </c>
      <c r="F7" s="228"/>
    </row>
    <row r="8" spans="2:6" ht="30">
      <c r="B8" s="253"/>
      <c r="C8" s="208" t="s">
        <v>193</v>
      </c>
      <c r="D8" s="211">
        <f>'I Netwerk HW SW '!M65</f>
        <v>0</v>
      </c>
      <c r="E8" s="213" t="s">
        <v>225</v>
      </c>
      <c r="F8" s="228"/>
    </row>
    <row r="9" spans="2:6">
      <c r="B9" s="253"/>
      <c r="C9" s="207" t="s">
        <v>191</v>
      </c>
      <c r="D9" s="211">
        <f>'I Netwerk HW SW '!K92</f>
        <v>3850000</v>
      </c>
      <c r="E9" s="213" t="s">
        <v>224</v>
      </c>
      <c r="F9" s="207"/>
    </row>
    <row r="10" spans="2:6">
      <c r="B10" s="254" t="s">
        <v>196</v>
      </c>
      <c r="C10" s="207" t="s">
        <v>197</v>
      </c>
      <c r="D10" s="211">
        <f>'II Diensten'!K36</f>
        <v>0</v>
      </c>
      <c r="E10" s="213" t="s">
        <v>200</v>
      </c>
      <c r="F10" s="207"/>
    </row>
    <row r="11" spans="2:6">
      <c r="B11" s="254"/>
      <c r="C11" s="207" t="s">
        <v>198</v>
      </c>
      <c r="D11" s="211">
        <f>'II Diensten'!L51</f>
        <v>0</v>
      </c>
      <c r="E11" s="213" t="s">
        <v>200</v>
      </c>
      <c r="F11" s="207" t="s">
        <v>228</v>
      </c>
    </row>
    <row r="12" spans="2:6">
      <c r="B12" s="254"/>
      <c r="C12" s="205" t="s">
        <v>199</v>
      </c>
      <c r="D12" s="211">
        <f>SUM(D10:D11)</f>
        <v>0</v>
      </c>
      <c r="E12" s="213" t="s">
        <v>205</v>
      </c>
      <c r="F12" s="228"/>
    </row>
    <row r="13" spans="2:6">
      <c r="D13" s="214" t="s">
        <v>203</v>
      </c>
      <c r="E13" s="209" t="s">
        <v>206</v>
      </c>
    </row>
    <row r="14" spans="2:6">
      <c r="D14" s="210"/>
    </row>
    <row r="15" spans="2:6">
      <c r="B15" s="204" t="s">
        <v>201</v>
      </c>
      <c r="D15" s="210"/>
    </row>
    <row r="16" spans="2:6">
      <c r="B16" s="212" t="s">
        <v>188</v>
      </c>
      <c r="C16" s="212" t="s">
        <v>187</v>
      </c>
      <c r="D16" s="212" t="s">
        <v>204</v>
      </c>
      <c r="E16" s="212" t="s">
        <v>194</v>
      </c>
      <c r="F16" s="212" t="s">
        <v>214</v>
      </c>
    </row>
    <row r="17" spans="2:6">
      <c r="B17" s="215" t="s">
        <v>189</v>
      </c>
      <c r="C17" s="215" t="s">
        <v>202</v>
      </c>
      <c r="D17" s="216">
        <f>'I Netwerk HW SW '!I99</f>
        <v>0</v>
      </c>
      <c r="E17" s="213" t="s">
        <v>200</v>
      </c>
      <c r="F17" s="219">
        <v>0.02</v>
      </c>
    </row>
    <row r="18" spans="2:6">
      <c r="B18" s="212" t="s">
        <v>188</v>
      </c>
      <c r="C18" s="212" t="s">
        <v>187</v>
      </c>
      <c r="D18" s="212" t="s">
        <v>192</v>
      </c>
      <c r="E18" s="212" t="s">
        <v>194</v>
      </c>
      <c r="F18" s="212" t="s">
        <v>214</v>
      </c>
    </row>
    <row r="19" spans="2:6">
      <c r="B19" s="207" t="s">
        <v>196</v>
      </c>
      <c r="C19" s="207" t="s">
        <v>213</v>
      </c>
      <c r="D19" s="211">
        <f>'II Diensten'!K75</f>
        <v>0</v>
      </c>
      <c r="E19" s="213" t="s">
        <v>200</v>
      </c>
      <c r="F19" s="211">
        <v>20000</v>
      </c>
    </row>
    <row r="29" spans="2:6">
      <c r="E29" s="224"/>
    </row>
  </sheetData>
  <sheetProtection algorithmName="SHA-512" hashValue="DA/jH5xV3HqC789gLN5I2BpT6eZ/8PaNe+1cdinBSDmPSc27mp7Y6TKQJm54bhzAkvGPl5NcWoV7V5D3Jd4/og==" saltValue="Jbykrro3K8Kd+Ik8f58zSA==" spinCount="100000" sheet="1" objects="1" scenarios="1"/>
  <dataConsolidate/>
  <mergeCells count="2">
    <mergeCell ref="B7:B9"/>
    <mergeCell ref="B10:B12"/>
  </mergeCells>
  <pageMargins left="0.7" right="0.7" top="0.75" bottom="0.75" header="0.3" footer="0.3"/>
  <pageSetup paperSize="9" scale="54" fitToHeight="0" orientation="landscape"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A4B250FF3A3C4DA74FB7EC9D76FFA2" ma:contentTypeVersion="6" ma:contentTypeDescription="Een nieuw document maken." ma:contentTypeScope="" ma:versionID="14fdb21c547f04f8ad429981661b88fb">
  <xsd:schema xmlns:xsd="http://www.w3.org/2001/XMLSchema" xmlns:xs="http://www.w3.org/2001/XMLSchema" xmlns:p="http://schemas.microsoft.com/office/2006/metadata/properties" xmlns:ns2="f3e16243-a942-488f-91a9-fc55889bf89d" targetNamespace="http://schemas.microsoft.com/office/2006/metadata/properties" ma:root="true" ma:fieldsID="669a2e65b7d18eb9fc8c758a2d56811f" ns2:_="">
    <xsd:import namespace="f3e16243-a942-488f-91a9-fc55889bf89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e16243-a942-488f-91a9-fc55889bf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A8DE7-51AA-4AF9-9C94-9D2659A736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e16243-a942-488f-91a9-fc55889bf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0D03B3-7DEE-43E7-BF36-42E2905C14D8}">
  <ds:schemaRefs>
    <ds:schemaRef ds:uri="http://purl.org/dc/terms/"/>
    <ds:schemaRef ds:uri="http://schemas.microsoft.com/office/2006/metadata/properties"/>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f3e16243-a942-488f-91a9-fc55889bf89d"/>
    <ds:schemaRef ds:uri="http://purl.org/dc/dcmitype/"/>
  </ds:schemaRefs>
</ds:datastoreItem>
</file>

<file path=customXml/itemProps3.xml><?xml version="1.0" encoding="utf-8"?>
<ds:datastoreItem xmlns:ds="http://schemas.openxmlformats.org/officeDocument/2006/customXml" ds:itemID="{A0004C14-76EF-4A53-A3F4-9CD5F879D1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Instructie</vt:lpstr>
      <vt:lpstr>I Netwerk HW SW </vt:lpstr>
      <vt:lpstr>II Diensten</vt:lpstr>
      <vt:lpstr>Totaal</vt:lpstr>
    </vt:vector>
  </TitlesOfParts>
  <Manager/>
  <Company>UMC St Radboud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Z385225</dc:creator>
  <cp:keywords/>
  <dc:description/>
  <cp:lastModifiedBy>Mark Roelofsma</cp:lastModifiedBy>
  <cp:revision/>
  <dcterms:created xsi:type="dcterms:W3CDTF">2018-04-06T19:29:29Z</dcterms:created>
  <dcterms:modified xsi:type="dcterms:W3CDTF">2020-01-07T13:11:46Z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0x010100DDA4B250FF3A3C4DA74FB7EC9D76FFA2</vt:lpwstr>
  </property>
</Properties>
</file>