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kplusv.sharepoint.com/sites/1018173AVUaanbestedingrestafval/Gedeelde documenten/Aanbestedingsdocumenten/NvI I/"/>
    </mc:Choice>
  </mc:AlternateContent>
  <xr:revisionPtr revIDLastSave="165" documentId="13_ncr:1_{40F481D5-BB72-40C4-A827-EBB0E1A7C7E8}" xr6:coauthVersionLast="44" xr6:coauthVersionMax="44" xr10:uidLastSave="{8020961C-099E-4B9F-A321-FFDC03B87639}"/>
  <bookViews>
    <workbookView xWindow="-120" yWindow="-120" windowWidth="29040" windowHeight="15840" xr2:uid="{68F1D985-55FF-4658-9E9D-C33A48013246}"/>
  </bookViews>
  <sheets>
    <sheet name="Voorblad" sheetId="7" r:id="rId1"/>
    <sheet name="Perceel 3" sheetId="9" r:id="rId2"/>
    <sheet name="Transport CO2 kengetallen" sheetId="10" r:id="rId3"/>
    <sheet name="Plan van aanpak" sheetId="12" r:id="rId4"/>
    <sheet name="Referentieformulier" sheetId="11" r:id="rId5"/>
  </sheets>
  <definedNames>
    <definedName name="_xlnm.Print_Area" localSheetId="1">'Perceel 3'!$B$2:$F$59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4" i="9" l="1"/>
  <c r="F43" i="9"/>
  <c r="F42" i="9"/>
  <c r="F41" i="9"/>
  <c r="F36" i="9"/>
  <c r="F35" i="9"/>
  <c r="F34" i="9"/>
  <c r="F33" i="9"/>
  <c r="D24" i="9" l="1"/>
  <c r="D23" i="9"/>
  <c r="D13" i="9"/>
  <c r="D14" i="9"/>
  <c r="D12" i="9"/>
  <c r="B45" i="9" l="1"/>
  <c r="D45" i="9"/>
  <c r="E44" i="9"/>
  <c r="E43" i="9"/>
  <c r="E42" i="9"/>
  <c r="E41" i="9"/>
  <c r="E34" i="9"/>
  <c r="E35" i="9"/>
  <c r="E36" i="9"/>
  <c r="B37" i="9"/>
  <c r="C22" i="9"/>
  <c r="E22" i="9" s="1"/>
  <c r="C23" i="9"/>
  <c r="E23" i="9" s="1"/>
  <c r="C24" i="9"/>
  <c r="E24" i="9" s="1"/>
  <c r="C21" i="9"/>
  <c r="E21" i="9" s="1"/>
  <c r="D37" i="9"/>
  <c r="E33" i="9"/>
  <c r="E47" i="9" l="1"/>
  <c r="E52" i="9" s="1"/>
  <c r="E25" i="9" l="1"/>
  <c r="E12" i="9"/>
  <c r="E14" i="9"/>
  <c r="E13" i="9"/>
  <c r="E11" i="9"/>
  <c r="E16" i="9" l="1"/>
  <c r="D15" i="9" s="1"/>
  <c r="E27" i="9" l="1"/>
  <c r="E51" i="9" s="1"/>
  <c r="E53" i="9" s="1"/>
</calcChain>
</file>

<file path=xl/sharedStrings.xml><?xml version="1.0" encoding="utf-8"?>
<sst xmlns="http://schemas.openxmlformats.org/spreadsheetml/2006/main" count="269" uniqueCount="126">
  <si>
    <t>0. INSCHRIJVER</t>
  </si>
  <si>
    <t>Omschrijving</t>
  </si>
  <si>
    <t>Afstand enkele reis (km)</t>
  </si>
  <si>
    <t>Tonnageverdeling</t>
  </si>
  <si>
    <t>&lt; Brandstoftype &gt;</t>
  </si>
  <si>
    <t>&lt; Type combinatie &gt;</t>
  </si>
  <si>
    <t>Naam en functie ondergetekende</t>
  </si>
  <si>
    <t>: ____________________________</t>
  </si>
  <si>
    <t>Datum</t>
  </si>
  <si>
    <t>Handtekening</t>
  </si>
  <si>
    <t>&lt;NAAM &gt;</t>
  </si>
  <si>
    <t>&lt;ADRES&gt;</t>
  </si>
  <si>
    <t>tarief per ton</t>
  </si>
  <si>
    <t>totaalprijs</t>
  </si>
  <si>
    <t>Bijlage Inschrijfformulier overslag van restafval en gft uit AVU regio Utrecht</t>
  </si>
  <si>
    <t>hoeveelheid ton</t>
  </si>
  <si>
    <t>Overslaan van NRA</t>
  </si>
  <si>
    <t>Overslaan van HRA</t>
  </si>
  <si>
    <t>Overslaan van GHA</t>
  </si>
  <si>
    <t>Adres overslaglocatie</t>
  </si>
  <si>
    <t>Naam inschrijver</t>
  </si>
  <si>
    <t>Adresgegevens</t>
  </si>
  <si>
    <t>Naam organisatie waar referentieopdracht is uitgevoerd</t>
  </si>
  <si>
    <t>Naam contactpersoon referent</t>
  </si>
  <si>
    <t>&lt;TELEFOON &gt;</t>
  </si>
  <si>
    <t>Korte omschrijving opdacht</t>
  </si>
  <si>
    <t>&lt;OMSCHRIJVING&gt;</t>
  </si>
  <si>
    <t>Ingangs- en einddatum opdracht</t>
  </si>
  <si>
    <t>&lt;DD-MM-JJJJ&gt;</t>
  </si>
  <si>
    <t>tot en met</t>
  </si>
  <si>
    <t>&lt;WAARDE&gt;</t>
  </si>
  <si>
    <t>Totaal inschrijfprijs (per ton)</t>
  </si>
  <si>
    <t>Vrachtwagen met aanhanger</t>
  </si>
  <si>
    <r>
      <t>Overzicht CO</t>
    </r>
    <r>
      <rPr>
        <b/>
        <vertAlign val="subscript"/>
        <sz val="11"/>
        <color theme="1"/>
        <rFont val="Calibri"/>
        <family val="2"/>
        <scheme val="minor"/>
      </rPr>
      <t>2</t>
    </r>
    <r>
      <rPr>
        <b/>
        <sz val="11"/>
        <color theme="1"/>
        <rFont val="Calibri"/>
        <family val="2"/>
        <scheme val="minor"/>
      </rPr>
      <t>-kentallen vervoer</t>
    </r>
  </si>
  <si>
    <t>Trekker met oplegger zwaar</t>
  </si>
  <si>
    <t>LZV / Eco-combi</t>
  </si>
  <si>
    <t>Trein</t>
  </si>
  <si>
    <t>Binnenvaart</t>
  </si>
  <si>
    <t>Trein (Diesel)</t>
  </si>
  <si>
    <t>Trein (Elektrisch)</t>
  </si>
  <si>
    <t xml:space="preserve">Voorliggend document betreft het prijsformulier horende bij de aanbesteding 'Afvalverwerking AVU" perceel 3: overslag en transport. 
Inschrijver is verantwoordelijk voor een zorgvuldige invulling van alle relevante invulvelden. Deze zijn met geel gemarkeerd.  </t>
  </si>
  <si>
    <r>
      <t>In tabblad Transport CO</t>
    </r>
    <r>
      <rPr>
        <vertAlign val="subscript"/>
        <sz val="11"/>
        <color theme="1"/>
        <rFont val="Calibri"/>
        <family val="2"/>
        <scheme val="minor"/>
      </rPr>
      <t xml:space="preserve">2 </t>
    </r>
    <r>
      <rPr>
        <sz val="11"/>
        <color theme="1"/>
        <rFont val="Calibri"/>
        <family val="2"/>
        <scheme val="minor"/>
      </rPr>
      <t>kengetallen is een tabel opgenomen met CO</t>
    </r>
    <r>
      <rPr>
        <vertAlign val="subscript"/>
        <sz val="11"/>
        <color theme="1"/>
        <rFont val="Calibri"/>
        <family val="2"/>
        <scheme val="minor"/>
      </rPr>
      <t>2</t>
    </r>
    <r>
      <rPr>
        <sz val="11"/>
        <color theme="1"/>
        <rFont val="Calibri"/>
        <family val="2"/>
        <scheme val="minor"/>
      </rPr>
      <t xml:space="preserve">-kengetallen die van toepassing zijn bij desbetreffende modaliteit, aandrijftechniek en vrachtwagencombinatie. Onder het kopje 'Transport' kunnen (indien van toepassing) op het prijsformulier keuzes worden gemaakt waardoor automatisch met de bijbehorende kengetallen zal worden gerekend. </t>
    </r>
  </si>
  <si>
    <t>1. Door middel van dit invulformulier berekent u zelf de score van uw inschrijving.</t>
  </si>
  <si>
    <t xml:space="preserve">Instructies voor het invullen van inschrijfformulier. </t>
  </si>
  <si>
    <t>3. Inschrijver vult in het formulier een eenheidstarief voor de transportafstand in, zijnde een vast bedrag per ton per km in euro's.</t>
  </si>
  <si>
    <t>tarief per ton per km</t>
  </si>
  <si>
    <t>Subtotaal transportkosten</t>
  </si>
  <si>
    <t>Subtotaal overslagkosten</t>
  </si>
  <si>
    <t>Transport van NRA</t>
  </si>
  <si>
    <t>Transport van HRA</t>
  </si>
  <si>
    <t>Transport van GHA</t>
  </si>
  <si>
    <t>Fictieve transportafstand</t>
  </si>
  <si>
    <t>2. U moet het tabblad invullen waarop u inschrijft. Deze dient u vervolgens te printen en getekend, gescand als pdf in te dienen.</t>
  </si>
  <si>
    <t>TRANSPORT GFT</t>
  </si>
  <si>
    <t>TRANSPORT NRA,HRA,GHA</t>
  </si>
  <si>
    <t>Totaal kosten overslag + transport</t>
  </si>
  <si>
    <r>
      <t>Kg CO</t>
    </r>
    <r>
      <rPr>
        <b/>
        <vertAlign val="subscript"/>
        <sz val="8"/>
        <color theme="1"/>
        <rFont val="Arial"/>
        <family val="2"/>
      </rPr>
      <t>2</t>
    </r>
    <r>
      <rPr>
        <b/>
        <sz val="8"/>
        <color theme="1"/>
        <rFont val="Arial"/>
        <family val="2"/>
      </rPr>
      <t xml:space="preserve"> eq/tonkm</t>
    </r>
  </si>
  <si>
    <r>
      <t>Totaal kg CO</t>
    </r>
    <r>
      <rPr>
        <b/>
        <vertAlign val="subscript"/>
        <sz val="8"/>
        <color rgb="FF000000"/>
        <rFont val="Arial"/>
        <family val="2"/>
      </rPr>
      <t>2-</t>
    </r>
    <r>
      <rPr>
        <b/>
        <sz val="8"/>
        <color rgb="FF000000"/>
        <rFont val="Arial"/>
        <family val="2"/>
      </rPr>
      <t>equivalent impact door transport</t>
    </r>
  </si>
  <si>
    <t>Europese aanbesteding Verwerking GFT, NRA, HRA &amp; GHA Perceel 3: Overslag en transport</t>
  </si>
  <si>
    <t>4. Voor het bepalen van het beoordelingstarief en de transportemissie wordt een standaard afstand van 100 km gehanteerd.</t>
  </si>
  <si>
    <t>Aanvullende openingstijden buiten contractuele tijden</t>
  </si>
  <si>
    <t>Tarief per uur</t>
  </si>
  <si>
    <t>Overslaan van GFT</t>
  </si>
  <si>
    <t>Transport van GFT</t>
  </si>
  <si>
    <t>Maak keuzes in type voertuig(combinatie) en brandstof:</t>
  </si>
  <si>
    <t>Diesel (per as)</t>
  </si>
  <si>
    <t>GTL (per as)</t>
  </si>
  <si>
    <t>LNG (per as)</t>
  </si>
  <si>
    <t>CNG (per as)</t>
  </si>
  <si>
    <t>Biodiesel, B30 (per as)</t>
  </si>
  <si>
    <t>Elektrisch, groen-grijs mix (per as)</t>
  </si>
  <si>
    <t>Waterstof, aardgas SMR (per as)</t>
  </si>
  <si>
    <t>Bio-LNG (per as)</t>
  </si>
  <si>
    <t>Bio-CNG (per as)</t>
  </si>
  <si>
    <t>Waterstof, aardgas SMR + CCS (per as)</t>
  </si>
  <si>
    <t>Waterstof, groengas [covergisting] SMR +CCS (per as)</t>
  </si>
  <si>
    <t>Biodiesel, B100 (per as)</t>
  </si>
  <si>
    <t>Waterstof, groengas [stortgas] SMR + CCS (per as)</t>
  </si>
  <si>
    <t>Waterstof, groene stroom (per as)</t>
  </si>
  <si>
    <t>Elektrisch, groen (per as)</t>
  </si>
  <si>
    <t>Inschrijfformulier aanbesteding AVU; referentieformulier</t>
  </si>
  <si>
    <t>Perceel 2: Verwerking restafval (NRA, HRA, GHA)</t>
  </si>
  <si>
    <t>&lt; vul naam in &gt;</t>
  </si>
  <si>
    <t>telefoonnummer contactpersoon referent</t>
  </si>
  <si>
    <t>Opdrachtwaarde</t>
  </si>
  <si>
    <t>1. Plan van aanpak: omschrijving werkzaamheden</t>
  </si>
  <si>
    <t>Hoe gaat u invulling geven aan PSO?</t>
  </si>
  <si>
    <t>&lt;OMSCHRIJVING INVULLING PSO&gt;</t>
  </si>
  <si>
    <t>Welke rechtspersoon is hoofdaannemer?</t>
  </si>
  <si>
    <t>&lt;NAAM HOOFDAANNEMER</t>
  </si>
  <si>
    <t xml:space="preserve">Welke onderaannemers(s) / combinant(en) zijn betrokken bij de opdracht? </t>
  </si>
  <si>
    <t>&lt;NAAM/NAMEN ONDERAANNEMER(S) / COMBINANT(EN)&gt;</t>
  </si>
  <si>
    <t>Welke werkzaamheden voert onderaannemer /combinant uit?</t>
  </si>
  <si>
    <t>&lt;OMSCHRIJVING WERKZAAMHEDEN ONDERAANNEMER(S) / COMBINANT(EN)&gt;</t>
  </si>
  <si>
    <t>1. REFERENTIE OVERSLAG HRA</t>
  </si>
  <si>
    <t>2. REFERENTIE OVERSLAG GFT</t>
  </si>
  <si>
    <t>4. REFERENTIE TRANSPORT GFT</t>
  </si>
  <si>
    <t>3. REFERENTIE TRANSPORT HRA</t>
  </si>
  <si>
    <t>Hoe gaat u het NRA, HRA en GHA overslaan?</t>
  </si>
  <si>
    <t>Hoe gaat u het GFT overslaan?</t>
  </si>
  <si>
    <t>Hoe gaat u het NRA, HRA en GHA transporteren?</t>
  </si>
  <si>
    <t>Hoe gaat u het GFT transporteren?</t>
  </si>
  <si>
    <t>&lt;OMSCHRIJVING WERKWIJZE OVERSLAG NRA, HRA, GHA&gt;</t>
  </si>
  <si>
    <t>&lt;OMSCHRIJVING WERKWIJZE OVERSLAG GFT&gt;</t>
  </si>
  <si>
    <t>&lt;OMSCHRIJVING WERKWIJZE TRANSPORT NRA, HRA, GHA&gt;</t>
  </si>
  <si>
    <t>&lt;OMSCHRIJVING WERKWIJZE TRANSPORT GFT&gt;</t>
  </si>
  <si>
    <t>Referentie: 1018173-024c</t>
  </si>
  <si>
    <t>1A. INSCHRIJFTARIEF OVERSLAG</t>
  </si>
  <si>
    <t>1B. INSCHRIJFTARIEF TRANSPORT</t>
  </si>
  <si>
    <t>2. DUURZAAMHEID TRANSPORT</t>
  </si>
  <si>
    <t>3. TOTAAL INSCHRIJFPRIJS</t>
  </si>
  <si>
    <t>1. Inschrijftarief</t>
  </si>
  <si>
    <r>
      <t>2. Duurzaamheid</t>
    </r>
    <r>
      <rPr>
        <i/>
        <sz val="8"/>
        <color theme="1"/>
        <rFont val="Arial"/>
        <family val="2"/>
      </rPr>
      <t>( Fictieve waarde ton CO2)</t>
    </r>
  </si>
  <si>
    <t>Variantinschrijving?</t>
  </si>
  <si>
    <t>Nee</t>
  </si>
  <si>
    <t>Ja</t>
  </si>
  <si>
    <t>Binnenvaart, Diesel</t>
  </si>
  <si>
    <t>Binnenvaart, Diesel hybride</t>
  </si>
  <si>
    <t>Binnenvaart, LNG</t>
  </si>
  <si>
    <t>1e Referentie</t>
  </si>
  <si>
    <t>2e Referentie</t>
  </si>
  <si>
    <t>Overgeslagen tonnage HRA (en/of NRA, GHA) (min 91 kton)</t>
  </si>
  <si>
    <t>Getransporteerd tonnage HRA (en/of NRA, GHA)  (min 91 kton)</t>
  </si>
  <si>
    <t>Overgeslagen tonnage GFT (min 28 kton)</t>
  </si>
  <si>
    <t>Getransporteerd tonnage GFT (min 28 kton)</t>
  </si>
  <si>
    <t>&lt;AANTAL KTON&gt;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</si>
</sst>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quot;€&quot;\ * #,##0.00_ ;_ &quot;€&quot;\ * \-#,##0.00_ ;_ &quot;€&quot;\ * &quot;-&quot;??_ ;_ @_ "/>
    <numFmt numFmtId="43" formatCode="_ * #,##0.00_ ;_ * \-#,##0.00_ ;_ * &quot;-&quot;??_ ;_ @_ "/>
    <numFmt numFmtId="164" formatCode="#,##0&quot; jaar&quot;"/>
    <numFmt numFmtId="165" formatCode="&quot;€&quot;\ 0.00&quot; per ton&quot;"/>
    <numFmt numFmtId="166" formatCode="#,##0&quot; ton&quot;"/>
    <numFmt numFmtId="167" formatCode="#,##0\ &quot;kg CO2&quot;"/>
    <numFmt numFmtId="168" formatCode="#,###\ &quot;ton&quot;"/>
    <numFmt numFmtId="169" formatCode="_ [$€-413]\ * #,##0.00_ ;_ [$€-413]\ * \-#,##0.00_ ;_ [$€-413]\ * &quot;-&quot;??_ ;_ @_ "/>
    <numFmt numFmtId="170" formatCode="&quot;€&quot;\ 0.00&quot; per ton CO2&quot;"/>
    <numFmt numFmtId="171" formatCode="#,###\ &quot;km&quot;"/>
    <numFmt numFmtId="172" formatCode="&quot;€&quot;\ #,##0.00_-\ &quot;per ton.km&quot;"/>
    <numFmt numFmtId="173" formatCode="&quot;€&quot;\ 0.00&quot; per uur&quot;"/>
    <numFmt numFmtId="174" formatCode="#,##0.0000"/>
    <numFmt numFmtId="175" formatCode="0.0\ &quot;km&quot;"/>
  </numFmts>
  <fonts count="33" x14ac:knownFonts="1">
    <font>
      <sz val="11"/>
      <color theme="1"/>
      <name val="Calibri"/>
      <family val="2"/>
      <scheme val="minor"/>
    </font>
    <font>
      <b/>
      <sz val="11"/>
      <color theme="1"/>
      <name val="Calibri"/>
      <family val="2"/>
      <scheme val="minor"/>
    </font>
    <font>
      <sz val="11"/>
      <color indexed="8"/>
      <name val="Calibri"/>
      <family val="2"/>
    </font>
    <font>
      <sz val="11"/>
      <color theme="1"/>
      <name val="Calibri"/>
      <family val="2"/>
      <scheme val="minor"/>
    </font>
    <font>
      <sz val="8"/>
      <color theme="1"/>
      <name val="Calibri"/>
      <family val="2"/>
      <scheme val="minor"/>
    </font>
    <font>
      <b/>
      <sz val="8"/>
      <color theme="1"/>
      <name val="Calibri"/>
      <family val="2"/>
      <scheme val="minor"/>
    </font>
    <font>
      <sz val="8"/>
      <color rgb="FF000000"/>
      <name val="Calibri"/>
      <family val="2"/>
      <scheme val="minor"/>
    </font>
    <font>
      <vertAlign val="subscript"/>
      <sz val="11"/>
      <color theme="1"/>
      <name val="Calibri"/>
      <family val="2"/>
      <scheme val="minor"/>
    </font>
    <font>
      <b/>
      <sz val="20"/>
      <color theme="1"/>
      <name val="Arial"/>
      <family val="2"/>
    </font>
    <font>
      <sz val="10"/>
      <color theme="1"/>
      <name val="Arial"/>
      <family val="2"/>
    </font>
    <font>
      <b/>
      <sz val="8"/>
      <color theme="1"/>
      <name val="Arial"/>
      <family val="2"/>
    </font>
    <font>
      <sz val="8"/>
      <color rgb="FF000000"/>
      <name val="Arial"/>
      <family val="2"/>
    </font>
    <font>
      <b/>
      <sz val="8"/>
      <color rgb="FF000000"/>
      <name val="Arial"/>
      <family val="2"/>
    </font>
    <font>
      <i/>
      <sz val="8"/>
      <color rgb="FF000000"/>
      <name val="Arial"/>
      <family val="2"/>
    </font>
    <font>
      <sz val="8"/>
      <name val="Arial"/>
      <family val="2"/>
    </font>
    <font>
      <sz val="8"/>
      <color theme="1"/>
      <name val="Arial"/>
      <family val="2"/>
    </font>
    <font>
      <i/>
      <sz val="8"/>
      <color theme="1"/>
      <name val="Arial"/>
      <family val="2"/>
    </font>
    <font>
      <sz val="9"/>
      <color theme="1"/>
      <name val="Calibri"/>
      <family val="2"/>
      <scheme val="minor"/>
    </font>
    <font>
      <b/>
      <vertAlign val="subscript"/>
      <sz val="11"/>
      <color theme="1"/>
      <name val="Calibri"/>
      <family val="2"/>
      <scheme val="minor"/>
    </font>
    <font>
      <sz val="8"/>
      <name val="Calibri"/>
      <family val="2"/>
      <scheme val="minor"/>
    </font>
    <font>
      <sz val="11"/>
      <color theme="1"/>
      <name val="Arial"/>
      <family val="2"/>
    </font>
    <font>
      <b/>
      <sz val="16"/>
      <color theme="1"/>
      <name val="Arial"/>
      <family val="2"/>
    </font>
    <font>
      <b/>
      <sz val="11"/>
      <color theme="1"/>
      <name val="Arial"/>
      <family val="2"/>
    </font>
    <font>
      <b/>
      <sz val="8"/>
      <name val="Arial"/>
      <family val="2"/>
    </font>
    <font>
      <b/>
      <vertAlign val="subscript"/>
      <sz val="8"/>
      <color theme="1"/>
      <name val="Arial"/>
      <family val="2"/>
    </font>
    <font>
      <b/>
      <sz val="8"/>
      <color rgb="FFFF0000"/>
      <name val="Arial"/>
      <family val="2"/>
    </font>
    <font>
      <b/>
      <vertAlign val="subscript"/>
      <sz val="8"/>
      <color rgb="FF000000"/>
      <name val="Arial"/>
      <family val="2"/>
    </font>
    <font>
      <i/>
      <sz val="10"/>
      <color theme="1"/>
      <name val="Arial"/>
      <family val="2"/>
    </font>
    <font>
      <b/>
      <i/>
      <sz val="10"/>
      <color theme="1"/>
      <name val="Calibri"/>
      <family val="2"/>
      <scheme val="minor"/>
    </font>
    <font>
      <b/>
      <sz val="8"/>
      <color rgb="FF000000"/>
      <name val="Calibri"/>
      <family val="2"/>
      <scheme val="minor"/>
    </font>
    <font>
      <sz val="8.5"/>
      <color theme="1"/>
      <name val="Calibri"/>
      <family val="2"/>
      <scheme val="minor"/>
    </font>
    <font>
      <sz val="11"/>
      <color theme="0"/>
      <name val="Arial"/>
      <family val="2"/>
    </font>
    <font>
      <b/>
      <i/>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21">
    <border>
      <left/>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n">
        <color rgb="FF000000"/>
      </bottom>
      <diagonal/>
    </border>
    <border>
      <left/>
      <right/>
      <top style="medium">
        <color indexed="64"/>
      </top>
      <bottom/>
      <diagonal/>
    </border>
    <border>
      <left/>
      <right/>
      <top style="thin">
        <color rgb="FF000000"/>
      </top>
      <bottom style="medium">
        <color indexed="64"/>
      </bottom>
      <diagonal/>
    </border>
    <border>
      <left/>
      <right/>
      <top style="thin">
        <color rgb="FF000000"/>
      </top>
      <bottom style="thin">
        <color rgb="FF000000"/>
      </bottom>
      <diagonal/>
    </border>
    <border>
      <left style="thin">
        <color indexed="64"/>
      </left>
      <right/>
      <top/>
      <bottom style="thin">
        <color rgb="FF000000"/>
      </bottom>
      <diagonal/>
    </border>
    <border>
      <left/>
      <right/>
      <top style="thin">
        <color indexed="64"/>
      </top>
      <bottom style="medium">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128">
    <xf numFmtId="0" fontId="0" fillId="0" borderId="0" xfId="0"/>
    <xf numFmtId="0" fontId="8" fillId="2" borderId="0" xfId="0" applyFont="1" applyFill="1" applyAlignment="1">
      <alignment wrapText="1"/>
    </xf>
    <xf numFmtId="0" fontId="9" fillId="2" borderId="0" xfId="0" applyFont="1" applyFill="1" applyAlignment="1">
      <alignment vertical="center" wrapText="1"/>
    </xf>
    <xf numFmtId="165" fontId="15" fillId="2" borderId="8" xfId="0" applyNumberFormat="1" applyFont="1" applyFill="1" applyBorder="1" applyAlignment="1">
      <alignment horizontal="right" vertical="center" wrapText="1"/>
    </xf>
    <xf numFmtId="0" fontId="10" fillId="2" borderId="17" xfId="0" applyFont="1" applyFill="1" applyBorder="1" applyAlignment="1">
      <alignment horizontal="left"/>
    </xf>
    <xf numFmtId="0" fontId="10" fillId="2" borderId="16" xfId="0" applyFont="1" applyFill="1" applyBorder="1" applyAlignment="1">
      <alignment horizontal="left" wrapText="1"/>
    </xf>
    <xf numFmtId="0" fontId="14" fillId="2" borderId="17" xfId="0" applyFont="1" applyFill="1" applyBorder="1"/>
    <xf numFmtId="168" fontId="14" fillId="2" borderId="17" xfId="0" applyNumberFormat="1" applyFont="1" applyFill="1" applyBorder="1"/>
    <xf numFmtId="0" fontId="11" fillId="2" borderId="0" xfId="0" applyFont="1" applyFill="1" applyAlignment="1">
      <alignment vertical="center" wrapText="1"/>
    </xf>
    <xf numFmtId="0" fontId="11" fillId="2" borderId="2" xfId="0" applyFont="1" applyFill="1" applyBorder="1" applyAlignment="1">
      <alignment vertical="center" wrapText="1"/>
    </xf>
    <xf numFmtId="0" fontId="11" fillId="2" borderId="6" xfId="0" applyFont="1" applyFill="1" applyBorder="1" applyAlignment="1">
      <alignment vertical="center" wrapText="1"/>
    </xf>
    <xf numFmtId="0" fontId="17" fillId="0" borderId="0" xfId="0" applyFont="1"/>
    <xf numFmtId="0" fontId="17" fillId="0" borderId="4" xfId="0" applyFont="1" applyBorder="1"/>
    <xf numFmtId="0" fontId="0" fillId="0" borderId="4" xfId="0" applyBorder="1"/>
    <xf numFmtId="0" fontId="5" fillId="3" borderId="6" xfId="0" applyFont="1" applyFill="1" applyBorder="1" applyAlignment="1">
      <alignment vertical="center" wrapText="1"/>
    </xf>
    <xf numFmtId="0" fontId="0" fillId="0" borderId="0" xfId="0" applyAlignment="1">
      <alignment wrapText="1"/>
    </xf>
    <xf numFmtId="0" fontId="6" fillId="2" borderId="6" xfId="0" applyFont="1" applyFill="1" applyBorder="1" applyAlignment="1">
      <alignment vertical="center"/>
    </xf>
    <xf numFmtId="0" fontId="0" fillId="2" borderId="16" xfId="0" applyFill="1" applyBorder="1"/>
    <xf numFmtId="0" fontId="19" fillId="2" borderId="6" xfId="0" applyFont="1" applyFill="1" applyBorder="1" applyAlignment="1">
      <alignment horizontal="right" vertical="center"/>
    </xf>
    <xf numFmtId="0" fontId="4" fillId="2" borderId="16" xfId="0" applyFont="1" applyFill="1" applyBorder="1"/>
    <xf numFmtId="0" fontId="0" fillId="2" borderId="0" xfId="0" applyFill="1" applyAlignment="1">
      <alignment vertical="center" wrapText="1"/>
    </xf>
    <xf numFmtId="0" fontId="16" fillId="2" borderId="0" xfId="0" applyFont="1" applyFill="1" applyBorder="1" applyAlignment="1">
      <alignment horizontal="left" vertical="top" wrapText="1"/>
    </xf>
    <xf numFmtId="0" fontId="0" fillId="2" borderId="0" xfId="0" applyFill="1" applyAlignment="1">
      <alignment vertical="top" wrapText="1"/>
    </xf>
    <xf numFmtId="0" fontId="0" fillId="2" borderId="0" xfId="0" applyFill="1" applyBorder="1" applyAlignment="1">
      <alignment wrapText="1"/>
    </xf>
    <xf numFmtId="0" fontId="0" fillId="0" borderId="0" xfId="0" applyBorder="1" applyAlignment="1">
      <alignment wrapText="1"/>
    </xf>
    <xf numFmtId="0" fontId="10" fillId="2" borderId="6" xfId="0" applyFont="1" applyFill="1" applyBorder="1" applyAlignment="1">
      <alignment horizontal="left"/>
    </xf>
    <xf numFmtId="0" fontId="10" fillId="2" borderId="3" xfId="0" applyFont="1" applyFill="1" applyBorder="1" applyAlignment="1">
      <alignment horizontal="left"/>
    </xf>
    <xf numFmtId="171" fontId="10" fillId="2" borderId="6" xfId="0" applyNumberFormat="1" applyFont="1" applyFill="1" applyBorder="1" applyAlignment="1">
      <alignment horizontal="left"/>
    </xf>
    <xf numFmtId="165" fontId="15" fillId="4" borderId="16" xfId="0" applyNumberFormat="1" applyFont="1" applyFill="1" applyBorder="1" applyAlignment="1">
      <alignment horizontal="left" vertical="center" wrapText="1"/>
    </xf>
    <xf numFmtId="172" fontId="15" fillId="4" borderId="16" xfId="0" applyNumberFormat="1" applyFont="1" applyFill="1" applyBorder="1" applyAlignment="1">
      <alignment horizontal="left" vertical="center" wrapText="1"/>
    </xf>
    <xf numFmtId="0" fontId="16" fillId="2" borderId="14" xfId="0" applyFont="1" applyFill="1" applyBorder="1" applyAlignment="1">
      <alignment horizontal="left" vertical="top" wrapText="1"/>
    </xf>
    <xf numFmtId="0" fontId="15" fillId="2" borderId="0" xfId="0" applyFont="1" applyFill="1" applyBorder="1" applyAlignment="1">
      <alignment horizontal="left" vertical="center"/>
    </xf>
    <xf numFmtId="0" fontId="16" fillId="2" borderId="0" xfId="0" applyFont="1" applyFill="1" applyBorder="1" applyAlignment="1">
      <alignment horizontal="left" vertical="center" wrapText="1"/>
    </xf>
    <xf numFmtId="0" fontId="20" fillId="0" borderId="0" xfId="0" applyFont="1"/>
    <xf numFmtId="0" fontId="20" fillId="2" borderId="0" xfId="0" applyFont="1" applyFill="1"/>
    <xf numFmtId="0" fontId="22" fillId="3" borderId="6" xfId="0" applyFont="1" applyFill="1" applyBorder="1" applyAlignment="1">
      <alignment vertical="center"/>
    </xf>
    <xf numFmtId="169" fontId="15" fillId="2" borderId="16" xfId="0" applyNumberFormat="1" applyFont="1" applyFill="1" applyBorder="1"/>
    <xf numFmtId="0" fontId="23" fillId="2" borderId="19" xfId="0" applyFont="1" applyFill="1" applyBorder="1" applyAlignment="1">
      <alignment horizontal="left" vertical="center" wrapText="1"/>
    </xf>
    <xf numFmtId="0" fontId="15" fillId="2" borderId="8" xfId="0" applyFont="1" applyFill="1" applyBorder="1"/>
    <xf numFmtId="169" fontId="10" fillId="2" borderId="20" xfId="0" applyNumberFormat="1" applyFont="1" applyFill="1" applyBorder="1"/>
    <xf numFmtId="0" fontId="10" fillId="2" borderId="6" xfId="0" applyFont="1" applyFill="1" applyBorder="1" applyAlignment="1">
      <alignment vertical="center"/>
    </xf>
    <xf numFmtId="0" fontId="10" fillId="2" borderId="8" xfId="0" applyFont="1" applyFill="1" applyBorder="1" applyAlignment="1">
      <alignment horizontal="justify" vertical="center"/>
    </xf>
    <xf numFmtId="0" fontId="10" fillId="2" borderId="8" xfId="0" applyFont="1" applyFill="1" applyBorder="1" applyAlignment="1">
      <alignment horizontal="right" vertical="center"/>
    </xf>
    <xf numFmtId="0" fontId="10" fillId="2" borderId="8" xfId="0" applyFont="1" applyFill="1" applyBorder="1" applyAlignment="1">
      <alignment vertical="center"/>
    </xf>
    <xf numFmtId="0" fontId="20" fillId="0" borderId="0" xfId="0" applyFont="1" applyBorder="1"/>
    <xf numFmtId="0" fontId="13" fillId="2" borderId="4" xfId="0" applyFont="1" applyFill="1" applyBorder="1" applyAlignment="1">
      <alignment horizontal="right" vertical="center" wrapText="1"/>
    </xf>
    <xf numFmtId="0" fontId="11" fillId="2" borderId="9" xfId="0" applyFont="1" applyFill="1" applyBorder="1" applyAlignment="1" applyProtection="1">
      <alignment vertical="center" wrapText="1"/>
      <protection locked="0"/>
    </xf>
    <xf numFmtId="0" fontId="11" fillId="2" borderId="13" xfId="0" applyFont="1" applyFill="1" applyBorder="1" applyAlignment="1" applyProtection="1">
      <alignment vertical="center" wrapText="1"/>
      <protection locked="0"/>
    </xf>
    <xf numFmtId="166" fontId="11" fillId="4" borderId="9" xfId="0" applyNumberFormat="1" applyFont="1" applyFill="1" applyBorder="1" applyAlignment="1" applyProtection="1">
      <alignment vertical="center" wrapText="1"/>
      <protection locked="0"/>
    </xf>
    <xf numFmtId="167" fontId="15" fillId="2" borderId="6" xfId="0" applyNumberFormat="1" applyFont="1" applyFill="1" applyBorder="1" applyAlignment="1">
      <alignment horizontal="right" vertical="center" wrapText="1"/>
    </xf>
    <xf numFmtId="166" fontId="11" fillId="4" borderId="12" xfId="0" applyNumberFormat="1" applyFont="1" applyFill="1" applyBorder="1" applyAlignment="1" applyProtection="1">
      <alignment vertical="center" wrapText="1"/>
      <protection locked="0"/>
    </xf>
    <xf numFmtId="166" fontId="25" fillId="2" borderId="11" xfId="0" applyNumberFormat="1" applyFont="1" applyFill="1" applyBorder="1" applyAlignment="1">
      <alignment vertical="center" wrapText="1"/>
    </xf>
    <xf numFmtId="0" fontId="20" fillId="2" borderId="7" xfId="0" applyFont="1" applyFill="1" applyBorder="1" applyAlignment="1">
      <alignment vertical="center"/>
    </xf>
    <xf numFmtId="0" fontId="25" fillId="0" borderId="15" xfId="0" applyFont="1" applyFill="1" applyBorder="1" applyAlignment="1">
      <alignment horizontal="right" vertical="center" wrapText="1"/>
    </xf>
    <xf numFmtId="0" fontId="12" fillId="2" borderId="8" xfId="0" applyFont="1" applyFill="1" applyBorder="1" applyAlignment="1">
      <alignment vertical="center" wrapText="1"/>
    </xf>
    <xf numFmtId="167" fontId="10" fillId="2" borderId="8" xfId="0" applyNumberFormat="1" applyFont="1" applyFill="1" applyBorder="1" applyAlignment="1">
      <alignment horizontal="right" vertical="center" wrapText="1"/>
    </xf>
    <xf numFmtId="0" fontId="15" fillId="0" borderId="0" xfId="0" applyFont="1" applyFill="1" applyBorder="1" applyAlignment="1">
      <alignment vertical="center" wrapText="1"/>
    </xf>
    <xf numFmtId="0" fontId="20" fillId="0" borderId="0" xfId="0" applyFont="1" applyFill="1" applyBorder="1"/>
    <xf numFmtId="44" fontId="11" fillId="2" borderId="0" xfId="3" applyFont="1" applyFill="1" applyAlignment="1" applyProtection="1">
      <alignment vertical="center" wrapText="1"/>
      <protection locked="0"/>
    </xf>
    <xf numFmtId="167" fontId="15" fillId="2" borderId="14" xfId="0" applyNumberFormat="1" applyFont="1" applyFill="1" applyBorder="1" applyAlignment="1">
      <alignment horizontal="left" vertical="center" wrapText="1"/>
    </xf>
    <xf numFmtId="44" fontId="11" fillId="2" borderId="14" xfId="3" applyFont="1" applyFill="1" applyBorder="1" applyAlignment="1" applyProtection="1">
      <alignment vertical="center" wrapText="1"/>
      <protection locked="0"/>
    </xf>
    <xf numFmtId="3" fontId="20" fillId="2" borderId="0" xfId="0" applyNumberFormat="1" applyFont="1" applyFill="1"/>
    <xf numFmtId="0" fontId="20" fillId="0" borderId="0" xfId="0" applyFont="1" applyAlignment="1">
      <alignment vertical="center"/>
    </xf>
    <xf numFmtId="0" fontId="15" fillId="2" borderId="8" xfId="0" applyFont="1" applyFill="1" applyBorder="1" applyAlignment="1">
      <alignment horizontal="left" vertical="center" wrapText="1"/>
    </xf>
    <xf numFmtId="0" fontId="16" fillId="2" borderId="8" xfId="0" applyFont="1" applyFill="1" applyBorder="1" applyAlignment="1">
      <alignment horizontal="left" vertical="center" wrapText="1"/>
    </xf>
    <xf numFmtId="44" fontId="10" fillId="3" borderId="20" xfId="0" applyNumberFormat="1" applyFont="1" applyFill="1" applyBorder="1" applyAlignment="1">
      <alignment horizontal="left" vertical="center" wrapText="1"/>
    </xf>
    <xf numFmtId="3" fontId="20" fillId="4" borderId="0" xfId="0" applyNumberFormat="1" applyFont="1" applyFill="1"/>
    <xf numFmtId="0" fontId="20" fillId="4" borderId="0" xfId="0" applyFont="1" applyFill="1"/>
    <xf numFmtId="0" fontId="27" fillId="2" borderId="0" xfId="0" applyFont="1" applyFill="1" applyAlignment="1">
      <alignment vertical="center" wrapText="1"/>
    </xf>
    <xf numFmtId="165" fontId="15" fillId="2" borderId="16" xfId="0" applyNumberFormat="1" applyFont="1" applyFill="1" applyBorder="1" applyAlignment="1">
      <alignment horizontal="left" vertical="center" wrapText="1"/>
    </xf>
    <xf numFmtId="172" fontId="15" fillId="2" borderId="16" xfId="0" applyNumberFormat="1" applyFont="1" applyFill="1" applyBorder="1" applyAlignment="1">
      <alignment horizontal="left" vertical="center" wrapText="1"/>
    </xf>
    <xf numFmtId="173" fontId="15" fillId="2" borderId="16" xfId="0" applyNumberFormat="1" applyFont="1" applyFill="1" applyBorder="1" applyAlignment="1">
      <alignment horizontal="left" vertical="center" wrapText="1"/>
    </xf>
    <xf numFmtId="174" fontId="11" fillId="2" borderId="9" xfId="0" applyNumberFormat="1" applyFont="1" applyFill="1" applyBorder="1" applyAlignment="1">
      <alignment horizontal="right" vertical="center" wrapText="1"/>
    </xf>
    <xf numFmtId="0" fontId="1" fillId="2" borderId="0" xfId="0" applyFont="1" applyFill="1" applyAlignment="1">
      <alignment vertical="center"/>
    </xf>
    <xf numFmtId="0" fontId="0" fillId="2" borderId="0" xfId="0" applyFill="1" applyAlignment="1">
      <alignment vertical="center"/>
    </xf>
    <xf numFmtId="0" fontId="0" fillId="0" borderId="0" xfId="0" applyAlignment="1">
      <alignment vertical="center"/>
    </xf>
    <xf numFmtId="0" fontId="1" fillId="3" borderId="0" xfId="0" applyFont="1" applyFill="1" applyAlignment="1">
      <alignment vertical="center"/>
    </xf>
    <xf numFmtId="0" fontId="0" fillId="2" borderId="0" xfId="0" applyFill="1"/>
    <xf numFmtId="0" fontId="6" fillId="2" borderId="0" xfId="0" applyFont="1" applyFill="1" applyAlignment="1">
      <alignment horizontal="left" vertical="center" wrapText="1"/>
    </xf>
    <xf numFmtId="0" fontId="5" fillId="4" borderId="6" xfId="0" applyFont="1" applyFill="1" applyBorder="1" applyAlignment="1" applyProtection="1">
      <alignment horizontal="center" vertical="center"/>
      <protection locked="0"/>
    </xf>
    <xf numFmtId="0" fontId="6" fillId="2" borderId="2" xfId="0" applyFont="1" applyFill="1" applyBorder="1" applyAlignment="1">
      <alignment horizontal="center" vertical="center" wrapText="1"/>
    </xf>
    <xf numFmtId="167" fontId="5" fillId="2" borderId="0" xfId="0" applyNumberFormat="1" applyFont="1" applyFill="1" applyAlignment="1">
      <alignment horizontal="right" vertical="center" wrapText="1"/>
    </xf>
    <xf numFmtId="175" fontId="6" fillId="2" borderId="0" xfId="0" applyNumberFormat="1" applyFont="1" applyFill="1" applyAlignment="1" applyProtection="1">
      <alignment vertical="center" wrapText="1"/>
      <protection locked="0"/>
    </xf>
    <xf numFmtId="0" fontId="30" fillId="2" borderId="0" xfId="0" applyFont="1" applyFill="1" applyAlignment="1">
      <alignment vertical="center"/>
    </xf>
    <xf numFmtId="0" fontId="30" fillId="4" borderId="0" xfId="0" applyFont="1" applyFill="1" applyAlignment="1">
      <alignment vertical="center"/>
    </xf>
    <xf numFmtId="0" fontId="30" fillId="2" borderId="0" xfId="0" applyFont="1" applyFill="1" applyAlignment="1">
      <alignment horizontal="right" vertical="center"/>
    </xf>
    <xf numFmtId="0" fontId="0" fillId="2" borderId="4" xfId="0" applyFill="1" applyBorder="1" applyAlignment="1">
      <alignment vertical="center"/>
    </xf>
    <xf numFmtId="0" fontId="31" fillId="2" borderId="0" xfId="0" applyFont="1" applyFill="1"/>
    <xf numFmtId="0" fontId="5" fillId="4" borderId="6" xfId="0" applyFont="1" applyFill="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21" fillId="2" borderId="0" xfId="0" applyFont="1" applyFill="1" applyAlignment="1">
      <alignment horizontal="center" wrapText="1"/>
    </xf>
    <xf numFmtId="164" fontId="12" fillId="4" borderId="6" xfId="0" applyNumberFormat="1" applyFont="1" applyFill="1" applyBorder="1" applyAlignment="1" applyProtection="1">
      <alignment horizontal="center" vertical="center" wrapText="1"/>
      <protection locked="0" hidden="1"/>
    </xf>
    <xf numFmtId="164" fontId="12" fillId="4" borderId="18" xfId="0" applyNumberFormat="1" applyFont="1" applyFill="1" applyBorder="1" applyAlignment="1" applyProtection="1">
      <alignment horizontal="center" vertical="center" wrapText="1"/>
      <protection locked="0" hidden="1"/>
    </xf>
    <xf numFmtId="0" fontId="10" fillId="4" borderId="6" xfId="0" applyFont="1" applyFill="1" applyBorder="1" applyAlignment="1" applyProtection="1">
      <alignment horizontal="center" vertical="center"/>
      <protection locked="0"/>
    </xf>
    <xf numFmtId="0" fontId="10" fillId="4" borderId="18" xfId="0" applyFont="1" applyFill="1" applyBorder="1" applyAlignment="1" applyProtection="1">
      <alignment horizontal="center" vertical="center"/>
      <protection locked="0"/>
    </xf>
    <xf numFmtId="170" fontId="13" fillId="2" borderId="14" xfId="0" applyNumberFormat="1" applyFont="1" applyFill="1" applyBorder="1" applyAlignment="1">
      <alignment horizontal="left" vertical="center" wrapText="1"/>
    </xf>
    <xf numFmtId="0" fontId="13" fillId="2" borderId="4" xfId="0" applyFont="1" applyFill="1" applyBorder="1" applyAlignment="1">
      <alignment vertical="center" wrapText="1"/>
    </xf>
    <xf numFmtId="0" fontId="16" fillId="2" borderId="4" xfId="0" applyFont="1" applyFill="1" applyBorder="1" applyAlignment="1">
      <alignment vertical="center" wrapText="1"/>
    </xf>
    <xf numFmtId="0" fontId="25" fillId="2" borderId="11" xfId="0" applyFont="1" applyFill="1" applyBorder="1" applyAlignment="1">
      <alignment horizontal="right" vertical="center" wrapText="1"/>
    </xf>
    <xf numFmtId="0" fontId="12" fillId="2" borderId="8" xfId="0" applyFont="1" applyFill="1" applyBorder="1" applyAlignment="1">
      <alignment vertical="center" wrapText="1"/>
    </xf>
    <xf numFmtId="0" fontId="15" fillId="0" borderId="8" xfId="0" applyFont="1" applyBorder="1" applyAlignment="1">
      <alignment vertical="center" wrapText="1"/>
    </xf>
    <xf numFmtId="0" fontId="16" fillId="2" borderId="10" xfId="0" applyFont="1" applyFill="1" applyBorder="1" applyAlignment="1">
      <alignment horizontal="left" vertical="top" wrapText="1"/>
    </xf>
    <xf numFmtId="0" fontId="1" fillId="2" borderId="0" xfId="0" applyFont="1" applyFill="1" applyAlignment="1">
      <alignment horizontal="center" vertical="center"/>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5" fillId="4" borderId="2" xfId="0" applyFont="1" applyFill="1" applyBorder="1" applyAlignment="1" applyProtection="1">
      <alignment horizontal="left" vertical="top"/>
      <protection locked="0"/>
    </xf>
    <xf numFmtId="0" fontId="5" fillId="4" borderId="5" xfId="0" applyFont="1" applyFill="1" applyBorder="1" applyAlignment="1" applyProtection="1">
      <alignment horizontal="left" vertical="top"/>
      <protection locked="0"/>
    </xf>
    <xf numFmtId="0" fontId="5" fillId="4" borderId="4" xfId="0" applyFont="1" applyFill="1" applyBorder="1" applyAlignment="1" applyProtection="1">
      <alignment horizontal="left" vertical="top"/>
      <protection locked="0"/>
    </xf>
    <xf numFmtId="0" fontId="5" fillId="4" borderId="1" xfId="0" applyFont="1" applyFill="1" applyBorder="1" applyAlignment="1" applyProtection="1">
      <alignment horizontal="left" vertical="top"/>
      <protection locked="0"/>
    </xf>
    <xf numFmtId="0" fontId="6" fillId="2" borderId="2" xfId="0" applyFont="1" applyFill="1" applyBorder="1" applyAlignment="1">
      <alignment horizontal="left" vertical="center" wrapText="1"/>
    </xf>
    <xf numFmtId="0" fontId="5" fillId="4" borderId="2" xfId="0" applyFont="1" applyFill="1" applyBorder="1" applyAlignment="1" applyProtection="1">
      <alignment vertical="top"/>
      <protection locked="0"/>
    </xf>
    <xf numFmtId="0" fontId="5" fillId="4" borderId="5" xfId="0" applyFont="1" applyFill="1" applyBorder="1" applyAlignment="1" applyProtection="1">
      <alignment vertical="top"/>
      <protection locked="0"/>
    </xf>
    <xf numFmtId="0" fontId="5" fillId="4" borderId="4" xfId="0" applyFont="1" applyFill="1" applyBorder="1" applyAlignment="1" applyProtection="1">
      <alignment vertical="top"/>
      <protection locked="0"/>
    </xf>
    <xf numFmtId="0" fontId="5" fillId="4" borderId="1" xfId="0" applyFont="1" applyFill="1" applyBorder="1" applyAlignment="1" applyProtection="1">
      <alignment vertical="top"/>
      <protection locked="0"/>
    </xf>
    <xf numFmtId="0" fontId="5" fillId="4" borderId="6" xfId="0" applyFont="1" applyFill="1" applyBorder="1" applyAlignment="1" applyProtection="1">
      <alignment horizontal="left" vertical="top"/>
      <protection locked="0"/>
    </xf>
    <xf numFmtId="0" fontId="5" fillId="4" borderId="18" xfId="0" applyFont="1" applyFill="1" applyBorder="1" applyAlignment="1" applyProtection="1">
      <alignment horizontal="left" vertical="top"/>
      <protection locked="0"/>
    </xf>
    <xf numFmtId="0" fontId="28" fillId="4" borderId="4" xfId="0" applyFont="1" applyFill="1" applyBorder="1" applyAlignment="1" applyProtection="1">
      <alignment horizontal="center" vertical="center"/>
      <protection locked="0"/>
    </xf>
    <xf numFmtId="0" fontId="6" fillId="2" borderId="0" xfId="0" applyFont="1" applyFill="1" applyAlignment="1">
      <alignment horizontal="left" vertical="center" wrapText="1"/>
    </xf>
    <xf numFmtId="0" fontId="6" fillId="2" borderId="6" xfId="0" applyFont="1" applyFill="1" applyBorder="1" applyAlignment="1">
      <alignment horizontal="left" vertical="center" wrapText="1"/>
    </xf>
    <xf numFmtId="0" fontId="5" fillId="4" borderId="6" xfId="0" applyFont="1" applyFill="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164" fontId="29" fillId="4" borderId="6" xfId="0" applyNumberFormat="1" applyFont="1" applyFill="1" applyBorder="1" applyAlignment="1" applyProtection="1">
      <alignment horizontal="center" vertical="center" wrapText="1"/>
      <protection locked="0" hidden="1"/>
    </xf>
    <xf numFmtId="164" fontId="29" fillId="4" borderId="18" xfId="0" applyNumberFormat="1" applyFont="1" applyFill="1" applyBorder="1" applyAlignment="1" applyProtection="1">
      <alignment horizontal="center" vertical="center" wrapText="1"/>
      <protection locked="0" hidden="1"/>
    </xf>
    <xf numFmtId="0" fontId="32" fillId="2" borderId="4" xfId="0" applyFont="1" applyFill="1" applyBorder="1" applyAlignment="1">
      <alignment horizontal="center" vertical="center"/>
    </xf>
  </cellXfs>
  <cellStyles count="4">
    <cellStyle name="Komma 2" xfId="2" xr:uid="{83D3F8AA-17E1-4959-8B3E-D3E067E68152}"/>
    <cellStyle name="Standaard" xfId="0" builtinId="0"/>
    <cellStyle name="Valuta" xfId="3" builtinId="4"/>
    <cellStyle name="Valuta 2" xfId="1" xr:uid="{854E7084-8A7C-4D06-BF11-9F0870F10FD4}"/>
  </cellStyles>
  <dxfs count="18">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rgb="FF006100"/>
      </font>
      <fill>
        <patternFill>
          <bgColor rgb="FFC6EFCE"/>
        </patternFill>
      </fill>
    </dxf>
    <dxf>
      <font>
        <color theme="0"/>
      </font>
    </dxf>
    <dxf>
      <font>
        <color theme="0"/>
      </font>
      <fill>
        <patternFill>
          <bgColor theme="0"/>
        </patternFill>
      </fill>
      <border>
        <left style="thin">
          <color theme="0"/>
        </left>
        <right style="thin">
          <color theme="0"/>
        </right>
        <top style="thin">
          <color theme="0"/>
        </top>
        <bottom style="thin">
          <color theme="0"/>
        </bottom>
        <vertical/>
        <horizontal/>
      </border>
    </dxf>
    <dxf>
      <font>
        <b/>
        <i/>
        <color rgb="FFFF0000"/>
      </font>
    </dxf>
    <dxf>
      <font>
        <color rgb="FF006100"/>
      </font>
      <fill>
        <patternFill>
          <bgColor rgb="FFC6EFCE"/>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patternType="solid">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png"/><Relationship Id="rId4" Type="http://schemas.openxmlformats.org/officeDocument/2006/relationships/image" Target="cid:image001.jpg@01D44F59.5A8498F0"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6.jpeg"/><Relationship Id="rId1" Type="http://schemas.openxmlformats.org/officeDocument/2006/relationships/image" Target="../media/image5.png"/><Relationship Id="rId4" Type="http://schemas.openxmlformats.org/officeDocument/2006/relationships/image" Target="cid:image001.jpg@01D44F59.5A8498F0" TargetMode="External"/></Relationships>
</file>

<file path=xl/drawings/drawing1.xml><?xml version="1.0" encoding="utf-8"?>
<xdr:wsDr xmlns:xdr="http://schemas.openxmlformats.org/drawingml/2006/spreadsheetDrawing" xmlns:a="http://schemas.openxmlformats.org/drawingml/2006/main">
  <xdr:twoCellAnchor>
    <xdr:from>
      <xdr:col>4</xdr:col>
      <xdr:colOff>161925</xdr:colOff>
      <xdr:row>0</xdr:row>
      <xdr:rowOff>123825</xdr:rowOff>
    </xdr:from>
    <xdr:to>
      <xdr:col>4</xdr:col>
      <xdr:colOff>838200</xdr:colOff>
      <xdr:row>2</xdr:row>
      <xdr:rowOff>179175</xdr:rowOff>
    </xdr:to>
    <xdr:pic>
      <xdr:nvPicPr>
        <xdr:cNvPr id="2" name="Afbeelding 1" descr="KplusV_logo">
          <a:extLst>
            <a:ext uri="{FF2B5EF4-FFF2-40B4-BE49-F238E27FC236}">
              <a16:creationId xmlns:a16="http://schemas.microsoft.com/office/drawing/2014/main" id="{D4AB22D2-B666-474D-9769-13F03A1BCB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3725" y="123825"/>
          <a:ext cx="676275" cy="71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219075</xdr:colOff>
      <xdr:row>0</xdr:row>
      <xdr:rowOff>133351</xdr:rowOff>
    </xdr:from>
    <xdr:to>
      <xdr:col>3</xdr:col>
      <xdr:colOff>848782</xdr:colOff>
      <xdr:row>2</xdr:row>
      <xdr:rowOff>142875</xdr:rowOff>
    </xdr:to>
    <xdr:pic>
      <xdr:nvPicPr>
        <xdr:cNvPr id="3" name="Afbeelding 2" descr="http://www.avu.nl/cms/wp-content/themes/AVU/images/avu-logo.png">
          <a:extLst>
            <a:ext uri="{FF2B5EF4-FFF2-40B4-BE49-F238E27FC236}">
              <a16:creationId xmlns:a16="http://schemas.microsoft.com/office/drawing/2014/main" id="{ABA144EC-18BB-4A05-86A2-BB7585ABC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29325" y="133351"/>
          <a:ext cx="629707"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5</xdr:row>
      <xdr:rowOff>0</xdr:rowOff>
    </xdr:from>
    <xdr:to>
      <xdr:col>7</xdr:col>
      <xdr:colOff>304800</xdr:colOff>
      <xdr:row>6</xdr:row>
      <xdr:rowOff>121920</xdr:rowOff>
    </xdr:to>
    <xdr:sp macro="" textlink="">
      <xdr:nvSpPr>
        <xdr:cNvPr id="2" name="AutoShape 3" descr="Afbeeldingsresultaat voor den haag logo">
          <a:extLst>
            <a:ext uri="{FF2B5EF4-FFF2-40B4-BE49-F238E27FC236}">
              <a16:creationId xmlns:a16="http://schemas.microsoft.com/office/drawing/2014/main" id="{38628C07-AD46-4FCF-9D60-89F7BB9D863E}"/>
            </a:ext>
          </a:extLst>
        </xdr:cNvPr>
        <xdr:cNvSpPr>
          <a:spLocks noChangeAspect="1" noChangeArrowheads="1"/>
        </xdr:cNvSpPr>
      </xdr:nvSpPr>
      <xdr:spPr bwMode="auto">
        <a:xfrm>
          <a:off x="8020050" y="952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xdr:row>
      <xdr:rowOff>0</xdr:rowOff>
    </xdr:from>
    <xdr:to>
      <xdr:col>5</xdr:col>
      <xdr:colOff>304800</xdr:colOff>
      <xdr:row>4</xdr:row>
      <xdr:rowOff>121920</xdr:rowOff>
    </xdr:to>
    <xdr:sp macro="" textlink="">
      <xdr:nvSpPr>
        <xdr:cNvPr id="3" name="AutoShape 4" descr="Afbeeldingsresultaat voor den haag logo">
          <a:extLst>
            <a:ext uri="{FF2B5EF4-FFF2-40B4-BE49-F238E27FC236}">
              <a16:creationId xmlns:a16="http://schemas.microsoft.com/office/drawing/2014/main" id="{FA48E3F2-AA83-4F25-9752-9AB2424D1D54}"/>
            </a:ext>
          </a:extLst>
        </xdr:cNvPr>
        <xdr:cNvSpPr>
          <a:spLocks noChangeAspect="1" noChangeArrowheads="1"/>
        </xdr:cNvSpPr>
      </xdr:nvSpPr>
      <xdr:spPr bwMode="auto">
        <a:xfrm>
          <a:off x="3829050" y="571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1247287</xdr:colOff>
      <xdr:row>5</xdr:row>
      <xdr:rowOff>20331</xdr:rowOff>
    </xdr:from>
    <xdr:to>
      <xdr:col>5</xdr:col>
      <xdr:colOff>2070653</xdr:colOff>
      <xdr:row>6</xdr:row>
      <xdr:rowOff>521804</xdr:rowOff>
    </xdr:to>
    <xdr:grpSp>
      <xdr:nvGrpSpPr>
        <xdr:cNvPr id="4" name="Groep 3">
          <a:extLst>
            <a:ext uri="{FF2B5EF4-FFF2-40B4-BE49-F238E27FC236}">
              <a16:creationId xmlns:a16="http://schemas.microsoft.com/office/drawing/2014/main" id="{8A3B390C-E58F-4028-A9D6-E58F1E97D555}"/>
            </a:ext>
          </a:extLst>
        </xdr:cNvPr>
        <xdr:cNvGrpSpPr/>
      </xdr:nvGrpSpPr>
      <xdr:grpSpPr>
        <a:xfrm>
          <a:off x="5082135" y="972831"/>
          <a:ext cx="823366" cy="691973"/>
          <a:chOff x="0" y="0"/>
          <a:chExt cx="1885676" cy="1820545"/>
        </a:xfrm>
      </xdr:grpSpPr>
      <xdr:sp macro="" textlink="">
        <xdr:nvSpPr>
          <xdr:cNvPr id="5" name="Rechthoek 4">
            <a:extLst>
              <a:ext uri="{FF2B5EF4-FFF2-40B4-BE49-F238E27FC236}">
                <a16:creationId xmlns:a16="http://schemas.microsoft.com/office/drawing/2014/main" id="{92140487-C510-4DB2-AD16-94C65760DE47}"/>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03C97933-75E3-40C3-8B33-CD695C736F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4</xdr:row>
      <xdr:rowOff>51956</xdr:rowOff>
    </xdr:from>
    <xdr:to>
      <xdr:col>7</xdr:col>
      <xdr:colOff>1126435</xdr:colOff>
      <xdr:row>6</xdr:row>
      <xdr:rowOff>488674</xdr:rowOff>
    </xdr:to>
    <xdr:pic>
      <xdr:nvPicPr>
        <xdr:cNvPr id="7" name="Afbeelding 6">
          <a:extLst>
            <a:ext uri="{FF2B5EF4-FFF2-40B4-BE49-F238E27FC236}">
              <a16:creationId xmlns:a16="http://schemas.microsoft.com/office/drawing/2014/main" id="{5CCAD003-AF47-445E-ADF8-1812FAD64A4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88482" y="813956"/>
          <a:ext cx="858003" cy="817718"/>
        </a:xfrm>
        <a:prstGeom prst="rect">
          <a:avLst/>
        </a:prstGeom>
        <a:noFill/>
        <a:ln>
          <a:noFill/>
        </a:ln>
      </xdr:spPr>
    </xdr:pic>
    <xdr:clientData/>
  </xdr:twoCellAnchor>
  <xdr:twoCellAnchor editAs="oneCell">
    <xdr:from>
      <xdr:col>6</xdr:col>
      <xdr:colOff>182595</xdr:colOff>
      <xdr:row>4</xdr:row>
      <xdr:rowOff>54589</xdr:rowOff>
    </xdr:from>
    <xdr:to>
      <xdr:col>6</xdr:col>
      <xdr:colOff>1830458</xdr:colOff>
      <xdr:row>6</xdr:row>
      <xdr:rowOff>472108</xdr:rowOff>
    </xdr:to>
    <xdr:pic>
      <xdr:nvPicPr>
        <xdr:cNvPr id="8" name="Afbeelding 7" descr="cid:image001.jpg@01D44F59.5A8498F0">
          <a:extLst>
            <a:ext uri="{FF2B5EF4-FFF2-40B4-BE49-F238E27FC236}">
              <a16:creationId xmlns:a16="http://schemas.microsoft.com/office/drawing/2014/main" id="{D2911B97-6FE4-480F-BB4A-254FF4117C35}"/>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6107145" y="816589"/>
          <a:ext cx="1647863" cy="79851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5</xdr:row>
      <xdr:rowOff>0</xdr:rowOff>
    </xdr:from>
    <xdr:to>
      <xdr:col>7</xdr:col>
      <xdr:colOff>304800</xdr:colOff>
      <xdr:row>6</xdr:row>
      <xdr:rowOff>121920</xdr:rowOff>
    </xdr:to>
    <xdr:sp macro="" textlink="">
      <xdr:nvSpPr>
        <xdr:cNvPr id="2" name="AutoShape 3" descr="Afbeeldingsresultaat voor den haag logo">
          <a:extLst>
            <a:ext uri="{FF2B5EF4-FFF2-40B4-BE49-F238E27FC236}">
              <a16:creationId xmlns:a16="http://schemas.microsoft.com/office/drawing/2014/main" id="{0FB1BCDE-E921-4A3C-B19A-6D0D4B0C7F57}"/>
            </a:ext>
          </a:extLst>
        </xdr:cNvPr>
        <xdr:cNvSpPr>
          <a:spLocks noChangeAspect="1" noChangeArrowheads="1"/>
        </xdr:cNvSpPr>
      </xdr:nvSpPr>
      <xdr:spPr bwMode="auto">
        <a:xfrm>
          <a:off x="8020050" y="952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xdr:row>
      <xdr:rowOff>0</xdr:rowOff>
    </xdr:from>
    <xdr:to>
      <xdr:col>5</xdr:col>
      <xdr:colOff>304800</xdr:colOff>
      <xdr:row>4</xdr:row>
      <xdr:rowOff>121920</xdr:rowOff>
    </xdr:to>
    <xdr:sp macro="" textlink="">
      <xdr:nvSpPr>
        <xdr:cNvPr id="3" name="AutoShape 4" descr="Afbeeldingsresultaat voor den haag logo">
          <a:extLst>
            <a:ext uri="{FF2B5EF4-FFF2-40B4-BE49-F238E27FC236}">
              <a16:creationId xmlns:a16="http://schemas.microsoft.com/office/drawing/2014/main" id="{A98C755A-9337-4ACA-ADC3-E893D9BEA3F6}"/>
            </a:ext>
          </a:extLst>
        </xdr:cNvPr>
        <xdr:cNvSpPr>
          <a:spLocks noChangeAspect="1" noChangeArrowheads="1"/>
        </xdr:cNvSpPr>
      </xdr:nvSpPr>
      <xdr:spPr bwMode="auto">
        <a:xfrm>
          <a:off x="3829050" y="571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1295401</xdr:colOff>
      <xdr:row>4</xdr:row>
      <xdr:rowOff>125106</xdr:rowOff>
    </xdr:from>
    <xdr:to>
      <xdr:col>7</xdr:col>
      <xdr:colOff>156129</xdr:colOff>
      <xdr:row>6</xdr:row>
      <xdr:rowOff>436079</xdr:rowOff>
    </xdr:to>
    <xdr:grpSp>
      <xdr:nvGrpSpPr>
        <xdr:cNvPr id="4" name="Groep 3">
          <a:extLst>
            <a:ext uri="{FF2B5EF4-FFF2-40B4-BE49-F238E27FC236}">
              <a16:creationId xmlns:a16="http://schemas.microsoft.com/office/drawing/2014/main" id="{E51E1D50-10B1-41D2-ADBD-8CD265B56419}"/>
            </a:ext>
          </a:extLst>
        </xdr:cNvPr>
        <xdr:cNvGrpSpPr/>
      </xdr:nvGrpSpPr>
      <xdr:grpSpPr>
        <a:xfrm>
          <a:off x="5295901" y="887106"/>
          <a:ext cx="765728" cy="691973"/>
          <a:chOff x="0" y="0"/>
          <a:chExt cx="1885676" cy="1820545"/>
        </a:xfrm>
      </xdr:grpSpPr>
      <xdr:sp macro="" textlink="">
        <xdr:nvSpPr>
          <xdr:cNvPr id="5" name="Rechthoek 4">
            <a:extLst>
              <a:ext uri="{FF2B5EF4-FFF2-40B4-BE49-F238E27FC236}">
                <a16:creationId xmlns:a16="http://schemas.microsoft.com/office/drawing/2014/main" id="{3BD385B6-7D5F-45C0-BFFF-A6E908A4D304}"/>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E4BE9C90-CEEC-4EED-AB51-8D71B7F595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10</xdr:col>
      <xdr:colOff>30307</xdr:colOff>
      <xdr:row>4</xdr:row>
      <xdr:rowOff>80531</xdr:rowOff>
    </xdr:from>
    <xdr:to>
      <xdr:col>10</xdr:col>
      <xdr:colOff>888310</xdr:colOff>
      <xdr:row>6</xdr:row>
      <xdr:rowOff>517249</xdr:rowOff>
    </xdr:to>
    <xdr:pic>
      <xdr:nvPicPr>
        <xdr:cNvPr id="7" name="Afbeelding 6">
          <a:extLst>
            <a:ext uri="{FF2B5EF4-FFF2-40B4-BE49-F238E27FC236}">
              <a16:creationId xmlns:a16="http://schemas.microsoft.com/office/drawing/2014/main" id="{64277679-4124-4044-89EC-A9384235A88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36182" y="842531"/>
          <a:ext cx="858003" cy="817718"/>
        </a:xfrm>
        <a:prstGeom prst="rect">
          <a:avLst/>
        </a:prstGeom>
        <a:noFill/>
        <a:ln>
          <a:noFill/>
        </a:ln>
      </xdr:spPr>
    </xdr:pic>
    <xdr:clientData/>
  </xdr:twoCellAnchor>
  <xdr:twoCellAnchor editAs="oneCell">
    <xdr:from>
      <xdr:col>7</xdr:col>
      <xdr:colOff>487395</xdr:colOff>
      <xdr:row>4</xdr:row>
      <xdr:rowOff>73639</xdr:rowOff>
    </xdr:from>
    <xdr:to>
      <xdr:col>8</xdr:col>
      <xdr:colOff>754133</xdr:colOff>
      <xdr:row>6</xdr:row>
      <xdr:rowOff>491158</xdr:rowOff>
    </xdr:to>
    <xdr:pic>
      <xdr:nvPicPr>
        <xdr:cNvPr id="8" name="Afbeelding 7" descr="cid:image001.jpg@01D44F59.5A8498F0">
          <a:extLst>
            <a:ext uri="{FF2B5EF4-FFF2-40B4-BE49-F238E27FC236}">
              <a16:creationId xmlns:a16="http://schemas.microsoft.com/office/drawing/2014/main" id="{0EFF1E35-B34F-4FFA-ACEC-607B4F52D4DF}"/>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6221445" y="835639"/>
          <a:ext cx="1647863" cy="79851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0719-02B8-41A1-BEA4-D2F59A090B13}">
  <dimension ref="B3:B20"/>
  <sheetViews>
    <sheetView showGridLines="0" tabSelected="1" zoomScale="85" zoomScaleNormal="85" workbookViewId="0">
      <selection activeCell="B5" sqref="B5"/>
    </sheetView>
  </sheetViews>
  <sheetFormatPr defaultRowHeight="15" x14ac:dyDescent="0.25"/>
  <cols>
    <col min="2" max="2" width="119.85546875" style="15" customWidth="1"/>
  </cols>
  <sheetData>
    <row r="3" spans="2:2" ht="57" customHeight="1" x14ac:dyDescent="0.4">
      <c r="B3" s="1" t="s">
        <v>58</v>
      </c>
    </row>
    <row r="4" spans="2:2" x14ac:dyDescent="0.25">
      <c r="B4" s="68" t="s">
        <v>106</v>
      </c>
    </row>
    <row r="5" spans="2:2" x14ac:dyDescent="0.25">
      <c r="B5" s="2"/>
    </row>
    <row r="6" spans="2:2" ht="60" x14ac:dyDescent="0.25">
      <c r="B6" s="20" t="s">
        <v>40</v>
      </c>
    </row>
    <row r="7" spans="2:2" x14ac:dyDescent="0.25">
      <c r="B7" s="20"/>
    </row>
    <row r="8" spans="2:2" ht="48" x14ac:dyDescent="0.25">
      <c r="B8" s="22" t="s">
        <v>41</v>
      </c>
    </row>
    <row r="9" spans="2:2" x14ac:dyDescent="0.25">
      <c r="B9" s="22"/>
    </row>
    <row r="10" spans="2:2" x14ac:dyDescent="0.25">
      <c r="B10" s="23" t="s">
        <v>43</v>
      </c>
    </row>
    <row r="11" spans="2:2" x14ac:dyDescent="0.25">
      <c r="B11" s="23" t="s">
        <v>42</v>
      </c>
    </row>
    <row r="12" spans="2:2" x14ac:dyDescent="0.25">
      <c r="B12" s="23" t="s">
        <v>52</v>
      </c>
    </row>
    <row r="13" spans="2:2" x14ac:dyDescent="0.25">
      <c r="B13" s="23" t="s">
        <v>44</v>
      </c>
    </row>
    <row r="14" spans="2:2" x14ac:dyDescent="0.25">
      <c r="B14" s="23" t="s">
        <v>59</v>
      </c>
    </row>
    <row r="15" spans="2:2" x14ac:dyDescent="0.25">
      <c r="B15" s="24"/>
    </row>
    <row r="16" spans="2:2" x14ac:dyDescent="0.25">
      <c r="B16" s="24"/>
    </row>
    <row r="17" spans="2:2" x14ac:dyDescent="0.25">
      <c r="B17" s="24"/>
    </row>
    <row r="18" spans="2:2" x14ac:dyDescent="0.25">
      <c r="B18" s="24"/>
    </row>
    <row r="19" spans="2:2" x14ac:dyDescent="0.25">
      <c r="B19" s="24"/>
    </row>
    <row r="20" spans="2:2" x14ac:dyDescent="0.25">
      <c r="B20" s="24"/>
    </row>
  </sheetData>
  <sheetProtection algorithmName="SHA-512" hashValue="cDSQ9U3UkZBz2gm979puJYQht0Gpg+76aS20Adljcgc0QeXbfYg9J/Dhu2b2Ron5L0+BC7SAbdMCeI6NQkDneQ==" saltValue="OTHzgES0bxKM1Eue2I0wIg==" spinCount="100000" sheet="1" objects="1" scenarios="1"/>
  <pageMargins left="0.7" right="0.7" top="0.75" bottom="0.75" header="0.3" footer="0.3"/>
  <pageSetup paperSize="9" orientation="portrait" verticalDpi="0"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B01D3-B2BD-44D7-834C-18152D0B9258}">
  <dimension ref="B1:G76"/>
  <sheetViews>
    <sheetView showGridLines="0" showWhiteSpace="0" topLeftCell="A10" zoomScaleNormal="100" zoomScaleSheetLayoutView="85" zoomScalePageLayoutView="115" workbookViewId="0">
      <selection activeCell="G42" sqref="G42"/>
    </sheetView>
  </sheetViews>
  <sheetFormatPr defaultRowHeight="14.25" x14ac:dyDescent="0.2"/>
  <cols>
    <col min="1" max="1" width="12.85546875" style="33" customWidth="1"/>
    <col min="2" max="2" width="49.7109375" style="33" customWidth="1"/>
    <col min="3" max="3" width="17.85546875" style="33" customWidth="1"/>
    <col min="4" max="4" width="17.7109375" style="33" bestFit="1" customWidth="1"/>
    <col min="5" max="5" width="21" style="33" bestFit="1" customWidth="1"/>
    <col min="6" max="6" width="14.42578125" style="33" customWidth="1"/>
    <col min="7" max="7" width="12.28515625" style="33" bestFit="1" customWidth="1"/>
    <col min="8" max="16384" width="9.140625" style="33"/>
  </cols>
  <sheetData>
    <row r="1" spans="2:5" ht="11.25" customHeight="1" x14ac:dyDescent="0.2"/>
    <row r="2" spans="2:5" ht="40.5" customHeight="1" x14ac:dyDescent="0.3">
      <c r="B2" s="90" t="s">
        <v>14</v>
      </c>
      <c r="C2" s="90"/>
      <c r="D2" s="34"/>
      <c r="E2" s="34"/>
    </row>
    <row r="3" spans="2:5" x14ac:dyDescent="0.2">
      <c r="B3" s="34"/>
      <c r="C3" s="34"/>
      <c r="D3" s="34"/>
      <c r="E3" s="34"/>
    </row>
    <row r="4" spans="2:5" ht="15" x14ac:dyDescent="0.2">
      <c r="B4" s="35" t="s">
        <v>0</v>
      </c>
      <c r="C4" s="35"/>
      <c r="D4" s="35"/>
      <c r="E4" s="35"/>
    </row>
    <row r="5" spans="2:5" x14ac:dyDescent="0.2">
      <c r="B5" s="9" t="s">
        <v>20</v>
      </c>
      <c r="C5" s="93" t="s">
        <v>10</v>
      </c>
      <c r="D5" s="93"/>
      <c r="E5" s="94"/>
    </row>
    <row r="6" spans="2:5" x14ac:dyDescent="0.2">
      <c r="B6" s="10" t="s">
        <v>19</v>
      </c>
      <c r="C6" s="91" t="s">
        <v>11</v>
      </c>
      <c r="D6" s="91"/>
      <c r="E6" s="92"/>
    </row>
    <row r="7" spans="2:5" x14ac:dyDescent="0.2">
      <c r="B7" s="9" t="s">
        <v>113</v>
      </c>
      <c r="C7" s="91" t="s">
        <v>114</v>
      </c>
      <c r="D7" s="91"/>
      <c r="E7" s="91"/>
    </row>
    <row r="8" spans="2:5" x14ac:dyDescent="0.2">
      <c r="B8" s="9"/>
      <c r="C8" s="34"/>
      <c r="D8" s="87" t="s">
        <v>114</v>
      </c>
      <c r="E8" s="87" t="s">
        <v>115</v>
      </c>
    </row>
    <row r="9" spans="2:5" ht="15" x14ac:dyDescent="0.2">
      <c r="B9" s="35" t="s">
        <v>107</v>
      </c>
      <c r="C9" s="35"/>
      <c r="D9" s="35"/>
      <c r="E9" s="35"/>
    </row>
    <row r="10" spans="2:5" x14ac:dyDescent="0.2">
      <c r="B10" s="4" t="s">
        <v>1</v>
      </c>
      <c r="C10" s="4" t="s">
        <v>15</v>
      </c>
      <c r="D10" s="5" t="s">
        <v>12</v>
      </c>
      <c r="E10" s="5" t="s">
        <v>13</v>
      </c>
    </row>
    <row r="11" spans="2:5" x14ac:dyDescent="0.2">
      <c r="B11" s="6" t="s">
        <v>62</v>
      </c>
      <c r="C11" s="7">
        <v>57000</v>
      </c>
      <c r="D11" s="28">
        <v>0</v>
      </c>
      <c r="E11" s="36">
        <f>C11*D11</f>
        <v>0</v>
      </c>
    </row>
    <row r="12" spans="2:5" x14ac:dyDescent="0.2">
      <c r="B12" s="6" t="s">
        <v>16</v>
      </c>
      <c r="C12" s="7">
        <v>65000</v>
      </c>
      <c r="D12" s="69">
        <f>$D$11</f>
        <v>0</v>
      </c>
      <c r="E12" s="36">
        <f>C12*D12</f>
        <v>0</v>
      </c>
    </row>
    <row r="13" spans="2:5" x14ac:dyDescent="0.2">
      <c r="B13" s="6" t="s">
        <v>17</v>
      </c>
      <c r="C13" s="7">
        <v>96000</v>
      </c>
      <c r="D13" s="69">
        <f t="shared" ref="D13:D14" si="0">$D$11</f>
        <v>0</v>
      </c>
      <c r="E13" s="36">
        <f t="shared" ref="E13:E14" si="1">C13*D13</f>
        <v>0</v>
      </c>
    </row>
    <row r="14" spans="2:5" x14ac:dyDescent="0.2">
      <c r="B14" s="6" t="s">
        <v>18</v>
      </c>
      <c r="C14" s="7">
        <v>22000</v>
      </c>
      <c r="D14" s="69">
        <f t="shared" si="0"/>
        <v>0</v>
      </c>
      <c r="E14" s="36">
        <f t="shared" si="1"/>
        <v>0</v>
      </c>
    </row>
    <row r="15" spans="2:5" ht="15" thickBot="1" x14ac:dyDescent="0.25">
      <c r="B15" s="6" t="s">
        <v>60</v>
      </c>
      <c r="C15" s="7" t="s">
        <v>61</v>
      </c>
      <c r="D15" s="71">
        <f>E16/((365/7*5*11)+(365/7*1*7))</f>
        <v>0</v>
      </c>
      <c r="E15" s="36">
        <v>0</v>
      </c>
    </row>
    <row r="16" spans="2:5" ht="15" thickBot="1" x14ac:dyDescent="0.25">
      <c r="B16" s="37" t="s">
        <v>47</v>
      </c>
      <c r="C16" s="38"/>
      <c r="D16" s="3"/>
      <c r="E16" s="39">
        <f>SUM(E11:E14)</f>
        <v>0</v>
      </c>
    </row>
    <row r="17" spans="2:6" ht="15" customHeight="1" x14ac:dyDescent="0.2">
      <c r="B17" s="101"/>
      <c r="C17" s="101"/>
      <c r="D17" s="101"/>
      <c r="E17" s="101"/>
    </row>
    <row r="18" spans="2:6" ht="15" x14ac:dyDescent="0.2">
      <c r="B18" s="35" t="s">
        <v>108</v>
      </c>
      <c r="C18" s="35"/>
      <c r="D18" s="35"/>
      <c r="E18" s="35"/>
    </row>
    <row r="19" spans="2:6" x14ac:dyDescent="0.2">
      <c r="B19" s="25" t="s">
        <v>51</v>
      </c>
      <c r="C19" s="27">
        <v>100</v>
      </c>
      <c r="D19" s="40"/>
      <c r="E19" s="40"/>
    </row>
    <row r="20" spans="2:6" x14ac:dyDescent="0.2">
      <c r="B20" s="26" t="s">
        <v>1</v>
      </c>
      <c r="C20" s="4" t="s">
        <v>15</v>
      </c>
      <c r="D20" s="5" t="s">
        <v>45</v>
      </c>
      <c r="E20" s="5" t="s">
        <v>13</v>
      </c>
    </row>
    <row r="21" spans="2:6" x14ac:dyDescent="0.2">
      <c r="B21" s="6" t="s">
        <v>63</v>
      </c>
      <c r="C21" s="7">
        <f>C11</f>
        <v>57000</v>
      </c>
      <c r="D21" s="29">
        <v>0</v>
      </c>
      <c r="E21" s="36">
        <f>C21*D21*$C$19</f>
        <v>0</v>
      </c>
    </row>
    <row r="22" spans="2:6" x14ac:dyDescent="0.2">
      <c r="B22" s="6" t="s">
        <v>48</v>
      </c>
      <c r="C22" s="7">
        <f>C12</f>
        <v>65000</v>
      </c>
      <c r="D22" s="29">
        <v>0</v>
      </c>
      <c r="E22" s="36">
        <f t="shared" ref="E22:E24" si="2">C22*D22*$C$19</f>
        <v>0</v>
      </c>
    </row>
    <row r="23" spans="2:6" x14ac:dyDescent="0.2">
      <c r="B23" s="6" t="s">
        <v>49</v>
      </c>
      <c r="C23" s="7">
        <f>C13</f>
        <v>96000</v>
      </c>
      <c r="D23" s="70">
        <f>D22</f>
        <v>0</v>
      </c>
      <c r="E23" s="36">
        <f t="shared" si="2"/>
        <v>0</v>
      </c>
    </row>
    <row r="24" spans="2:6" ht="15" thickBot="1" x14ac:dyDescent="0.25">
      <c r="B24" s="6" t="s">
        <v>50</v>
      </c>
      <c r="C24" s="7">
        <f>C14</f>
        <v>22000</v>
      </c>
      <c r="D24" s="70">
        <f>D22</f>
        <v>0</v>
      </c>
      <c r="E24" s="36">
        <f t="shared" si="2"/>
        <v>0</v>
      </c>
    </row>
    <row r="25" spans="2:6" ht="15" thickBot="1" x14ac:dyDescent="0.25">
      <c r="B25" s="37" t="s">
        <v>46</v>
      </c>
      <c r="C25" s="38"/>
      <c r="D25" s="3"/>
      <c r="E25" s="39">
        <f>SUM(E21:E24)</f>
        <v>0</v>
      </c>
    </row>
    <row r="26" spans="2:6" ht="15" customHeight="1" thickBot="1" x14ac:dyDescent="0.25">
      <c r="B26" s="21"/>
      <c r="C26" s="21"/>
      <c r="D26" s="21"/>
      <c r="E26" s="21"/>
    </row>
    <row r="27" spans="2:6" ht="15" customHeight="1" thickBot="1" x14ac:dyDescent="0.25">
      <c r="B27" s="37" t="s">
        <v>55</v>
      </c>
      <c r="C27" s="38"/>
      <c r="D27" s="3"/>
      <c r="E27" s="39">
        <f>E25+E16</f>
        <v>0</v>
      </c>
    </row>
    <row r="28" spans="2:6" ht="15" customHeight="1" x14ac:dyDescent="0.2">
      <c r="B28" s="21"/>
      <c r="C28" s="21"/>
      <c r="D28" s="21"/>
      <c r="E28" s="21"/>
    </row>
    <row r="29" spans="2:6" ht="15" customHeight="1" x14ac:dyDescent="0.2">
      <c r="B29" s="35" t="s">
        <v>109</v>
      </c>
      <c r="C29" s="35"/>
      <c r="D29" s="35"/>
      <c r="E29" s="35"/>
    </row>
    <row r="30" spans="2:6" ht="15" customHeight="1" thickBot="1" x14ac:dyDescent="0.25">
      <c r="B30" s="21"/>
      <c r="C30" s="21"/>
      <c r="D30" s="21"/>
      <c r="E30" s="21"/>
    </row>
    <row r="31" spans="2:6" ht="15" customHeight="1" thickBot="1" x14ac:dyDescent="0.25">
      <c r="B31" s="41" t="s">
        <v>53</v>
      </c>
      <c r="C31" s="41"/>
      <c r="D31" s="42" t="s">
        <v>3</v>
      </c>
      <c r="E31" s="43" t="s">
        <v>2</v>
      </c>
      <c r="F31" s="44"/>
    </row>
    <row r="32" spans="2:6" ht="15" customHeight="1" x14ac:dyDescent="0.2">
      <c r="B32" s="96" t="s">
        <v>64</v>
      </c>
      <c r="C32" s="97"/>
      <c r="D32" s="45"/>
      <c r="E32" s="8"/>
      <c r="F32" s="40" t="s">
        <v>56</v>
      </c>
    </row>
    <row r="33" spans="2:7" ht="15" customHeight="1" x14ac:dyDescent="0.2">
      <c r="B33" s="47" t="s">
        <v>5</v>
      </c>
      <c r="C33" s="46" t="s">
        <v>4</v>
      </c>
      <c r="D33" s="48">
        <v>0</v>
      </c>
      <c r="E33" s="49" t="str">
        <f>IF(D33&lt;&gt;0,IF(C33&lt;&gt;"Brandstoftype",IF(B33&lt;&gt;"Type combinatie",IF(C$19&lt;&gt;0,C$19*D33*F33,"Vul afstand in"),"Onvoldoende gegevens"),"Nvt"),"Nvt")</f>
        <v>Nvt</v>
      </c>
      <c r="F33" s="72" t="str">
        <f>IF(B33='Transport CO2 kengetallen'!$C$6,VLOOKUP(C33,'Transport CO2 kengetallen'!$B$6:$G$26,2,TRUE),
IF(B33='Transport CO2 kengetallen'!$D$6,VLOOKUP(C33,'Transport CO2 kengetallen'!$B$6:$G$26,3,FALSE),
IF(B33='Transport CO2 kengetallen'!$E$6,VLOOKUP(C33,'Transport CO2 kengetallen'!$B$6:$G$26,4,FALSE),
IF(B33='Transport CO2 kengetallen'!$F$6,VLOOKUP(C33,'Transport CO2 kengetallen'!$B$6:$G$26,5,FALSE),
IF(B33='Transport CO2 kengetallen'!$G$6,VLOOKUP(C33,'Transport CO2 kengetallen'!$B$6:$G$26,6,FALSE),
"-")))))</f>
        <v>-</v>
      </c>
    </row>
    <row r="34" spans="2:7" ht="15" customHeight="1" x14ac:dyDescent="0.2">
      <c r="B34" s="47" t="s">
        <v>5</v>
      </c>
      <c r="C34" s="46" t="s">
        <v>4</v>
      </c>
      <c r="D34" s="50">
        <v>0</v>
      </c>
      <c r="E34" s="49" t="str">
        <f>IF(D34&lt;&gt;0,IF(C34&lt;&gt;"Brandstoftype",IF(B34&lt;&gt;"Type combinatie",IF(C$19&lt;&gt;0,C$19*D34*F34,"Vul afstand in"),"Onvoldoende gegevens"),"Nvt"),"Nvt")</f>
        <v>Nvt</v>
      </c>
      <c r="F34" s="72" t="str">
        <f>IF(B34='Transport CO2 kengetallen'!$C$6,VLOOKUP(C34,'Transport CO2 kengetallen'!$B$6:$G$26,2,TRUE),
IF(B34='Transport CO2 kengetallen'!$D$6,VLOOKUP(C34,'Transport CO2 kengetallen'!$B$6:$G$26,3,FALSE),
IF(B34='Transport CO2 kengetallen'!$E$6,VLOOKUP(C34,'Transport CO2 kengetallen'!$B$6:$G$26,4,FALSE),
IF(B34='Transport CO2 kengetallen'!$F$6,VLOOKUP(C34,'Transport CO2 kengetallen'!$B$6:$G$26,5,FALSE),
IF(B34='Transport CO2 kengetallen'!$G$6,VLOOKUP(C34,'Transport CO2 kengetallen'!$B$6:$G$26,6,FALSE),
"-")))))</f>
        <v>-</v>
      </c>
    </row>
    <row r="35" spans="2:7" ht="15" customHeight="1" x14ac:dyDescent="0.2">
      <c r="B35" s="47" t="s">
        <v>5</v>
      </c>
      <c r="C35" s="46" t="s">
        <v>4</v>
      </c>
      <c r="D35" s="50">
        <v>0</v>
      </c>
      <c r="E35" s="49" t="str">
        <f>IF(D35&lt;&gt;0,IF(C35&lt;&gt;"Brandstoftype",IF(B35&lt;&gt;"Type combinatie",IF(C$19&lt;&gt;0,C$19*D35*F35,"Vul afstand in"),"Onvoldoende gegevens"),"Nvt"),"Nvt")</f>
        <v>Nvt</v>
      </c>
      <c r="F35" s="72" t="str">
        <f>IF(B35='Transport CO2 kengetallen'!$C$6,VLOOKUP(C35,'Transport CO2 kengetallen'!$B$6:$G$26,2,TRUE),
IF(B35='Transport CO2 kengetallen'!$D$6,VLOOKUP(C35,'Transport CO2 kengetallen'!$B$6:$G$26,3,FALSE),
IF(B35='Transport CO2 kengetallen'!$E$6,VLOOKUP(C35,'Transport CO2 kengetallen'!$B$6:$G$26,4,FALSE),
IF(B35='Transport CO2 kengetallen'!$F$6,VLOOKUP(C35,'Transport CO2 kengetallen'!$B$6:$G$26,5,FALSE),
IF(B35='Transport CO2 kengetallen'!$G$6,VLOOKUP(C35,'Transport CO2 kengetallen'!$B$6:$G$26,6,FALSE),
"-")))))</f>
        <v>-</v>
      </c>
    </row>
    <row r="36" spans="2:7" ht="15" customHeight="1" x14ac:dyDescent="0.2">
      <c r="B36" s="47" t="s">
        <v>5</v>
      </c>
      <c r="C36" s="46" t="s">
        <v>4</v>
      </c>
      <c r="D36" s="50">
        <v>0</v>
      </c>
      <c r="E36" s="49" t="str">
        <f>IF(D36&lt;&gt;0,IF(C36&lt;&gt;"Brandstoftype",IF(B36&lt;&gt;"Type combinatie",IF(C$19&lt;&gt;0,C$19*D36*F36,"Vul afstand in"),"Onvoldoende gegevens"),"Nvt"),"Nvt")</f>
        <v>Nvt</v>
      </c>
      <c r="F36" s="72" t="str">
        <f>IF(B36='Transport CO2 kengetallen'!$C$6,VLOOKUP(C36,'Transport CO2 kengetallen'!$B$6:$G$26,2,TRUE),
IF(B36='Transport CO2 kengetallen'!$D$6,VLOOKUP(C36,'Transport CO2 kengetallen'!$B$6:$G$26,3,FALSE),
IF(B36='Transport CO2 kengetallen'!$E$6,VLOOKUP(C36,'Transport CO2 kengetallen'!$B$6:$G$26,4,FALSE),
IF(B36='Transport CO2 kengetallen'!$F$6,VLOOKUP(C36,'Transport CO2 kengetallen'!$B$6:$G$26,5,FALSE),
IF(B36='Transport CO2 kengetallen'!$G$6,VLOOKUP(C36,'Transport CO2 kengetallen'!$B$6:$G$26,6,FALSE),
"-")))))</f>
        <v>-</v>
      </c>
    </row>
    <row r="37" spans="2:7" ht="15" customHeight="1" thickBot="1" x14ac:dyDescent="0.25">
      <c r="B37" s="98" t="str">
        <f>CONCATENATE("Totaal moet ",C11," ton zijn:")</f>
        <v>Totaal moet 57000 ton zijn:</v>
      </c>
      <c r="C37" s="98"/>
      <c r="D37" s="51">
        <f>SUM(D33:D36)</f>
        <v>0</v>
      </c>
      <c r="E37" s="52"/>
      <c r="F37" s="53"/>
    </row>
    <row r="38" spans="2:7" ht="15" customHeight="1" thickBot="1" x14ac:dyDescent="0.25">
      <c r="B38" s="21"/>
      <c r="C38" s="21"/>
      <c r="D38" s="21"/>
      <c r="E38" s="21"/>
    </row>
    <row r="39" spans="2:7" ht="15" customHeight="1" thickBot="1" x14ac:dyDescent="0.25">
      <c r="B39" s="41" t="s">
        <v>54</v>
      </c>
      <c r="C39" s="41"/>
      <c r="D39" s="42" t="s">
        <v>3</v>
      </c>
      <c r="E39" s="43" t="s">
        <v>2</v>
      </c>
      <c r="F39" s="44"/>
    </row>
    <row r="40" spans="2:7" ht="15" customHeight="1" x14ac:dyDescent="0.2">
      <c r="B40" s="96" t="s">
        <v>64</v>
      </c>
      <c r="C40" s="97"/>
      <c r="D40" s="45"/>
      <c r="E40" s="8"/>
      <c r="F40" s="40" t="s">
        <v>56</v>
      </c>
    </row>
    <row r="41" spans="2:7" ht="15" customHeight="1" x14ac:dyDescent="0.2">
      <c r="B41" s="47" t="s">
        <v>5</v>
      </c>
      <c r="C41" s="46" t="s">
        <v>4</v>
      </c>
      <c r="D41" s="48">
        <v>0</v>
      </c>
      <c r="E41" s="49" t="str">
        <f>IF(D41&lt;&gt;0,IF(C41&lt;&gt;"Brandstoftype",IF(B41&lt;&gt;"Type combinatie",IF(C$19&lt;&gt;0,C$19*D41*F41,"Vul afstand in"),"Onvoldoende gegevens"),"Nvt"),"Nvt")</f>
        <v>Nvt</v>
      </c>
      <c r="F41" s="72" t="str">
        <f>IF(B41='Transport CO2 kengetallen'!$C$6,VLOOKUP(C41,'Transport CO2 kengetallen'!$B$6:$G$26,2,TRUE),
IF(B41='Transport CO2 kengetallen'!$D$6,VLOOKUP(C41,'Transport CO2 kengetallen'!$B$6:$G$26,3,FALSE),
IF(B41='Transport CO2 kengetallen'!$E$6,VLOOKUP(C41,'Transport CO2 kengetallen'!$B$6:$G$26,4,FALSE),
IF(B41='Transport CO2 kengetallen'!$F$6,VLOOKUP(C41,'Transport CO2 kengetallen'!$B$6:$G$26,5,FALSE),
IF(B41='Transport CO2 kengetallen'!$G$6,VLOOKUP(C41,'Transport CO2 kengetallen'!$B$6:$G$26,6,FALSE),
"-")))))</f>
        <v>-</v>
      </c>
    </row>
    <row r="42" spans="2:7" ht="15" customHeight="1" x14ac:dyDescent="0.2">
      <c r="B42" s="47" t="s">
        <v>5</v>
      </c>
      <c r="C42" s="46" t="s">
        <v>4</v>
      </c>
      <c r="D42" s="50">
        <v>0</v>
      </c>
      <c r="E42" s="49" t="str">
        <f>IF(D42&lt;&gt;0,IF(C42&lt;&gt;"Brandstoftype",IF(B42&lt;&gt;"Type combinatie",IF(C$19&lt;&gt;0,C$19*D42*F42,"Vul afstand in"),"Onvoldoende gegevens"),"Nvt"),"Nvt")</f>
        <v>Nvt</v>
      </c>
      <c r="F42" s="72" t="str">
        <f>IF(B42='Transport CO2 kengetallen'!$C$6,VLOOKUP(C42,'Transport CO2 kengetallen'!$B$6:$G$26,2,TRUE),
IF(B42='Transport CO2 kengetallen'!$D$6,VLOOKUP(C42,'Transport CO2 kengetallen'!$B$6:$G$26,3,FALSE),
IF(B42='Transport CO2 kengetallen'!$E$6,VLOOKUP(C42,'Transport CO2 kengetallen'!$B$6:$G$26,4,FALSE),
IF(B42='Transport CO2 kengetallen'!$F$6,VLOOKUP(C42,'Transport CO2 kengetallen'!$B$6:$G$26,5,FALSE),
IF(B42='Transport CO2 kengetallen'!$G$6,VLOOKUP(C42,'Transport CO2 kengetallen'!$B$6:$G$26,6,FALSE),
"-")))))</f>
        <v>-</v>
      </c>
    </row>
    <row r="43" spans="2:7" ht="15" customHeight="1" x14ac:dyDescent="0.2">
      <c r="B43" s="47" t="s">
        <v>5</v>
      </c>
      <c r="C43" s="46" t="s">
        <v>4</v>
      </c>
      <c r="D43" s="50">
        <v>0</v>
      </c>
      <c r="E43" s="49" t="str">
        <f>IF(D43&lt;&gt;0,IF(C43&lt;&gt;"Brandstoftype",IF(B43&lt;&gt;"Type combinatie",IF(C$19&lt;&gt;0,C$19*D43*F43,"Vul afstand in"),"Onvoldoende gegevens"),"Nvt"),"Nvt")</f>
        <v>Nvt</v>
      </c>
      <c r="F43" s="72" t="str">
        <f>IF(B43='Transport CO2 kengetallen'!$C$6,VLOOKUP(C43,'Transport CO2 kengetallen'!$B$6:$G$26,2,TRUE),
IF(B43='Transport CO2 kengetallen'!$D$6,VLOOKUP(C43,'Transport CO2 kengetallen'!$B$6:$G$26,3,FALSE),
IF(B43='Transport CO2 kengetallen'!$E$6,VLOOKUP(C43,'Transport CO2 kengetallen'!$B$6:$G$26,4,FALSE),
IF(B43='Transport CO2 kengetallen'!$F$6,VLOOKUP(C43,'Transport CO2 kengetallen'!$B$6:$G$26,5,FALSE),
IF(B43='Transport CO2 kengetallen'!$G$6,VLOOKUP(C43,'Transport CO2 kengetallen'!$B$6:$G$26,6,FALSE),
"-")))))</f>
        <v>-</v>
      </c>
    </row>
    <row r="44" spans="2:7" ht="15" customHeight="1" x14ac:dyDescent="0.2">
      <c r="B44" s="47" t="s">
        <v>5</v>
      </c>
      <c r="C44" s="46" t="s">
        <v>4</v>
      </c>
      <c r="D44" s="50">
        <v>0</v>
      </c>
      <c r="E44" s="49" t="str">
        <f>IF(D44&lt;&gt;0,IF(C44&lt;&gt;"Brandstoftype",IF(B44&lt;&gt;"Type combinatie",IF(C$19&lt;&gt;0,C$19*D44*F44,"Vul afstand in"),"Onvoldoende gegevens"),"Nvt"),"Nvt")</f>
        <v>Nvt</v>
      </c>
      <c r="F44" s="72" t="str">
        <f>IF(B44='Transport CO2 kengetallen'!$C$6,VLOOKUP(C44,'Transport CO2 kengetallen'!$B$6:$G$26,2,TRUE),
IF(B44='Transport CO2 kengetallen'!$D$6,VLOOKUP(C44,'Transport CO2 kengetallen'!$B$6:$G$26,3,FALSE),
IF(B44='Transport CO2 kengetallen'!$E$6,VLOOKUP(C44,'Transport CO2 kengetallen'!$B$6:$G$26,4,FALSE),
IF(B44='Transport CO2 kengetallen'!$F$6,VLOOKUP(C44,'Transport CO2 kengetallen'!$B$6:$G$26,5,FALSE),
IF(B44='Transport CO2 kengetallen'!$G$6,VLOOKUP(C44,'Transport CO2 kengetallen'!$B$6:$G$26,6,FALSE),
"-")))))</f>
        <v>-</v>
      </c>
    </row>
    <row r="45" spans="2:7" ht="15" customHeight="1" thickBot="1" x14ac:dyDescent="0.25">
      <c r="B45" s="98" t="str">
        <f>CONCATENATE("Totaal moet ",C12+C13+C14," ton zijn:")</f>
        <v>Totaal moet 183000 ton zijn:</v>
      </c>
      <c r="C45" s="98"/>
      <c r="D45" s="51">
        <f>SUM(D41:D44)</f>
        <v>0</v>
      </c>
      <c r="E45" s="52"/>
      <c r="F45" s="53"/>
    </row>
    <row r="46" spans="2:7" ht="15" customHeight="1" thickBot="1" x14ac:dyDescent="0.25">
      <c r="B46" s="21"/>
      <c r="C46" s="21"/>
      <c r="D46" s="21"/>
      <c r="E46" s="21"/>
    </row>
    <row r="47" spans="2:7" ht="15" customHeight="1" thickBot="1" x14ac:dyDescent="0.25">
      <c r="B47" s="99" t="s">
        <v>57</v>
      </c>
      <c r="C47" s="100"/>
      <c r="D47" s="54"/>
      <c r="E47" s="55">
        <f>SUM(E33:E36)+SUM(E41:E44)</f>
        <v>0</v>
      </c>
      <c r="G47" s="56"/>
    </row>
    <row r="48" spans="2:7" ht="15" customHeight="1" x14ac:dyDescent="0.2">
      <c r="B48" s="21"/>
      <c r="C48" s="21"/>
      <c r="D48" s="21"/>
      <c r="E48" s="21"/>
      <c r="G48" s="57"/>
    </row>
    <row r="49" spans="2:7" ht="15" customHeight="1" x14ac:dyDescent="0.2">
      <c r="B49" s="35" t="s">
        <v>110</v>
      </c>
      <c r="C49" s="35"/>
      <c r="D49" s="35"/>
      <c r="E49" s="35"/>
      <c r="G49" s="57"/>
    </row>
    <row r="50" spans="2:7" ht="15" customHeight="1" thickBot="1" x14ac:dyDescent="0.25">
      <c r="B50" s="30"/>
      <c r="C50" s="30"/>
      <c r="D50" s="30"/>
      <c r="E50" s="30"/>
      <c r="G50" s="57"/>
    </row>
    <row r="51" spans="2:7" x14ac:dyDescent="0.2">
      <c r="B51" s="31" t="s">
        <v>111</v>
      </c>
      <c r="C51" s="32"/>
      <c r="D51" s="32"/>
      <c r="E51" s="58">
        <f>E27</f>
        <v>0</v>
      </c>
      <c r="G51" s="57"/>
    </row>
    <row r="52" spans="2:7" ht="15" customHeight="1" thickBot="1" x14ac:dyDescent="0.25">
      <c r="B52" s="59" t="s">
        <v>112</v>
      </c>
      <c r="C52" s="95">
        <v>100</v>
      </c>
      <c r="D52" s="95"/>
      <c r="E52" s="60">
        <f>E47/1000*C52</f>
        <v>0</v>
      </c>
      <c r="G52" s="57"/>
    </row>
    <row r="53" spans="2:7" ht="15" customHeight="1" thickBot="1" x14ac:dyDescent="0.25">
      <c r="B53" s="63" t="s">
        <v>31</v>
      </c>
      <c r="C53" s="64"/>
      <c r="D53" s="64"/>
      <c r="E53" s="65">
        <f>SUM(E51:E52)/(SUM(C11:C14))</f>
        <v>0</v>
      </c>
      <c r="G53" s="57"/>
    </row>
    <row r="54" spans="2:7" ht="15" customHeight="1" x14ac:dyDescent="0.2">
      <c r="B54" s="21"/>
      <c r="C54" s="21"/>
      <c r="D54" s="21"/>
      <c r="E54" s="21"/>
      <c r="G54" s="57"/>
    </row>
    <row r="55" spans="2:7" x14ac:dyDescent="0.2">
      <c r="B55" s="34" t="s">
        <v>6</v>
      </c>
      <c r="C55" s="66" t="s">
        <v>7</v>
      </c>
      <c r="D55" s="67"/>
      <c r="E55" s="34"/>
    </row>
    <row r="56" spans="2:7" x14ac:dyDescent="0.2">
      <c r="B56" s="34"/>
      <c r="C56" s="61"/>
      <c r="D56" s="34"/>
      <c r="E56" s="34"/>
    </row>
    <row r="57" spans="2:7" x14ac:dyDescent="0.2">
      <c r="B57" s="34" t="s">
        <v>8</v>
      </c>
      <c r="C57" s="67" t="s">
        <v>7</v>
      </c>
      <c r="D57" s="67"/>
      <c r="E57" s="34"/>
    </row>
    <row r="58" spans="2:7" x14ac:dyDescent="0.2">
      <c r="B58" s="34"/>
      <c r="C58" s="34"/>
      <c r="D58" s="34"/>
      <c r="E58" s="34"/>
    </row>
    <row r="59" spans="2:7" x14ac:dyDescent="0.2">
      <c r="B59" s="34" t="s">
        <v>9</v>
      </c>
      <c r="C59" s="66" t="s">
        <v>7</v>
      </c>
      <c r="D59" s="67"/>
      <c r="E59" s="34"/>
    </row>
    <row r="65" s="62" customFormat="1" x14ac:dyDescent="0.25"/>
    <row r="66" s="62" customFormat="1" x14ac:dyDescent="0.25"/>
    <row r="67" s="62" customFormat="1" x14ac:dyDescent="0.25"/>
    <row r="68" s="62" customFormat="1" ht="14.65" customHeight="1" x14ac:dyDescent="0.25"/>
    <row r="69" s="62" customFormat="1" ht="14.65" customHeight="1" x14ac:dyDescent="0.25"/>
    <row r="70" s="62" customFormat="1" x14ac:dyDescent="0.25"/>
    <row r="71" s="62" customFormat="1" x14ac:dyDescent="0.25"/>
    <row r="72" s="62" customFormat="1" x14ac:dyDescent="0.25"/>
    <row r="73" s="62" customFormat="1" x14ac:dyDescent="0.25"/>
    <row r="74" s="62" customFormat="1" x14ac:dyDescent="0.25"/>
    <row r="75" s="62" customFormat="1" x14ac:dyDescent="0.25"/>
    <row r="76" s="62" customFormat="1" x14ac:dyDescent="0.25"/>
  </sheetData>
  <sheetProtection algorithmName="SHA-512" hashValue="GEv6rjt2p1UI8iKYmgbaOVmy/NoTN7MnynAbZq1+H/t05S/2g2UmZ4kaaGi28B53wwkWUIzqiZFR6b6zvBuEuw==" saltValue="I5T8O7DD305tk5UnyDxqgA==" spinCount="100000" sheet="1" formatColumns="0" autoFilter="0"/>
  <protectedRanges>
    <protectedRange sqref="C55:D59" name="Bereik8"/>
    <protectedRange sqref="C5:E7" name="Bereik1"/>
    <protectedRange sqref="D11" name="Bereik4"/>
    <protectedRange sqref="D21:D22" name="Bereik5"/>
    <protectedRange sqref="D33:D36" name="Bereik6"/>
    <protectedRange sqref="D41:D44" name="Bereik7"/>
  </protectedRanges>
  <mergeCells count="11">
    <mergeCell ref="B2:C2"/>
    <mergeCell ref="C6:E6"/>
    <mergeCell ref="C5:E5"/>
    <mergeCell ref="C52:D52"/>
    <mergeCell ref="B40:C40"/>
    <mergeCell ref="B45:C45"/>
    <mergeCell ref="B37:C37"/>
    <mergeCell ref="B47:C47"/>
    <mergeCell ref="B32:C32"/>
    <mergeCell ref="B17:E17"/>
    <mergeCell ref="C7:E7"/>
  </mergeCells>
  <conditionalFormatting sqref="B32:F36 B41:C44">
    <cfRule type="expression" dxfId="17" priority="61">
      <formula>#REF!="nee"</formula>
    </cfRule>
  </conditionalFormatting>
  <conditionalFormatting sqref="F37 B37:D37">
    <cfRule type="expression" dxfId="16" priority="63">
      <formula>#REF!="nee"</formula>
    </cfRule>
  </conditionalFormatting>
  <conditionalFormatting sqref="D40:F40 D41:E44">
    <cfRule type="expression" dxfId="15" priority="15">
      <formula>#REF!="nee"</formula>
    </cfRule>
  </conditionalFormatting>
  <conditionalFormatting sqref="E37">
    <cfRule type="expression" dxfId="14" priority="32">
      <formula>#REF!="nee"</formula>
    </cfRule>
  </conditionalFormatting>
  <conditionalFormatting sqref="D37">
    <cfRule type="cellIs" dxfId="13" priority="11" operator="equal">
      <formula>$C$21</formula>
    </cfRule>
    <cfRule type="cellIs" dxfId="12" priority="31" operator="notEqual">
      <formula>#REF!</formula>
    </cfRule>
  </conditionalFormatting>
  <conditionalFormatting sqref="E45">
    <cfRule type="expression" dxfId="11" priority="14">
      <formula>#REF!="nee"</formula>
    </cfRule>
  </conditionalFormatting>
  <conditionalFormatting sqref="F45">
    <cfRule type="expression" dxfId="10" priority="17">
      <formula>$D$37=#REF!</formula>
    </cfRule>
  </conditionalFormatting>
  <conditionalFormatting sqref="D45">
    <cfRule type="cellIs" dxfId="9" priority="4" operator="equal">
      <formula>$C$22+$C$23+$C$24</formula>
    </cfRule>
  </conditionalFormatting>
  <conditionalFormatting sqref="F41:F44">
    <cfRule type="expression" dxfId="8" priority="2">
      <formula>#REF!="nee"</formula>
    </cfRule>
  </conditionalFormatting>
  <conditionalFormatting sqref="B40:C40">
    <cfRule type="expression" dxfId="7" priority="1">
      <formula>#REF!="nee"</formula>
    </cfRule>
  </conditionalFormatting>
  <dataValidations count="2">
    <dataValidation type="list" allowBlank="1" showInputMessage="1" showErrorMessage="1" sqref="B33:B36 B41:B44" xr:uid="{56A281BE-58FE-4A20-83CC-341D760B03A9}">
      <formula1>"&lt; Type combinatie &gt;,Vrachtwagen met aanhanger,Trekker met oplegger zwaar,LZV / Eco-combi,Trein,Binnenvaart"</formula1>
    </dataValidation>
    <dataValidation type="list" allowBlank="1" showInputMessage="1" showErrorMessage="1" sqref="C7:E7" xr:uid="{3CCF4A2D-745C-40AC-9220-195EBA6DC98A}">
      <formula1>$D$8:$E$8</formula1>
    </dataValidation>
  </dataValidations>
  <pageMargins left="0.70866141732283472" right="0.70866141732283472" top="0.74803149606299213" bottom="0.74803149606299213" header="0.31496062992125984" footer="0.31496062992125984"/>
  <pageSetup paperSize="9" scale="69" fitToWidth="2" orientation="portrait" r:id="rId1"/>
  <headerFooter alignWithMargins="0">
    <oddHeader>&amp;CPagina &amp;P van &amp;N</oddHeader>
  </headerFooter>
  <drawing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A2A6891C-272A-4A68-985F-9D4FD2329866}">
          <x14:formula1>
            <xm:f>'Transport CO2 kengetallen'!$B$6:$B$26</xm:f>
          </x14:formula1>
          <xm:sqref>C33:C36 C41:C44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E1E1-AC61-4D99-AF37-A27D31BE572D}">
  <dimension ref="B1:G26"/>
  <sheetViews>
    <sheetView showGridLines="0" topLeftCell="A10" zoomScale="145" zoomScaleNormal="145" workbookViewId="0">
      <selection activeCell="G23" sqref="G23"/>
    </sheetView>
  </sheetViews>
  <sheetFormatPr defaultRowHeight="10.5" customHeight="1" x14ac:dyDescent="0.25"/>
  <cols>
    <col min="1" max="1" width="4.5703125" customWidth="1"/>
    <col min="2" max="2" width="30.5703125" customWidth="1"/>
    <col min="3" max="3" width="19.28515625" customWidth="1"/>
    <col min="4" max="7" width="15.7109375" customWidth="1"/>
  </cols>
  <sheetData>
    <row r="1" spans="2:7" ht="10.5" customHeight="1" x14ac:dyDescent="0.25">
      <c r="B1" s="11"/>
      <c r="C1" s="11"/>
      <c r="D1" s="11"/>
      <c r="E1" s="11"/>
    </row>
    <row r="2" spans="2:7" ht="10.5" customHeight="1" x14ac:dyDescent="0.25">
      <c r="B2" s="11"/>
      <c r="C2" s="11"/>
      <c r="D2" s="11"/>
      <c r="E2" s="11"/>
    </row>
    <row r="3" spans="2:7" ht="10.5" customHeight="1" x14ac:dyDescent="0.25">
      <c r="B3" s="102" t="s">
        <v>33</v>
      </c>
      <c r="C3" s="102"/>
      <c r="D3" s="102"/>
      <c r="E3" s="102"/>
      <c r="F3" s="102"/>
      <c r="G3" s="102"/>
    </row>
    <row r="4" spans="2:7" ht="10.5" customHeight="1" x14ac:dyDescent="0.25">
      <c r="B4" s="102"/>
      <c r="C4" s="102"/>
      <c r="D4" s="102"/>
      <c r="E4" s="102"/>
      <c r="F4" s="102"/>
      <c r="G4" s="102"/>
    </row>
    <row r="5" spans="2:7" ht="10.5" customHeight="1" x14ac:dyDescent="0.25">
      <c r="B5" s="12"/>
      <c r="C5" s="12"/>
      <c r="D5" s="12"/>
      <c r="E5" s="12"/>
      <c r="F5" s="13"/>
      <c r="G5" s="13"/>
    </row>
    <row r="6" spans="2:7" s="15" customFormat="1" ht="10.5" customHeight="1" x14ac:dyDescent="0.25">
      <c r="B6" s="14" t="s">
        <v>4</v>
      </c>
      <c r="C6" s="14" t="s">
        <v>32</v>
      </c>
      <c r="D6" s="14" t="s">
        <v>34</v>
      </c>
      <c r="E6" s="14" t="s">
        <v>35</v>
      </c>
      <c r="F6" s="14" t="s">
        <v>36</v>
      </c>
      <c r="G6" s="14" t="s">
        <v>37</v>
      </c>
    </row>
    <row r="7" spans="2:7" ht="10.5" customHeight="1" x14ac:dyDescent="0.25">
      <c r="B7" s="16" t="s">
        <v>65</v>
      </c>
      <c r="C7" s="16">
        <v>0.11700000000000001</v>
      </c>
      <c r="D7" s="16">
        <v>0.10199999999999999</v>
      </c>
      <c r="E7" s="16">
        <v>9.2999999999999999E-2</v>
      </c>
      <c r="F7" s="17"/>
      <c r="G7" s="17"/>
    </row>
    <row r="8" spans="2:7" ht="10.5" customHeight="1" x14ac:dyDescent="0.25">
      <c r="B8" s="16" t="s">
        <v>66</v>
      </c>
      <c r="C8" s="18">
        <v>0.112</v>
      </c>
      <c r="D8" s="18">
        <v>9.8000000000000004E-2</v>
      </c>
      <c r="E8" s="18">
        <v>8.8999999999999996E-2</v>
      </c>
      <c r="F8" s="17"/>
      <c r="G8" s="17"/>
    </row>
    <row r="9" spans="2:7" ht="10.5" customHeight="1" x14ac:dyDescent="0.25">
      <c r="B9" s="16" t="s">
        <v>67</v>
      </c>
      <c r="C9" s="18">
        <v>0.10199999999999999</v>
      </c>
      <c r="D9" s="18">
        <v>8.8999999999999996E-2</v>
      </c>
      <c r="E9" s="18">
        <v>8.1000000000000003E-2</v>
      </c>
      <c r="F9" s="17"/>
      <c r="G9" s="17"/>
    </row>
    <row r="10" spans="2:7" ht="10.5" customHeight="1" x14ac:dyDescent="0.25">
      <c r="B10" s="16" t="s">
        <v>68</v>
      </c>
      <c r="C10" s="18">
        <v>9.5000000000000001E-2</v>
      </c>
      <c r="D10" s="18">
        <v>8.3000000000000004E-2</v>
      </c>
      <c r="E10" s="18">
        <v>7.4999999999999997E-2</v>
      </c>
      <c r="F10" s="17"/>
      <c r="G10" s="17"/>
    </row>
    <row r="11" spans="2:7" ht="10.5" customHeight="1" x14ac:dyDescent="0.25">
      <c r="B11" s="16" t="s">
        <v>69</v>
      </c>
      <c r="C11" s="18">
        <v>0.09</v>
      </c>
      <c r="D11" s="18">
        <v>7.9000000000000001E-2</v>
      </c>
      <c r="E11" s="18">
        <v>7.1999999999999995E-2</v>
      </c>
      <c r="F11" s="17"/>
      <c r="G11" s="17"/>
    </row>
    <row r="12" spans="2:7" ht="10.5" customHeight="1" x14ac:dyDescent="0.25">
      <c r="B12" s="16" t="s">
        <v>70</v>
      </c>
      <c r="C12" s="18">
        <v>9.1999999999999998E-2</v>
      </c>
      <c r="D12" s="18">
        <v>8.1000000000000003E-2</v>
      </c>
      <c r="E12" s="18">
        <v>7.2999999999999995E-2</v>
      </c>
      <c r="F12" s="17"/>
      <c r="G12" s="17"/>
    </row>
    <row r="13" spans="2:7" ht="10.5" customHeight="1" x14ac:dyDescent="0.25">
      <c r="B13" s="16" t="s">
        <v>71</v>
      </c>
      <c r="C13" s="18">
        <v>7.3999999999999996E-2</v>
      </c>
      <c r="D13" s="18">
        <v>6.5000000000000002E-2</v>
      </c>
      <c r="E13" s="18">
        <v>5.8999999999999997E-2</v>
      </c>
      <c r="F13" s="17"/>
      <c r="G13" s="17"/>
    </row>
    <row r="14" spans="2:7" ht="10.5" customHeight="1" x14ac:dyDescent="0.25">
      <c r="B14" s="16" t="s">
        <v>72</v>
      </c>
      <c r="C14" s="18">
        <v>3.5000000000000003E-2</v>
      </c>
      <c r="D14" s="18">
        <v>3.1E-2</v>
      </c>
      <c r="E14" s="18">
        <v>2.8000000000000001E-2</v>
      </c>
      <c r="F14" s="17"/>
      <c r="G14" s="17"/>
    </row>
    <row r="15" spans="2:7" ht="10.5" customHeight="1" x14ac:dyDescent="0.25">
      <c r="B15" s="16" t="s">
        <v>73</v>
      </c>
      <c r="C15" s="18">
        <v>3.5000000000000003E-2</v>
      </c>
      <c r="D15" s="18">
        <v>3.1E-2</v>
      </c>
      <c r="E15" s="18">
        <v>2.8000000000000001E-2</v>
      </c>
      <c r="F15" s="17"/>
      <c r="G15" s="17"/>
    </row>
    <row r="16" spans="2:7" ht="10.5" customHeight="1" x14ac:dyDescent="0.25">
      <c r="B16" s="16" t="s">
        <v>74</v>
      </c>
      <c r="C16" s="18">
        <v>3.4000000000000002E-2</v>
      </c>
      <c r="D16" s="18">
        <v>0.03</v>
      </c>
      <c r="E16" s="18">
        <v>2.7E-2</v>
      </c>
      <c r="F16" s="17"/>
      <c r="G16" s="17"/>
    </row>
    <row r="17" spans="2:7" ht="10.5" customHeight="1" x14ac:dyDescent="0.25">
      <c r="B17" s="16" t="s">
        <v>75</v>
      </c>
      <c r="C17" s="18">
        <v>3.1E-2</v>
      </c>
      <c r="D17" s="18">
        <v>2.7E-2</v>
      </c>
      <c r="E17" s="18">
        <v>2.4E-2</v>
      </c>
      <c r="F17" s="17"/>
      <c r="G17" s="17"/>
    </row>
    <row r="18" spans="2:7" ht="10.5" customHeight="1" x14ac:dyDescent="0.25">
      <c r="B18" s="16" t="s">
        <v>76</v>
      </c>
      <c r="C18" s="18">
        <v>2.5999999999999999E-2</v>
      </c>
      <c r="D18" s="18">
        <v>2.1999999999999999E-2</v>
      </c>
      <c r="E18" s="18">
        <v>0.02</v>
      </c>
      <c r="F18" s="17"/>
      <c r="G18" s="17"/>
    </row>
    <row r="19" spans="2:7" ht="10.5" customHeight="1" x14ac:dyDescent="0.25">
      <c r="B19" s="16" t="s">
        <v>77</v>
      </c>
      <c r="C19" s="18">
        <v>0.01</v>
      </c>
      <c r="D19" s="18">
        <v>8.0000000000000002E-3</v>
      </c>
      <c r="E19" s="18">
        <v>8.0000000000000002E-3</v>
      </c>
      <c r="F19" s="17"/>
      <c r="G19" s="17"/>
    </row>
    <row r="20" spans="2:7" ht="10.5" customHeight="1" x14ac:dyDescent="0.25">
      <c r="B20" s="16" t="s">
        <v>78</v>
      </c>
      <c r="C20" s="18">
        <v>4.0000000000000001E-3</v>
      </c>
      <c r="D20" s="18">
        <v>4.0000000000000001E-3</v>
      </c>
      <c r="E20" s="18">
        <v>3.0000000000000001E-3</v>
      </c>
      <c r="F20" s="17"/>
      <c r="G20" s="17"/>
    </row>
    <row r="21" spans="2:7" ht="10.5" customHeight="1" x14ac:dyDescent="0.25">
      <c r="B21" s="16" t="s">
        <v>79</v>
      </c>
      <c r="C21" s="18">
        <v>0</v>
      </c>
      <c r="D21" s="18">
        <v>0</v>
      </c>
      <c r="E21" s="18">
        <v>0</v>
      </c>
      <c r="F21" s="17"/>
      <c r="G21" s="17"/>
    </row>
    <row r="22" spans="2:7" ht="10.5" customHeight="1" x14ac:dyDescent="0.25">
      <c r="B22" s="16" t="s">
        <v>38</v>
      </c>
      <c r="C22" s="18"/>
      <c r="D22" s="18"/>
      <c r="E22" s="18"/>
      <c r="F22" s="19">
        <v>0.03</v>
      </c>
      <c r="G22" s="19"/>
    </row>
    <row r="23" spans="2:7" ht="10.5" customHeight="1" x14ac:dyDescent="0.25">
      <c r="B23" s="16" t="s">
        <v>39</v>
      </c>
      <c r="C23" s="18"/>
      <c r="D23" s="18"/>
      <c r="E23" s="18"/>
      <c r="F23" s="19">
        <v>1.6E-2</v>
      </c>
      <c r="G23" s="19"/>
    </row>
    <row r="24" spans="2:7" ht="10.5" customHeight="1" x14ac:dyDescent="0.25">
      <c r="B24" s="16" t="s">
        <v>116</v>
      </c>
      <c r="C24" s="18"/>
      <c r="D24" s="18"/>
      <c r="E24" s="18"/>
      <c r="F24" s="19"/>
      <c r="G24" s="19">
        <v>0.03</v>
      </c>
    </row>
    <row r="25" spans="2:7" ht="10.5" customHeight="1" x14ac:dyDescent="0.25">
      <c r="B25" s="16" t="s">
        <v>117</v>
      </c>
      <c r="C25" s="18"/>
      <c r="D25" s="18"/>
      <c r="E25" s="18"/>
      <c r="F25" s="19"/>
      <c r="G25" s="19">
        <v>2.8500000000000001E-2</v>
      </c>
    </row>
    <row r="26" spans="2:7" ht="10.5" customHeight="1" x14ac:dyDescent="0.25">
      <c r="B26" s="16" t="s">
        <v>118</v>
      </c>
      <c r="C26" s="18"/>
      <c r="D26" s="18"/>
      <c r="E26" s="18"/>
      <c r="F26" s="19"/>
      <c r="G26" s="19">
        <v>2.9399999999999999E-2</v>
      </c>
    </row>
  </sheetData>
  <sheetProtection selectLockedCells="1" selectUnlockedCells="1"/>
  <mergeCells count="1">
    <mergeCell ref="B3:G4"/>
  </mergeCells>
  <pageMargins left="0.7" right="0.7" top="0.75" bottom="0.75" header="0.3" footer="0.3"/>
  <pageSetup paperSize="9" orientation="portrait" verticalDpi="0"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B9D1-303C-4697-BB91-5B9746B788C1}">
  <dimension ref="C5:O34"/>
  <sheetViews>
    <sheetView showGridLines="0" topLeftCell="B1" zoomScale="115" zoomScaleNormal="115" workbookViewId="0">
      <selection activeCell="I9" sqref="I9"/>
    </sheetView>
  </sheetViews>
  <sheetFormatPr defaultRowHeight="15" x14ac:dyDescent="0.25"/>
  <cols>
    <col min="3" max="3" width="13.42578125" customWidth="1"/>
    <col min="4" max="4" width="16.5703125" customWidth="1"/>
    <col min="6" max="8" width="31.42578125" customWidth="1"/>
  </cols>
  <sheetData>
    <row r="5" spans="3:15" s="75" customFormat="1" x14ac:dyDescent="0.25">
      <c r="C5" s="73" t="s">
        <v>80</v>
      </c>
      <c r="D5" s="73"/>
      <c r="E5" s="73"/>
      <c r="F5" s="74"/>
      <c r="G5" s="74"/>
      <c r="H5" s="74"/>
    </row>
    <row r="6" spans="3:15" s="75" customFormat="1" x14ac:dyDescent="0.25">
      <c r="C6" s="73" t="s">
        <v>81</v>
      </c>
      <c r="D6" s="73"/>
      <c r="E6" s="73"/>
      <c r="F6" s="74"/>
      <c r="G6" s="74"/>
      <c r="H6" s="74"/>
    </row>
    <row r="7" spans="3:15" s="75" customFormat="1" ht="43.5" customHeight="1" x14ac:dyDescent="0.25">
      <c r="C7" s="74"/>
      <c r="D7" s="74"/>
      <c r="E7" s="74"/>
      <c r="F7" s="74"/>
      <c r="G7" s="74"/>
      <c r="H7" s="74"/>
    </row>
    <row r="8" spans="3:15" s="75" customFormat="1" x14ac:dyDescent="0.25">
      <c r="C8" s="76" t="s">
        <v>0</v>
      </c>
      <c r="D8" s="76"/>
      <c r="E8" s="76"/>
      <c r="F8" s="76"/>
      <c r="G8" s="116" t="s">
        <v>82</v>
      </c>
      <c r="H8" s="116"/>
    </row>
    <row r="9" spans="3:15" x14ac:dyDescent="0.25">
      <c r="C9" s="77"/>
      <c r="D9" s="77"/>
      <c r="E9" s="77"/>
      <c r="F9" s="77"/>
      <c r="G9" s="77"/>
      <c r="H9" s="77"/>
    </row>
    <row r="10" spans="3:15" s="75" customFormat="1" x14ac:dyDescent="0.25">
      <c r="C10" s="76" t="s">
        <v>85</v>
      </c>
      <c r="D10" s="76"/>
      <c r="E10" s="76"/>
      <c r="F10" s="76"/>
      <c r="G10" s="76"/>
      <c r="H10" s="76"/>
    </row>
    <row r="11" spans="3:15" s="75" customFormat="1" x14ac:dyDescent="0.25">
      <c r="C11" s="86"/>
      <c r="D11" s="86"/>
      <c r="E11" s="86"/>
      <c r="F11" s="74"/>
      <c r="G11" s="74"/>
      <c r="H11" s="74"/>
    </row>
    <row r="12" spans="3:15" ht="15" customHeight="1" x14ac:dyDescent="0.25">
      <c r="C12" s="117" t="s">
        <v>98</v>
      </c>
      <c r="D12" s="117"/>
      <c r="E12" s="117"/>
      <c r="F12" s="110" t="s">
        <v>102</v>
      </c>
      <c r="G12" s="110"/>
      <c r="H12" s="111"/>
      <c r="M12" s="75"/>
      <c r="N12" s="75"/>
      <c r="O12" s="75"/>
    </row>
    <row r="13" spans="3:15" ht="15" customHeight="1" x14ac:dyDescent="0.25">
      <c r="C13" s="78"/>
      <c r="D13" s="78"/>
      <c r="E13" s="78"/>
      <c r="F13" s="112"/>
      <c r="G13" s="112"/>
      <c r="H13" s="113"/>
      <c r="M13" s="75"/>
      <c r="N13" s="75"/>
      <c r="O13" s="75"/>
    </row>
    <row r="14" spans="3:15" ht="15" customHeight="1" x14ac:dyDescent="0.25">
      <c r="C14" s="109" t="s">
        <v>99</v>
      </c>
      <c r="D14" s="109"/>
      <c r="E14" s="109"/>
      <c r="F14" s="110" t="s">
        <v>103</v>
      </c>
      <c r="G14" s="110"/>
      <c r="H14" s="111"/>
      <c r="M14" s="75"/>
      <c r="N14" s="75"/>
      <c r="O14" s="75"/>
    </row>
    <row r="15" spans="3:15" x14ac:dyDescent="0.25">
      <c r="C15" s="78"/>
      <c r="D15" s="78"/>
      <c r="E15" s="78"/>
      <c r="F15" s="112"/>
      <c r="G15" s="112"/>
      <c r="H15" s="113"/>
      <c r="M15" s="75"/>
      <c r="N15" s="75"/>
      <c r="O15" s="75"/>
    </row>
    <row r="16" spans="3:15" x14ac:dyDescent="0.25">
      <c r="C16" s="109" t="s">
        <v>100</v>
      </c>
      <c r="D16" s="109"/>
      <c r="E16" s="109"/>
      <c r="F16" s="110" t="s">
        <v>104</v>
      </c>
      <c r="G16" s="110"/>
      <c r="H16" s="111"/>
      <c r="M16" s="75"/>
      <c r="N16" s="75"/>
      <c r="O16" s="75"/>
    </row>
    <row r="17" spans="3:15" x14ac:dyDescent="0.25">
      <c r="C17" s="78"/>
      <c r="D17" s="78"/>
      <c r="E17" s="78"/>
      <c r="F17" s="112"/>
      <c r="G17" s="112"/>
      <c r="H17" s="113"/>
      <c r="M17" s="75"/>
      <c r="N17" s="75"/>
      <c r="O17" s="75"/>
    </row>
    <row r="18" spans="3:15" x14ac:dyDescent="0.25">
      <c r="C18" s="109" t="s">
        <v>101</v>
      </c>
      <c r="D18" s="109"/>
      <c r="E18" s="109"/>
      <c r="F18" s="110" t="s">
        <v>105</v>
      </c>
      <c r="G18" s="110"/>
      <c r="H18" s="111"/>
      <c r="M18" s="75"/>
      <c r="N18" s="75"/>
      <c r="O18" s="75"/>
    </row>
    <row r="19" spans="3:15" x14ac:dyDescent="0.25">
      <c r="C19" s="78"/>
      <c r="D19" s="78"/>
      <c r="E19" s="78"/>
      <c r="F19" s="112"/>
      <c r="G19" s="112"/>
      <c r="H19" s="113"/>
      <c r="M19" s="75"/>
      <c r="N19" s="75"/>
      <c r="O19" s="75"/>
    </row>
    <row r="20" spans="3:15" x14ac:dyDescent="0.25">
      <c r="C20" s="109" t="s">
        <v>86</v>
      </c>
      <c r="D20" s="109"/>
      <c r="E20" s="109"/>
      <c r="F20" s="110" t="s">
        <v>87</v>
      </c>
      <c r="G20" s="110"/>
      <c r="H20" s="111"/>
      <c r="M20" s="75"/>
      <c r="N20" s="75"/>
      <c r="O20" s="75"/>
    </row>
    <row r="21" spans="3:15" x14ac:dyDescent="0.25">
      <c r="C21" s="78"/>
      <c r="D21" s="78"/>
      <c r="E21" s="78"/>
      <c r="F21" s="112"/>
      <c r="G21" s="112"/>
      <c r="H21" s="113"/>
      <c r="M21" s="75"/>
      <c r="N21" s="75"/>
      <c r="O21" s="75"/>
    </row>
    <row r="22" spans="3:15" x14ac:dyDescent="0.25">
      <c r="C22" s="109" t="s">
        <v>88</v>
      </c>
      <c r="D22" s="109"/>
      <c r="E22" s="109"/>
      <c r="F22" s="114" t="s">
        <v>89</v>
      </c>
      <c r="G22" s="114"/>
      <c r="H22" s="115"/>
      <c r="M22" s="75"/>
      <c r="N22" s="75"/>
      <c r="O22" s="75"/>
    </row>
    <row r="23" spans="3:15" ht="15" customHeight="1" x14ac:dyDescent="0.25">
      <c r="C23" s="103" t="s">
        <v>90</v>
      </c>
      <c r="D23" s="103"/>
      <c r="E23" s="103"/>
      <c r="F23" s="105" t="s">
        <v>91</v>
      </c>
      <c r="G23" s="105"/>
      <c r="H23" s="105"/>
      <c r="M23" s="75"/>
      <c r="N23" s="75"/>
      <c r="O23" s="75"/>
    </row>
    <row r="24" spans="3:15" ht="15" customHeight="1" x14ac:dyDescent="0.25">
      <c r="C24" s="104"/>
      <c r="D24" s="104"/>
      <c r="E24" s="104"/>
      <c r="F24" s="107"/>
      <c r="G24" s="107"/>
      <c r="H24" s="107"/>
      <c r="M24" s="75"/>
      <c r="N24" s="75"/>
      <c r="O24" s="75"/>
    </row>
    <row r="25" spans="3:15" ht="15" customHeight="1" x14ac:dyDescent="0.25">
      <c r="C25" s="103" t="s">
        <v>92</v>
      </c>
      <c r="D25" s="103"/>
      <c r="E25" s="103"/>
      <c r="F25" s="105" t="s">
        <v>93</v>
      </c>
      <c r="G25" s="105"/>
      <c r="H25" s="106"/>
      <c r="M25" s="75"/>
      <c r="N25" s="75"/>
      <c r="O25" s="75"/>
    </row>
    <row r="26" spans="3:15" ht="15" customHeight="1" x14ac:dyDescent="0.25">
      <c r="C26" s="104"/>
      <c r="D26" s="104"/>
      <c r="E26" s="104"/>
      <c r="F26" s="107"/>
      <c r="G26" s="107"/>
      <c r="H26" s="108"/>
      <c r="M26" s="75"/>
      <c r="N26" s="75"/>
      <c r="O26" s="75"/>
    </row>
    <row r="27" spans="3:15" x14ac:dyDescent="0.25">
      <c r="C27" s="77"/>
      <c r="D27" s="77"/>
      <c r="E27" s="77"/>
      <c r="F27" s="77"/>
      <c r="G27" s="77"/>
      <c r="H27" s="77"/>
    </row>
    <row r="28" spans="3:15" s="75" customFormat="1" x14ac:dyDescent="0.25">
      <c r="C28" s="81"/>
      <c r="D28" s="81"/>
      <c r="E28" s="81"/>
      <c r="F28" s="81"/>
      <c r="G28" s="74"/>
      <c r="H28" s="82"/>
    </row>
    <row r="29" spans="3:15" s="75" customFormat="1" x14ac:dyDescent="0.25">
      <c r="C29" s="83" t="s">
        <v>6</v>
      </c>
      <c r="D29" s="83"/>
      <c r="E29" s="83"/>
      <c r="F29" s="84" t="s">
        <v>7</v>
      </c>
      <c r="G29" s="83"/>
      <c r="H29" s="74"/>
    </row>
    <row r="30" spans="3:15" s="75" customFormat="1" x14ac:dyDescent="0.25">
      <c r="C30" s="83"/>
      <c r="D30" s="83"/>
      <c r="E30" s="83"/>
      <c r="F30" s="83"/>
      <c r="G30" s="83"/>
      <c r="H30" s="74"/>
    </row>
    <row r="31" spans="3:15" s="75" customFormat="1" x14ac:dyDescent="0.25">
      <c r="C31" s="83" t="s">
        <v>8</v>
      </c>
      <c r="D31" s="83"/>
      <c r="E31" s="83"/>
      <c r="F31" s="84" t="s">
        <v>7</v>
      </c>
      <c r="G31" s="83"/>
      <c r="H31" s="74"/>
    </row>
    <row r="32" spans="3:15" s="75" customFormat="1" x14ac:dyDescent="0.25">
      <c r="C32" s="83"/>
      <c r="D32" s="83"/>
      <c r="E32" s="83"/>
      <c r="F32" s="83"/>
      <c r="G32" s="83"/>
      <c r="H32" s="74"/>
    </row>
    <row r="33" spans="3:8" s="75" customFormat="1" x14ac:dyDescent="0.25">
      <c r="C33" s="83" t="s">
        <v>9</v>
      </c>
      <c r="D33" s="83"/>
      <c r="E33" s="83"/>
      <c r="F33" s="84" t="s">
        <v>7</v>
      </c>
      <c r="G33" s="83"/>
      <c r="H33" s="85"/>
    </row>
    <row r="34" spans="3:8" s="75" customFormat="1" x14ac:dyDescent="0.25">
      <c r="C34" s="74"/>
      <c r="D34" s="74"/>
      <c r="E34" s="74"/>
      <c r="F34" s="74"/>
      <c r="G34" s="74"/>
      <c r="H34" s="74"/>
    </row>
  </sheetData>
  <sheetProtection algorithmName="SHA-512" hashValue="n28+tTULQ67maaS9XhWbbGiTb+1kvivyU3TcUcqBWFo/shEyvwjqD9OBgoX1nomc5JqZXUeGlf5nGfWDzqYY/w==" saltValue="fjbX2LwvCdJa61G3JiNypw==" spinCount="100000" sheet="1" objects="1" scenarios="1"/>
  <protectedRanges>
    <protectedRange sqref="F29:F33" name="Bereik3"/>
    <protectedRange sqref="F12:H26" name="Bereik2"/>
    <protectedRange sqref="G8" name="Bereik1"/>
  </protectedRanges>
  <mergeCells count="17">
    <mergeCell ref="C16:E16"/>
    <mergeCell ref="F16:H17"/>
    <mergeCell ref="G8:H8"/>
    <mergeCell ref="C12:E12"/>
    <mergeCell ref="F12:H13"/>
    <mergeCell ref="C14:E14"/>
    <mergeCell ref="F14:H15"/>
    <mergeCell ref="C25:E26"/>
    <mergeCell ref="F25:H26"/>
    <mergeCell ref="C18:E18"/>
    <mergeCell ref="F18:H19"/>
    <mergeCell ref="C20:E20"/>
    <mergeCell ref="F20:H21"/>
    <mergeCell ref="C22:E22"/>
    <mergeCell ref="F22:H22"/>
    <mergeCell ref="C23:E24"/>
    <mergeCell ref="F23:H24"/>
  </mergeCells>
  <conditionalFormatting sqref="J10:J17 J20:J26">
    <cfRule type="expression" dxfId="6" priority="4">
      <formula>$H$11="nee"</formula>
    </cfRule>
  </conditionalFormatting>
  <conditionalFormatting sqref="J5:J8">
    <cfRule type="expression" dxfId="5" priority="3">
      <formula>$H$7="nee"</formula>
    </cfRule>
  </conditionalFormatting>
  <conditionalFormatting sqref="J28:J34 L28:L34 N28:N34">
    <cfRule type="expression" dxfId="4" priority="2">
      <formula>#REF!="nee"</formula>
    </cfRule>
  </conditionalFormatting>
  <conditionalFormatting sqref="J18:J19">
    <cfRule type="expression" dxfId="3" priority="1">
      <formula>$H$11="nee"</formula>
    </cfRule>
  </conditionalFormatting>
  <pageMargins left="0.7" right="0.7" top="0.75" bottom="0.75" header="0.3" footer="0.3"/>
  <pageSetup paperSize="9" orientation="portrait" verticalDpi="0" r:id="rId1"/>
  <drawing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77665-A448-4B54-A9BF-1FD7D59D506D}">
  <dimension ref="C5:O63"/>
  <sheetViews>
    <sheetView showGridLines="0" zoomScaleNormal="100" workbookViewId="0">
      <selection activeCell="N44" sqref="N44"/>
    </sheetView>
  </sheetViews>
  <sheetFormatPr defaultRowHeight="15" x14ac:dyDescent="0.25"/>
  <cols>
    <col min="3" max="3" width="13.42578125" customWidth="1"/>
    <col min="4" max="4" width="16.5703125" customWidth="1"/>
    <col min="5" max="5" width="11.7109375" customWidth="1"/>
    <col min="6" max="6" width="20.85546875" customWidth="1"/>
    <col min="7" max="7" width="7.7109375" customWidth="1"/>
    <col min="8" max="8" width="20.7109375" customWidth="1"/>
    <col min="9" max="9" width="17.7109375" customWidth="1"/>
    <col min="11" max="11" width="18.5703125" customWidth="1"/>
  </cols>
  <sheetData>
    <row r="5" spans="3:15" s="75" customFormat="1" x14ac:dyDescent="0.25">
      <c r="C5" s="73" t="s">
        <v>80</v>
      </c>
      <c r="D5" s="73"/>
      <c r="E5" s="73"/>
      <c r="F5" s="74"/>
      <c r="G5" s="74"/>
      <c r="H5" s="74"/>
      <c r="I5" s="74"/>
      <c r="J5" s="74"/>
      <c r="K5" s="74"/>
    </row>
    <row r="6" spans="3:15" s="75" customFormat="1" x14ac:dyDescent="0.25">
      <c r="C6" s="73" t="s">
        <v>81</v>
      </c>
      <c r="D6" s="73"/>
      <c r="E6" s="73"/>
      <c r="F6" s="74"/>
      <c r="G6" s="74"/>
      <c r="H6" s="74"/>
      <c r="I6" s="74"/>
      <c r="J6" s="74"/>
      <c r="K6" s="74"/>
    </row>
    <row r="7" spans="3:15" s="75" customFormat="1" ht="43.5" customHeight="1" x14ac:dyDescent="0.25">
      <c r="C7" s="74"/>
      <c r="D7" s="74"/>
      <c r="E7" s="74"/>
      <c r="F7" s="74"/>
      <c r="G7" s="74"/>
      <c r="H7" s="74"/>
      <c r="I7" s="74"/>
      <c r="J7" s="74"/>
      <c r="K7" s="74"/>
    </row>
    <row r="8" spans="3:15" s="75" customFormat="1" x14ac:dyDescent="0.25">
      <c r="C8" s="76" t="s">
        <v>0</v>
      </c>
      <c r="D8" s="76"/>
      <c r="E8" s="76"/>
      <c r="F8" s="76"/>
      <c r="G8" s="76"/>
      <c r="H8" s="76"/>
      <c r="I8" s="76"/>
      <c r="J8" s="116" t="s">
        <v>82</v>
      </c>
      <c r="K8" s="116"/>
    </row>
    <row r="9" spans="3:15" x14ac:dyDescent="0.25">
      <c r="C9" s="77"/>
      <c r="D9" s="77"/>
      <c r="E9" s="77"/>
      <c r="F9" s="77"/>
      <c r="G9" s="77"/>
      <c r="H9" s="77"/>
      <c r="I9" s="77"/>
      <c r="J9" s="77"/>
      <c r="K9" s="77"/>
    </row>
    <row r="10" spans="3:15" s="75" customFormat="1" x14ac:dyDescent="0.25">
      <c r="C10" s="76" t="s">
        <v>94</v>
      </c>
      <c r="D10" s="76"/>
      <c r="E10" s="76"/>
      <c r="F10" s="76"/>
      <c r="G10" s="76"/>
      <c r="H10" s="76"/>
      <c r="I10" s="76"/>
      <c r="J10" s="76"/>
      <c r="K10" s="76"/>
    </row>
    <row r="11" spans="3:15" s="75" customFormat="1" x14ac:dyDescent="0.25">
      <c r="C11" s="74"/>
      <c r="D11" s="74"/>
      <c r="E11" s="74"/>
      <c r="F11" s="127" t="s">
        <v>119</v>
      </c>
      <c r="G11" s="127"/>
      <c r="H11" s="127"/>
      <c r="I11" s="127" t="s">
        <v>120</v>
      </c>
      <c r="J11" s="127"/>
      <c r="K11" s="127"/>
    </row>
    <row r="12" spans="3:15" x14ac:dyDescent="0.25">
      <c r="C12" s="118" t="s">
        <v>22</v>
      </c>
      <c r="D12" s="118"/>
      <c r="E12" s="118"/>
      <c r="F12" s="119" t="s">
        <v>10</v>
      </c>
      <c r="G12" s="119"/>
      <c r="H12" s="120"/>
      <c r="I12" s="119" t="s">
        <v>10</v>
      </c>
      <c r="J12" s="119"/>
      <c r="K12" s="120"/>
      <c r="M12" s="75"/>
      <c r="N12" s="75"/>
      <c r="O12" s="75"/>
    </row>
    <row r="13" spans="3:15" x14ac:dyDescent="0.25">
      <c r="C13" s="118" t="s">
        <v>21</v>
      </c>
      <c r="D13" s="118"/>
      <c r="E13" s="118"/>
      <c r="F13" s="125" t="s">
        <v>11</v>
      </c>
      <c r="G13" s="125"/>
      <c r="H13" s="126"/>
      <c r="I13" s="125" t="s">
        <v>11</v>
      </c>
      <c r="J13" s="125"/>
      <c r="K13" s="126"/>
      <c r="M13" s="75"/>
      <c r="N13" s="75"/>
      <c r="O13" s="75"/>
    </row>
    <row r="14" spans="3:15" x14ac:dyDescent="0.25">
      <c r="C14" s="118" t="s">
        <v>23</v>
      </c>
      <c r="D14" s="118"/>
      <c r="E14" s="118"/>
      <c r="F14" s="119" t="s">
        <v>10</v>
      </c>
      <c r="G14" s="119"/>
      <c r="H14" s="120"/>
      <c r="I14" s="119" t="s">
        <v>10</v>
      </c>
      <c r="J14" s="119"/>
      <c r="K14" s="120"/>
      <c r="M14" s="75"/>
      <c r="N14" s="75"/>
      <c r="O14" s="75"/>
    </row>
    <row r="15" spans="3:15" x14ac:dyDescent="0.25">
      <c r="C15" s="118" t="s">
        <v>83</v>
      </c>
      <c r="D15" s="118"/>
      <c r="E15" s="118"/>
      <c r="F15" s="119" t="s">
        <v>24</v>
      </c>
      <c r="G15" s="119"/>
      <c r="H15" s="120"/>
      <c r="I15" s="119" t="s">
        <v>24</v>
      </c>
      <c r="J15" s="119"/>
      <c r="K15" s="120"/>
      <c r="M15" s="75"/>
      <c r="N15" s="75"/>
      <c r="O15" s="75"/>
    </row>
    <row r="16" spans="3:15" x14ac:dyDescent="0.25">
      <c r="C16" s="109" t="s">
        <v>25</v>
      </c>
      <c r="D16" s="109"/>
      <c r="E16" s="109"/>
      <c r="F16" s="121" t="s">
        <v>26</v>
      </c>
      <c r="G16" s="121"/>
      <c r="H16" s="122"/>
      <c r="I16" s="121" t="s">
        <v>26</v>
      </c>
      <c r="J16" s="121"/>
      <c r="K16" s="122"/>
      <c r="M16" s="75"/>
      <c r="N16" s="75"/>
      <c r="O16" s="75"/>
    </row>
    <row r="17" spans="3:15" x14ac:dyDescent="0.25">
      <c r="C17" s="78"/>
      <c r="D17" s="78"/>
      <c r="E17" s="78"/>
      <c r="F17" s="123"/>
      <c r="G17" s="123"/>
      <c r="H17" s="124"/>
      <c r="I17" s="123"/>
      <c r="J17" s="123"/>
      <c r="K17" s="124"/>
      <c r="M17" s="75"/>
      <c r="N17" s="75"/>
      <c r="O17" s="75"/>
    </row>
    <row r="18" spans="3:15" x14ac:dyDescent="0.25">
      <c r="C18" s="118" t="s">
        <v>27</v>
      </c>
      <c r="D18" s="118"/>
      <c r="E18" s="118"/>
      <c r="F18" s="79" t="s">
        <v>28</v>
      </c>
      <c r="G18" s="80" t="s">
        <v>29</v>
      </c>
      <c r="H18" s="89" t="s">
        <v>28</v>
      </c>
      <c r="I18" s="88" t="s">
        <v>28</v>
      </c>
      <c r="J18" s="80" t="s">
        <v>29</v>
      </c>
      <c r="K18" s="88" t="s">
        <v>28</v>
      </c>
      <c r="M18" s="75"/>
      <c r="N18" s="75"/>
      <c r="O18" s="75"/>
    </row>
    <row r="19" spans="3:15" x14ac:dyDescent="0.25">
      <c r="C19" s="118" t="s">
        <v>84</v>
      </c>
      <c r="D19" s="118"/>
      <c r="E19" s="118"/>
      <c r="F19" s="119" t="s">
        <v>30</v>
      </c>
      <c r="G19" s="119"/>
      <c r="H19" s="120"/>
      <c r="I19" s="119" t="s">
        <v>30</v>
      </c>
      <c r="J19" s="119"/>
      <c r="K19" s="120"/>
      <c r="M19" s="75"/>
      <c r="N19" s="75"/>
      <c r="O19" s="75"/>
    </row>
    <row r="20" spans="3:15" x14ac:dyDescent="0.25">
      <c r="C20" s="118" t="s">
        <v>121</v>
      </c>
      <c r="D20" s="118"/>
      <c r="E20" s="118"/>
      <c r="F20" s="119" t="s">
        <v>125</v>
      </c>
      <c r="G20" s="119"/>
      <c r="H20" s="120"/>
      <c r="I20" s="119" t="s">
        <v>125</v>
      </c>
      <c r="J20" s="119"/>
      <c r="K20" s="120"/>
      <c r="M20" s="75"/>
      <c r="N20" s="75"/>
      <c r="O20" s="75"/>
    </row>
    <row r="21" spans="3:15" x14ac:dyDescent="0.25">
      <c r="C21" s="77"/>
      <c r="D21" s="77"/>
      <c r="E21" s="77"/>
      <c r="F21" s="77"/>
      <c r="G21" s="77"/>
      <c r="H21" s="77"/>
      <c r="I21" s="77"/>
      <c r="J21" s="77"/>
      <c r="K21" s="77"/>
    </row>
    <row r="22" spans="3:15" s="75" customFormat="1" x14ac:dyDescent="0.25">
      <c r="C22" s="76" t="s">
        <v>95</v>
      </c>
      <c r="D22" s="76"/>
      <c r="E22" s="76"/>
      <c r="F22" s="76"/>
      <c r="G22" s="76"/>
      <c r="H22" s="76"/>
      <c r="I22" s="76"/>
      <c r="J22" s="76"/>
      <c r="K22" s="76"/>
    </row>
    <row r="23" spans="3:15" s="75" customFormat="1" x14ac:dyDescent="0.25">
      <c r="C23" s="74"/>
      <c r="D23" s="74"/>
      <c r="E23" s="74"/>
      <c r="F23" s="127" t="s">
        <v>119</v>
      </c>
      <c r="G23" s="127"/>
      <c r="H23" s="127"/>
      <c r="I23" s="127" t="s">
        <v>120</v>
      </c>
      <c r="J23" s="127"/>
      <c r="K23" s="127"/>
    </row>
    <row r="24" spans="3:15" x14ac:dyDescent="0.25">
      <c r="C24" s="118" t="s">
        <v>22</v>
      </c>
      <c r="D24" s="118"/>
      <c r="E24" s="118"/>
      <c r="F24" s="119" t="s">
        <v>10</v>
      </c>
      <c r="G24" s="119"/>
      <c r="H24" s="120"/>
      <c r="I24" s="119" t="s">
        <v>10</v>
      </c>
      <c r="J24" s="119"/>
      <c r="K24" s="120"/>
      <c r="M24" s="75"/>
      <c r="N24" s="75"/>
      <c r="O24" s="75"/>
    </row>
    <row r="25" spans="3:15" x14ac:dyDescent="0.25">
      <c r="C25" s="118" t="s">
        <v>21</v>
      </c>
      <c r="D25" s="118"/>
      <c r="E25" s="118"/>
      <c r="F25" s="125" t="s">
        <v>11</v>
      </c>
      <c r="G25" s="125"/>
      <c r="H25" s="126"/>
      <c r="I25" s="125" t="s">
        <v>11</v>
      </c>
      <c r="J25" s="125"/>
      <c r="K25" s="126"/>
      <c r="M25" s="75"/>
      <c r="N25" s="75"/>
      <c r="O25" s="75"/>
    </row>
    <row r="26" spans="3:15" x14ac:dyDescent="0.25">
      <c r="C26" s="118" t="s">
        <v>23</v>
      </c>
      <c r="D26" s="118"/>
      <c r="E26" s="118"/>
      <c r="F26" s="119" t="s">
        <v>10</v>
      </c>
      <c r="G26" s="119"/>
      <c r="H26" s="120"/>
      <c r="I26" s="119" t="s">
        <v>10</v>
      </c>
      <c r="J26" s="119"/>
      <c r="K26" s="120"/>
      <c r="M26" s="75"/>
      <c r="N26" s="75"/>
      <c r="O26" s="75"/>
    </row>
    <row r="27" spans="3:15" x14ac:dyDescent="0.25">
      <c r="C27" s="118" t="s">
        <v>83</v>
      </c>
      <c r="D27" s="118"/>
      <c r="E27" s="118"/>
      <c r="F27" s="119" t="s">
        <v>24</v>
      </c>
      <c r="G27" s="119"/>
      <c r="H27" s="120"/>
      <c r="I27" s="119" t="s">
        <v>24</v>
      </c>
      <c r="J27" s="119"/>
      <c r="K27" s="120"/>
      <c r="M27" s="75"/>
      <c r="N27" s="75"/>
      <c r="O27" s="75"/>
    </row>
    <row r="28" spans="3:15" x14ac:dyDescent="0.25">
      <c r="C28" s="109" t="s">
        <v>25</v>
      </c>
      <c r="D28" s="109"/>
      <c r="E28" s="109"/>
      <c r="F28" s="121" t="s">
        <v>26</v>
      </c>
      <c r="G28" s="121"/>
      <c r="H28" s="122"/>
      <c r="I28" s="121" t="s">
        <v>26</v>
      </c>
      <c r="J28" s="121"/>
      <c r="K28" s="122"/>
      <c r="M28" s="75"/>
      <c r="N28" s="75"/>
      <c r="O28" s="75"/>
    </row>
    <row r="29" spans="3:15" x14ac:dyDescent="0.25">
      <c r="C29" s="78"/>
      <c r="D29" s="78"/>
      <c r="E29" s="78"/>
      <c r="F29" s="123"/>
      <c r="G29" s="123"/>
      <c r="H29" s="124"/>
      <c r="I29" s="123"/>
      <c r="J29" s="123"/>
      <c r="K29" s="124"/>
      <c r="M29" s="75"/>
      <c r="N29" s="75"/>
      <c r="O29" s="75"/>
    </row>
    <row r="30" spans="3:15" ht="22.5" x14ac:dyDescent="0.25">
      <c r="C30" s="118" t="s">
        <v>27</v>
      </c>
      <c r="D30" s="118"/>
      <c r="E30" s="118"/>
      <c r="F30" s="79" t="s">
        <v>28</v>
      </c>
      <c r="G30" s="80" t="s">
        <v>29</v>
      </c>
      <c r="H30" s="89" t="s">
        <v>28</v>
      </c>
      <c r="I30" s="88" t="s">
        <v>28</v>
      </c>
      <c r="J30" s="80" t="s">
        <v>29</v>
      </c>
      <c r="K30" s="88" t="s">
        <v>28</v>
      </c>
      <c r="M30" s="75"/>
      <c r="N30" s="75"/>
      <c r="O30" s="75"/>
    </row>
    <row r="31" spans="3:15" x14ac:dyDescent="0.25">
      <c r="C31" s="118" t="s">
        <v>84</v>
      </c>
      <c r="D31" s="118"/>
      <c r="E31" s="118"/>
      <c r="F31" s="119" t="s">
        <v>30</v>
      </c>
      <c r="G31" s="119"/>
      <c r="H31" s="120"/>
      <c r="I31" s="119" t="s">
        <v>30</v>
      </c>
      <c r="J31" s="119"/>
      <c r="K31" s="120"/>
      <c r="M31" s="75"/>
      <c r="N31" s="75"/>
      <c r="O31" s="75"/>
    </row>
    <row r="32" spans="3:15" ht="15" customHeight="1" x14ac:dyDescent="0.25">
      <c r="C32" s="118" t="s">
        <v>123</v>
      </c>
      <c r="D32" s="118"/>
      <c r="E32" s="118"/>
      <c r="F32" s="119" t="s">
        <v>125</v>
      </c>
      <c r="G32" s="119"/>
      <c r="H32" s="120"/>
      <c r="I32" s="119" t="s">
        <v>125</v>
      </c>
      <c r="J32" s="119"/>
      <c r="K32" s="120"/>
      <c r="M32" s="75"/>
      <c r="N32" s="75"/>
      <c r="O32" s="75"/>
    </row>
    <row r="33" spans="3:15" x14ac:dyDescent="0.25">
      <c r="C33" s="77"/>
      <c r="D33" s="77"/>
      <c r="E33" s="77"/>
      <c r="F33" s="77"/>
      <c r="G33" s="77"/>
      <c r="H33" s="77"/>
      <c r="I33" s="77"/>
      <c r="J33" s="77"/>
      <c r="K33" s="77"/>
    </row>
    <row r="34" spans="3:15" s="75" customFormat="1" x14ac:dyDescent="0.25">
      <c r="C34" s="76" t="s">
        <v>97</v>
      </c>
      <c r="D34" s="76"/>
      <c r="E34" s="76"/>
      <c r="F34" s="76"/>
      <c r="G34" s="76"/>
      <c r="H34" s="76"/>
      <c r="I34" s="76"/>
      <c r="J34" s="76"/>
      <c r="K34" s="76"/>
    </row>
    <row r="35" spans="3:15" s="75" customFormat="1" x14ac:dyDescent="0.25">
      <c r="C35" s="74"/>
      <c r="D35" s="74"/>
      <c r="E35" s="74"/>
      <c r="F35" s="127" t="s">
        <v>119</v>
      </c>
      <c r="G35" s="127"/>
      <c r="H35" s="127"/>
      <c r="I35" s="127" t="s">
        <v>120</v>
      </c>
      <c r="J35" s="127"/>
      <c r="K35" s="127"/>
    </row>
    <row r="36" spans="3:15" x14ac:dyDescent="0.25">
      <c r="C36" s="118" t="s">
        <v>22</v>
      </c>
      <c r="D36" s="118"/>
      <c r="E36" s="118"/>
      <c r="F36" s="119" t="s">
        <v>10</v>
      </c>
      <c r="G36" s="119"/>
      <c r="H36" s="120"/>
      <c r="I36" s="119" t="s">
        <v>10</v>
      </c>
      <c r="J36" s="119"/>
      <c r="K36" s="120"/>
      <c r="M36" s="75"/>
      <c r="N36" s="75"/>
      <c r="O36" s="75"/>
    </row>
    <row r="37" spans="3:15" x14ac:dyDescent="0.25">
      <c r="C37" s="118" t="s">
        <v>21</v>
      </c>
      <c r="D37" s="118"/>
      <c r="E37" s="118"/>
      <c r="F37" s="125" t="s">
        <v>11</v>
      </c>
      <c r="G37" s="125"/>
      <c r="H37" s="126"/>
      <c r="I37" s="125" t="s">
        <v>11</v>
      </c>
      <c r="J37" s="125"/>
      <c r="K37" s="126"/>
      <c r="M37" s="75"/>
      <c r="N37" s="75"/>
      <c r="O37" s="75"/>
    </row>
    <row r="38" spans="3:15" x14ac:dyDescent="0.25">
      <c r="C38" s="118" t="s">
        <v>23</v>
      </c>
      <c r="D38" s="118"/>
      <c r="E38" s="118"/>
      <c r="F38" s="119" t="s">
        <v>10</v>
      </c>
      <c r="G38" s="119"/>
      <c r="H38" s="120"/>
      <c r="I38" s="119" t="s">
        <v>10</v>
      </c>
      <c r="J38" s="119"/>
      <c r="K38" s="120"/>
      <c r="M38" s="75"/>
      <c r="N38" s="75"/>
      <c r="O38" s="75"/>
    </row>
    <row r="39" spans="3:15" x14ac:dyDescent="0.25">
      <c r="C39" s="118" t="s">
        <v>83</v>
      </c>
      <c r="D39" s="118"/>
      <c r="E39" s="118"/>
      <c r="F39" s="119" t="s">
        <v>24</v>
      </c>
      <c r="G39" s="119"/>
      <c r="H39" s="120"/>
      <c r="I39" s="119" t="s">
        <v>24</v>
      </c>
      <c r="J39" s="119"/>
      <c r="K39" s="120"/>
      <c r="M39" s="75"/>
      <c r="N39" s="75"/>
      <c r="O39" s="75"/>
    </row>
    <row r="40" spans="3:15" x14ac:dyDescent="0.25">
      <c r="C40" s="109" t="s">
        <v>25</v>
      </c>
      <c r="D40" s="109"/>
      <c r="E40" s="109"/>
      <c r="F40" s="121" t="s">
        <v>26</v>
      </c>
      <c r="G40" s="121"/>
      <c r="H40" s="122"/>
      <c r="I40" s="121" t="s">
        <v>26</v>
      </c>
      <c r="J40" s="121"/>
      <c r="K40" s="122"/>
      <c r="M40" s="75"/>
      <c r="N40" s="75"/>
      <c r="O40" s="75"/>
    </row>
    <row r="41" spans="3:15" x14ac:dyDescent="0.25">
      <c r="C41" s="78"/>
      <c r="D41" s="78"/>
      <c r="E41" s="78"/>
      <c r="F41" s="123"/>
      <c r="G41" s="123"/>
      <c r="H41" s="124"/>
      <c r="I41" s="123"/>
      <c r="J41" s="123"/>
      <c r="K41" s="124"/>
      <c r="M41" s="75"/>
      <c r="N41" s="75"/>
      <c r="O41" s="75"/>
    </row>
    <row r="42" spans="3:15" ht="22.5" x14ac:dyDescent="0.25">
      <c r="C42" s="118" t="s">
        <v>27</v>
      </c>
      <c r="D42" s="118"/>
      <c r="E42" s="118"/>
      <c r="F42" s="79" t="s">
        <v>28</v>
      </c>
      <c r="G42" s="80" t="s">
        <v>29</v>
      </c>
      <c r="H42" s="89" t="s">
        <v>28</v>
      </c>
      <c r="I42" s="88" t="s">
        <v>28</v>
      </c>
      <c r="J42" s="80" t="s">
        <v>29</v>
      </c>
      <c r="K42" s="88" t="s">
        <v>28</v>
      </c>
      <c r="M42" s="75"/>
      <c r="N42" s="75"/>
      <c r="O42" s="75"/>
    </row>
    <row r="43" spans="3:15" x14ac:dyDescent="0.25">
      <c r="C43" s="118" t="s">
        <v>84</v>
      </c>
      <c r="D43" s="118"/>
      <c r="E43" s="118"/>
      <c r="F43" s="119" t="s">
        <v>30</v>
      </c>
      <c r="G43" s="119"/>
      <c r="H43" s="120"/>
      <c r="I43" s="119" t="s">
        <v>30</v>
      </c>
      <c r="J43" s="119"/>
      <c r="K43" s="120"/>
      <c r="M43" s="75"/>
      <c r="N43" s="75"/>
      <c r="O43" s="75"/>
    </row>
    <row r="44" spans="3:15" x14ac:dyDescent="0.25">
      <c r="C44" s="118" t="s">
        <v>122</v>
      </c>
      <c r="D44" s="118"/>
      <c r="E44" s="118"/>
      <c r="F44" s="119" t="s">
        <v>125</v>
      </c>
      <c r="G44" s="119"/>
      <c r="H44" s="120"/>
      <c r="I44" s="119" t="s">
        <v>125</v>
      </c>
      <c r="J44" s="119"/>
      <c r="K44" s="120"/>
      <c r="M44" s="75"/>
      <c r="N44" s="75"/>
      <c r="O44" s="75"/>
    </row>
    <row r="45" spans="3:15" x14ac:dyDescent="0.25">
      <c r="C45" s="77"/>
      <c r="D45" s="77"/>
      <c r="E45" s="77"/>
      <c r="F45" s="77"/>
      <c r="G45" s="77"/>
      <c r="H45" s="77"/>
      <c r="I45" s="77"/>
      <c r="J45" s="77"/>
      <c r="K45" s="77"/>
    </row>
    <row r="46" spans="3:15" s="75" customFormat="1" x14ac:dyDescent="0.25">
      <c r="C46" s="76" t="s">
        <v>96</v>
      </c>
      <c r="D46" s="76"/>
      <c r="E46" s="76"/>
      <c r="F46" s="76"/>
      <c r="G46" s="76"/>
      <c r="H46" s="76"/>
      <c r="I46" s="76"/>
      <c r="J46" s="76"/>
      <c r="K46" s="76"/>
    </row>
    <row r="47" spans="3:15" s="75" customFormat="1" x14ac:dyDescent="0.25">
      <c r="C47" s="74"/>
      <c r="D47" s="74"/>
      <c r="E47" s="74"/>
      <c r="F47" s="127" t="s">
        <v>119</v>
      </c>
      <c r="G47" s="127"/>
      <c r="H47" s="127"/>
      <c r="I47" s="127" t="s">
        <v>120</v>
      </c>
      <c r="J47" s="127"/>
      <c r="K47" s="127"/>
    </row>
    <row r="48" spans="3:15" x14ac:dyDescent="0.25">
      <c r="C48" s="118" t="s">
        <v>22</v>
      </c>
      <c r="D48" s="118"/>
      <c r="E48" s="118"/>
      <c r="F48" s="119" t="s">
        <v>10</v>
      </c>
      <c r="G48" s="119"/>
      <c r="H48" s="120"/>
      <c r="I48" s="119" t="s">
        <v>10</v>
      </c>
      <c r="J48" s="119"/>
      <c r="K48" s="120"/>
      <c r="M48" s="75"/>
      <c r="N48" s="75"/>
      <c r="O48" s="75"/>
    </row>
    <row r="49" spans="3:15" x14ac:dyDescent="0.25">
      <c r="C49" s="118" t="s">
        <v>21</v>
      </c>
      <c r="D49" s="118"/>
      <c r="E49" s="118"/>
      <c r="F49" s="125" t="s">
        <v>11</v>
      </c>
      <c r="G49" s="125"/>
      <c r="H49" s="126"/>
      <c r="I49" s="125" t="s">
        <v>11</v>
      </c>
      <c r="J49" s="125"/>
      <c r="K49" s="126"/>
      <c r="M49" s="75"/>
      <c r="N49" s="75"/>
      <c r="O49" s="75"/>
    </row>
    <row r="50" spans="3:15" x14ac:dyDescent="0.25">
      <c r="C50" s="118" t="s">
        <v>23</v>
      </c>
      <c r="D50" s="118"/>
      <c r="E50" s="118"/>
      <c r="F50" s="119" t="s">
        <v>10</v>
      </c>
      <c r="G50" s="119"/>
      <c r="H50" s="120"/>
      <c r="I50" s="119" t="s">
        <v>10</v>
      </c>
      <c r="J50" s="119"/>
      <c r="K50" s="120"/>
      <c r="M50" s="75"/>
      <c r="N50" s="75"/>
      <c r="O50" s="75"/>
    </row>
    <row r="51" spans="3:15" x14ac:dyDescent="0.25">
      <c r="C51" s="118" t="s">
        <v>83</v>
      </c>
      <c r="D51" s="118"/>
      <c r="E51" s="118"/>
      <c r="F51" s="119" t="s">
        <v>24</v>
      </c>
      <c r="G51" s="119"/>
      <c r="H51" s="120"/>
      <c r="I51" s="119" t="s">
        <v>24</v>
      </c>
      <c r="J51" s="119"/>
      <c r="K51" s="120"/>
      <c r="M51" s="75"/>
      <c r="N51" s="75"/>
      <c r="O51" s="75"/>
    </row>
    <row r="52" spans="3:15" x14ac:dyDescent="0.25">
      <c r="C52" s="109" t="s">
        <v>25</v>
      </c>
      <c r="D52" s="109"/>
      <c r="E52" s="109"/>
      <c r="F52" s="121" t="s">
        <v>26</v>
      </c>
      <c r="G52" s="121"/>
      <c r="H52" s="122"/>
      <c r="I52" s="121" t="s">
        <v>26</v>
      </c>
      <c r="J52" s="121"/>
      <c r="K52" s="122"/>
      <c r="M52" s="75"/>
      <c r="N52" s="75"/>
      <c r="O52" s="75"/>
    </row>
    <row r="53" spans="3:15" x14ac:dyDescent="0.25">
      <c r="C53" s="78"/>
      <c r="D53" s="78"/>
      <c r="E53" s="78"/>
      <c r="F53" s="123"/>
      <c r="G53" s="123"/>
      <c r="H53" s="124"/>
      <c r="I53" s="123"/>
      <c r="J53" s="123"/>
      <c r="K53" s="124"/>
      <c r="M53" s="75"/>
      <c r="N53" s="75"/>
      <c r="O53" s="75"/>
    </row>
    <row r="54" spans="3:15" ht="22.5" x14ac:dyDescent="0.25">
      <c r="C54" s="118" t="s">
        <v>27</v>
      </c>
      <c r="D54" s="118"/>
      <c r="E54" s="118"/>
      <c r="F54" s="79" t="s">
        <v>28</v>
      </c>
      <c r="G54" s="80" t="s">
        <v>29</v>
      </c>
      <c r="H54" s="89" t="s">
        <v>28</v>
      </c>
      <c r="I54" s="88" t="s">
        <v>28</v>
      </c>
      <c r="J54" s="80" t="s">
        <v>29</v>
      </c>
      <c r="K54" s="88" t="s">
        <v>28</v>
      </c>
      <c r="M54" s="75"/>
      <c r="N54" s="75"/>
      <c r="O54" s="75"/>
    </row>
    <row r="55" spans="3:15" x14ac:dyDescent="0.25">
      <c r="C55" s="118" t="s">
        <v>84</v>
      </c>
      <c r="D55" s="118"/>
      <c r="E55" s="118"/>
      <c r="F55" s="119" t="s">
        <v>30</v>
      </c>
      <c r="G55" s="119"/>
      <c r="H55" s="120"/>
      <c r="I55" s="119" t="s">
        <v>30</v>
      </c>
      <c r="J55" s="119"/>
      <c r="K55" s="120"/>
      <c r="M55" s="75"/>
      <c r="N55" s="75"/>
      <c r="O55" s="75"/>
    </row>
    <row r="56" spans="3:15" ht="15" customHeight="1" x14ac:dyDescent="0.25">
      <c r="C56" s="118" t="s">
        <v>124</v>
      </c>
      <c r="D56" s="118"/>
      <c r="E56" s="118"/>
      <c r="F56" s="119" t="s">
        <v>125</v>
      </c>
      <c r="G56" s="119"/>
      <c r="H56" s="120"/>
      <c r="I56" s="119" t="s">
        <v>125</v>
      </c>
      <c r="J56" s="119"/>
      <c r="K56" s="120"/>
      <c r="M56" s="75"/>
      <c r="N56" s="75"/>
      <c r="O56" s="75"/>
    </row>
    <row r="57" spans="3:15" s="75" customFormat="1" x14ac:dyDescent="0.25">
      <c r="C57" s="81"/>
      <c r="D57" s="81"/>
      <c r="E57" s="81"/>
      <c r="F57" s="81"/>
      <c r="G57" s="74"/>
      <c r="H57" s="82"/>
      <c r="I57" s="82"/>
      <c r="J57" s="82"/>
      <c r="K57" s="82"/>
    </row>
    <row r="58" spans="3:15" s="75" customFormat="1" x14ac:dyDescent="0.25">
      <c r="C58" s="83" t="s">
        <v>6</v>
      </c>
      <c r="D58" s="83"/>
      <c r="E58" s="83"/>
      <c r="F58" s="84" t="s">
        <v>7</v>
      </c>
      <c r="G58" s="83"/>
      <c r="H58" s="74"/>
      <c r="I58" s="74"/>
      <c r="J58" s="74"/>
      <c r="K58" s="74"/>
    </row>
    <row r="59" spans="3:15" s="75" customFormat="1" x14ac:dyDescent="0.25">
      <c r="C59" s="83"/>
      <c r="D59" s="83"/>
      <c r="E59" s="83"/>
      <c r="F59" s="83"/>
      <c r="G59" s="83"/>
      <c r="H59" s="74"/>
      <c r="I59" s="74"/>
      <c r="J59" s="74"/>
      <c r="K59" s="74"/>
    </row>
    <row r="60" spans="3:15" s="75" customFormat="1" x14ac:dyDescent="0.25">
      <c r="C60" s="83" t="s">
        <v>8</v>
      </c>
      <c r="D60" s="83"/>
      <c r="E60" s="83"/>
      <c r="F60" s="84" t="s">
        <v>7</v>
      </c>
      <c r="G60" s="83"/>
      <c r="H60" s="74"/>
      <c r="I60" s="74"/>
      <c r="J60" s="74"/>
      <c r="K60" s="74"/>
    </row>
    <row r="61" spans="3:15" s="75" customFormat="1" x14ac:dyDescent="0.25">
      <c r="C61" s="83"/>
      <c r="D61" s="83"/>
      <c r="E61" s="83"/>
      <c r="F61" s="83"/>
      <c r="G61" s="83"/>
      <c r="H61" s="74"/>
      <c r="I61" s="74"/>
      <c r="J61" s="74"/>
      <c r="K61" s="74"/>
    </row>
    <row r="62" spans="3:15" s="75" customFormat="1" x14ac:dyDescent="0.25">
      <c r="C62" s="83" t="s">
        <v>9</v>
      </c>
      <c r="D62" s="83"/>
      <c r="E62" s="83"/>
      <c r="F62" s="84" t="s">
        <v>7</v>
      </c>
      <c r="G62" s="83"/>
      <c r="H62" s="85"/>
      <c r="I62" s="85"/>
      <c r="J62" s="85"/>
      <c r="K62" s="85"/>
    </row>
    <row r="63" spans="3:15" s="75" customFormat="1" x14ac:dyDescent="0.25">
      <c r="C63" s="74"/>
      <c r="D63" s="74"/>
      <c r="E63" s="74"/>
      <c r="F63" s="74"/>
      <c r="G63" s="74"/>
      <c r="H63" s="74"/>
      <c r="I63" s="74"/>
      <c r="J63" s="74"/>
      <c r="K63" s="74"/>
    </row>
  </sheetData>
  <sheetProtection algorithmName="SHA-512" hashValue="lc6kIGa9SBDia5/7V31xZW+Ah9Qd4UT4QhL17b9NpAqeqTF5IWSq/Zo0/V/QTLIPwP8MvjmVLGTZu2A/fBzVLA==" saltValue="0tCW/lwvFolNI84IhutzyA==" spinCount="100000" sheet="1" objects="1" scenarios="1"/>
  <protectedRanges>
    <protectedRange sqref="F58:F62" name="Bereik6"/>
    <protectedRange sqref="F48:K56 F44:K44 F32:K32 F20:K20" name="Bereik5"/>
    <protectedRange sqref="F36:K43" name="Bereik4"/>
    <protectedRange sqref="F24:K31" name="Bereik3"/>
    <protectedRange sqref="F12:K19" name="Bereik2"/>
    <protectedRange sqref="J8" name="Bereik1"/>
  </protectedRanges>
  <mergeCells count="97">
    <mergeCell ref="I52:K53"/>
    <mergeCell ref="I55:K55"/>
    <mergeCell ref="I56:K56"/>
    <mergeCell ref="J8:K8"/>
    <mergeCell ref="F11:H11"/>
    <mergeCell ref="I11:K11"/>
    <mergeCell ref="F23:H23"/>
    <mergeCell ref="I23:K23"/>
    <mergeCell ref="F35:H35"/>
    <mergeCell ref="I35:K35"/>
    <mergeCell ref="F47:H47"/>
    <mergeCell ref="I47:K47"/>
    <mergeCell ref="I44:K44"/>
    <mergeCell ref="I48:K48"/>
    <mergeCell ref="I49:K49"/>
    <mergeCell ref="I50:K50"/>
    <mergeCell ref="I51:K51"/>
    <mergeCell ref="I37:K37"/>
    <mergeCell ref="I38:K38"/>
    <mergeCell ref="I39:K39"/>
    <mergeCell ref="I40:K41"/>
    <mergeCell ref="I43:K43"/>
    <mergeCell ref="I27:K27"/>
    <mergeCell ref="I28:K29"/>
    <mergeCell ref="I31:K31"/>
    <mergeCell ref="I32:K32"/>
    <mergeCell ref="I36:K36"/>
    <mergeCell ref="I19:K19"/>
    <mergeCell ref="I20:K20"/>
    <mergeCell ref="I24:K24"/>
    <mergeCell ref="I25:K25"/>
    <mergeCell ref="I26:K26"/>
    <mergeCell ref="I12:K12"/>
    <mergeCell ref="I13:K13"/>
    <mergeCell ref="I14:K14"/>
    <mergeCell ref="I15:K15"/>
    <mergeCell ref="I16:K17"/>
    <mergeCell ref="C19:E19"/>
    <mergeCell ref="F19:H19"/>
    <mergeCell ref="C12:E12"/>
    <mergeCell ref="F12:H12"/>
    <mergeCell ref="C13:E13"/>
    <mergeCell ref="F13:H13"/>
    <mergeCell ref="C14:E14"/>
    <mergeCell ref="F14:H14"/>
    <mergeCell ref="C15:E15"/>
    <mergeCell ref="F15:H15"/>
    <mergeCell ref="C16:E16"/>
    <mergeCell ref="F16:H17"/>
    <mergeCell ref="C18:E18"/>
    <mergeCell ref="C20:E20"/>
    <mergeCell ref="F20:H20"/>
    <mergeCell ref="C24:E24"/>
    <mergeCell ref="F24:H24"/>
    <mergeCell ref="C25:E25"/>
    <mergeCell ref="F25:H25"/>
    <mergeCell ref="C36:E36"/>
    <mergeCell ref="F36:H36"/>
    <mergeCell ref="C26:E26"/>
    <mergeCell ref="F26:H26"/>
    <mergeCell ref="C27:E27"/>
    <mergeCell ref="F27:H27"/>
    <mergeCell ref="C28:E28"/>
    <mergeCell ref="F28:H29"/>
    <mergeCell ref="C30:E30"/>
    <mergeCell ref="C31:E31"/>
    <mergeCell ref="F31:H31"/>
    <mergeCell ref="C32:E32"/>
    <mergeCell ref="F32:H32"/>
    <mergeCell ref="C44:E44"/>
    <mergeCell ref="F44:H44"/>
    <mergeCell ref="C37:E37"/>
    <mergeCell ref="F37:H37"/>
    <mergeCell ref="C38:E38"/>
    <mergeCell ref="F38:H38"/>
    <mergeCell ref="C39:E39"/>
    <mergeCell ref="F39:H39"/>
    <mergeCell ref="C40:E40"/>
    <mergeCell ref="F40:H41"/>
    <mergeCell ref="C42:E42"/>
    <mergeCell ref="C43:E43"/>
    <mergeCell ref="F43:H43"/>
    <mergeCell ref="C48:E48"/>
    <mergeCell ref="F48:H48"/>
    <mergeCell ref="C49:E49"/>
    <mergeCell ref="F49:H49"/>
    <mergeCell ref="C50:E50"/>
    <mergeCell ref="F50:H50"/>
    <mergeCell ref="C56:E56"/>
    <mergeCell ref="F56:H56"/>
    <mergeCell ref="C51:E51"/>
    <mergeCell ref="F51:H51"/>
    <mergeCell ref="C52:E52"/>
    <mergeCell ref="F52:H53"/>
    <mergeCell ref="C54:E54"/>
    <mergeCell ref="C55:E55"/>
    <mergeCell ref="F55:H55"/>
  </mergeCells>
  <conditionalFormatting sqref="J8">
    <cfRule type="expression" dxfId="1" priority="5">
      <formula>$H$7="nee"</formula>
    </cfRule>
  </conditionalFormatting>
  <conditionalFormatting sqref="L57:L63 N57:N63">
    <cfRule type="expression" dxfId="0" priority="2">
      <formula>#REF!="nee"</formula>
    </cfRule>
  </conditionalFormatting>
  <pageMargins left="0.7" right="0.7" top="0.75" bottom="0.75" header="0.3" footer="0.3"/>
  <pageSetup paperSize="9" orientation="portrait" verticalDpi="0" r:id="rId1"/>
  <drawing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C2BFE33A43174C845DC48FB1BDA599" ma:contentTypeVersion="2" ma:contentTypeDescription="Een nieuw document maken." ma:contentTypeScope="" ma:versionID="b96bcd85de98891375aacfd1113aa933">
  <xsd:schema xmlns:xsd="http://www.w3.org/2001/XMLSchema" xmlns:xs="http://www.w3.org/2001/XMLSchema" xmlns:p="http://schemas.microsoft.com/office/2006/metadata/properties" xmlns:ns2="54f1c97b-70b2-4eaa-ac5c-f17377df0a25" targetNamespace="http://schemas.microsoft.com/office/2006/metadata/properties" ma:root="true" ma:fieldsID="a77d64d0534e4df78188e977bbbcdc56" ns2:_="">
    <xsd:import namespace="54f1c97b-70b2-4eaa-ac5c-f17377df0a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1c97b-70b2-4eaa-ac5c-f17377df0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90A598-985D-4DC1-9F1E-EB3639116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1c97b-70b2-4eaa-ac5c-f17377df0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6E562E-7054-4E83-8129-7E6847629D8B}">
  <ds:schemaRefs>
    <ds:schemaRef ds:uri="http://purl.org/dc/elements/1.1/"/>
    <ds:schemaRef ds:uri="http://schemas.microsoft.com/office/2006/metadata/properties"/>
    <ds:schemaRef ds:uri="54f1c97b-70b2-4eaa-ac5c-f17377df0a25"/>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53FB805-37BA-41D4-AEC2-617195D239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Voorblad</vt:lpstr>
      <vt:lpstr>Perceel 3</vt:lpstr>
      <vt:lpstr>Transport CO2 kengetallen</vt:lpstr>
      <vt:lpstr>Plan van aanpak</vt:lpstr>
      <vt:lpstr>Referentieformulier</vt:lpstr>
      <vt:lpstr>'Perceel 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n.ahsmann_KPLUSV3809</dc:creator>
  <cp:lastModifiedBy>Niels Ahsmann | KplusV</cp:lastModifiedBy>
  <cp:lastPrinted>2019-05-10T12:20:05Z</cp:lastPrinted>
  <dcterms:created xsi:type="dcterms:W3CDTF">2019-02-15T12:59:30Z</dcterms:created>
  <dcterms:modified xsi:type="dcterms:W3CDTF">2019-09-04T07:43:53Z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0x01010081C2BFE33A43174C845DC48FB1BDA599</vt:lpwstr>
  </property>
  <property fmtid="{D5CDD505-2E9C-101B-9397-08002B2CF9AE}" pid="3" name="AuthorIds_UIVersion_9216">
    <vt:lpwstr>12</vt:lpwstr>
  </property>
</Properties>
</file>