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EA Aeres\EA groenvoorziening en terreinonderhoud\2.3 Documenten gereed voor publicatie\"/>
    </mc:Choice>
  </mc:AlternateContent>
  <bookViews>
    <workbookView xWindow="-105" yWindow="-105" windowWidth="19425" windowHeight="12420"/>
  </bookViews>
  <sheets>
    <sheet name="Instructie en ondertekening" sheetId="18" r:id="rId1"/>
    <sheet name="Aeres Emmeloord" sheetId="17" r:id="rId2"/>
    <sheet name="Aeres Dronten ABC GEBOUW" sheetId="13" r:id="rId3"/>
    <sheet name="Aeres Dronten Drieslag" sheetId="1" r:id="rId4"/>
    <sheet name="Aeres Farms Dronten" sheetId="3" r:id="rId5"/>
    <sheet name="Aeres (V)MBO Almere" sheetId="11" r:id="rId6"/>
    <sheet name="Aeres VMBO Lelystad" sheetId="12" r:id="rId7"/>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65" i="12" l="1"/>
  <c r="I68" i="11"/>
  <c r="I45" i="3"/>
  <c r="I61" i="1"/>
  <c r="I40" i="13"/>
  <c r="I64" i="17"/>
  <c r="I117" i="17" l="1"/>
  <c r="I113" i="17"/>
  <c r="I112" i="17"/>
  <c r="I116" i="1"/>
  <c r="I111" i="1"/>
  <c r="I110" i="1"/>
  <c r="I83" i="3"/>
  <c r="I79" i="3"/>
  <c r="I78" i="3"/>
  <c r="I103" i="11"/>
  <c r="I102" i="11"/>
  <c r="I108" i="11" s="1"/>
  <c r="I98" i="12" l="1"/>
  <c r="I97" i="12"/>
  <c r="I13" i="12"/>
  <c r="I14" i="12"/>
  <c r="I16" i="12"/>
  <c r="I17" i="12"/>
  <c r="I18" i="12"/>
  <c r="I19" i="12"/>
  <c r="I21" i="12"/>
  <c r="I22" i="12"/>
  <c r="I23" i="12"/>
  <c r="I24" i="12"/>
  <c r="I26" i="12"/>
  <c r="I27" i="12"/>
  <c r="I28" i="12"/>
  <c r="I30" i="12"/>
  <c r="I31" i="12"/>
  <c r="I32" i="12"/>
  <c r="I33" i="12"/>
  <c r="I34" i="12"/>
  <c r="I36" i="12"/>
  <c r="I37" i="12"/>
  <c r="I38" i="12"/>
  <c r="I39" i="12"/>
  <c r="I40" i="12"/>
  <c r="I42" i="12"/>
  <c r="I43" i="12"/>
  <c r="I44" i="12"/>
  <c r="I45" i="12"/>
  <c r="I46" i="12"/>
  <c r="I48" i="12"/>
  <c r="I49" i="12"/>
  <c r="I50" i="12"/>
  <c r="I51" i="12"/>
  <c r="I52" i="12"/>
  <c r="I54" i="12"/>
  <c r="I55" i="12"/>
  <c r="I56" i="12"/>
  <c r="I57" i="12"/>
  <c r="I59" i="12"/>
  <c r="I60" i="12"/>
  <c r="I61" i="12"/>
  <c r="I62" i="12"/>
  <c r="I63" i="12"/>
  <c r="I64" i="12"/>
  <c r="I67" i="12"/>
  <c r="I70" i="12"/>
  <c r="I71" i="12"/>
  <c r="I72" i="12"/>
  <c r="I73" i="12"/>
  <c r="I12" i="12"/>
  <c r="I107" i="11"/>
  <c r="I106" i="11"/>
  <c r="I13" i="11"/>
  <c r="I14" i="11"/>
  <c r="I16" i="11"/>
  <c r="I17" i="11"/>
  <c r="I18" i="11"/>
  <c r="I19" i="11"/>
  <c r="I21" i="11"/>
  <c r="I22" i="11"/>
  <c r="I23" i="11"/>
  <c r="I24" i="11"/>
  <c r="I26" i="11"/>
  <c r="I27" i="11"/>
  <c r="I28" i="11"/>
  <c r="I29" i="11"/>
  <c r="I30" i="11"/>
  <c r="I32" i="11"/>
  <c r="I33" i="11"/>
  <c r="I34" i="11"/>
  <c r="I35" i="11"/>
  <c r="I36" i="11"/>
  <c r="I38" i="11"/>
  <c r="I39" i="11"/>
  <c r="I40" i="11"/>
  <c r="I41" i="11"/>
  <c r="I42" i="11"/>
  <c r="I44" i="11"/>
  <c r="I45" i="11"/>
  <c r="I46" i="11"/>
  <c r="I47" i="11"/>
  <c r="I48" i="11"/>
  <c r="I49" i="11"/>
  <c r="I51" i="11"/>
  <c r="I52" i="11"/>
  <c r="I53" i="11"/>
  <c r="I54" i="11"/>
  <c r="I55" i="11"/>
  <c r="I57" i="11"/>
  <c r="I58" i="11"/>
  <c r="I59" i="11"/>
  <c r="I60" i="11"/>
  <c r="I62" i="11"/>
  <c r="I63" i="11"/>
  <c r="I64" i="11"/>
  <c r="I65" i="11"/>
  <c r="I66" i="11"/>
  <c r="I67" i="11"/>
  <c r="I70" i="11"/>
  <c r="I73" i="11"/>
  <c r="I74" i="11"/>
  <c r="I75" i="11"/>
  <c r="I76" i="11"/>
  <c r="I78" i="11"/>
  <c r="I79" i="11"/>
  <c r="I80" i="11"/>
  <c r="I12" i="11"/>
  <c r="I82" i="3"/>
  <c r="I81" i="3"/>
  <c r="I13" i="3"/>
  <c r="I14" i="3"/>
  <c r="I16" i="3"/>
  <c r="I17" i="3"/>
  <c r="I18" i="3"/>
  <c r="I19" i="3"/>
  <c r="I21" i="3"/>
  <c r="I22" i="3"/>
  <c r="I23" i="3"/>
  <c r="I24" i="3"/>
  <c r="I25" i="3"/>
  <c r="I27" i="3"/>
  <c r="I28" i="3"/>
  <c r="I29" i="3"/>
  <c r="I30" i="3"/>
  <c r="I31" i="3"/>
  <c r="I33" i="3"/>
  <c r="I34" i="3"/>
  <c r="I35" i="3"/>
  <c r="I36" i="3"/>
  <c r="I37" i="3"/>
  <c r="I39" i="3"/>
  <c r="I40" i="3"/>
  <c r="I41" i="3"/>
  <c r="I42" i="3"/>
  <c r="I43" i="3"/>
  <c r="I44" i="3"/>
  <c r="I48" i="3"/>
  <c r="I49" i="3"/>
  <c r="I50" i="3"/>
  <c r="I52" i="3"/>
  <c r="I53" i="3"/>
  <c r="I54" i="3"/>
  <c r="I55" i="3"/>
  <c r="I57" i="3"/>
  <c r="I58" i="3"/>
  <c r="I59" i="3"/>
  <c r="I60" i="3"/>
  <c r="I12" i="3"/>
  <c r="I115" i="1"/>
  <c r="I114" i="1"/>
  <c r="I13" i="1"/>
  <c r="I14" i="1"/>
  <c r="I16" i="1"/>
  <c r="I17" i="1"/>
  <c r="I18" i="1"/>
  <c r="I19" i="1"/>
  <c r="I21" i="1"/>
  <c r="I22" i="1"/>
  <c r="I23" i="1"/>
  <c r="I24" i="1"/>
  <c r="I26" i="1"/>
  <c r="I27" i="1"/>
  <c r="I28" i="1"/>
  <c r="I29" i="1"/>
  <c r="I31" i="1"/>
  <c r="I32" i="1"/>
  <c r="I33" i="1"/>
  <c r="I34" i="1"/>
  <c r="I35" i="1"/>
  <c r="I37" i="1"/>
  <c r="I38" i="1"/>
  <c r="I39" i="1"/>
  <c r="I40" i="1"/>
  <c r="I41" i="1"/>
  <c r="I43" i="1"/>
  <c r="I44" i="1"/>
  <c r="I45" i="1"/>
  <c r="I46" i="1"/>
  <c r="I47" i="1"/>
  <c r="I49" i="1"/>
  <c r="I50" i="1"/>
  <c r="I51" i="1"/>
  <c r="I52" i="1"/>
  <c r="I53" i="1"/>
  <c r="I55" i="1"/>
  <c r="I56" i="1"/>
  <c r="I57" i="1"/>
  <c r="I58" i="1"/>
  <c r="I59" i="1"/>
  <c r="I60" i="1"/>
  <c r="I63" i="1"/>
  <c r="I66" i="1"/>
  <c r="I67" i="1"/>
  <c r="I68" i="1"/>
  <c r="I69" i="1"/>
  <c r="I71" i="1"/>
  <c r="I72" i="1"/>
  <c r="I73" i="1"/>
  <c r="I74" i="1"/>
  <c r="I76" i="1"/>
  <c r="I77" i="1"/>
  <c r="I78" i="1"/>
  <c r="I12" i="1"/>
  <c r="I67" i="13"/>
  <c r="I66" i="13"/>
  <c r="I13" i="13"/>
  <c r="I14" i="13"/>
  <c r="I16" i="13"/>
  <c r="I17" i="13"/>
  <c r="I18" i="13"/>
  <c r="I19" i="13"/>
  <c r="I20" i="13"/>
  <c r="I22" i="13"/>
  <c r="I23" i="13"/>
  <c r="I24" i="13"/>
  <c r="I25" i="13"/>
  <c r="I26" i="13"/>
  <c r="I28" i="13"/>
  <c r="I29" i="13"/>
  <c r="I30" i="13"/>
  <c r="I31" i="13"/>
  <c r="I32" i="13"/>
  <c r="I34" i="13"/>
  <c r="I35" i="13"/>
  <c r="I36" i="13"/>
  <c r="I37" i="13"/>
  <c r="I38" i="13"/>
  <c r="I39" i="13"/>
  <c r="I43" i="13"/>
  <c r="I44" i="13"/>
  <c r="I45" i="13"/>
  <c r="I46" i="13"/>
  <c r="I48" i="13"/>
  <c r="I49" i="13"/>
  <c r="I50" i="13"/>
  <c r="I12" i="13"/>
  <c r="I116" i="17"/>
  <c r="I115" i="17"/>
  <c r="I17" i="17"/>
  <c r="I18" i="17"/>
  <c r="I19" i="17"/>
  <c r="I21" i="17"/>
  <c r="I22" i="17"/>
  <c r="I23" i="17"/>
  <c r="I24" i="17"/>
  <c r="I26" i="17"/>
  <c r="I27" i="17"/>
  <c r="I28" i="17"/>
  <c r="I29" i="17"/>
  <c r="I31" i="17"/>
  <c r="I32" i="17"/>
  <c r="I33" i="17"/>
  <c r="I34" i="17"/>
  <c r="I35" i="17"/>
  <c r="I37" i="17"/>
  <c r="I38" i="17"/>
  <c r="I39" i="17"/>
  <c r="I40" i="17"/>
  <c r="I42" i="17"/>
  <c r="I43" i="17"/>
  <c r="I44" i="17"/>
  <c r="I45" i="17"/>
  <c r="I46" i="17"/>
  <c r="I48" i="17"/>
  <c r="I49" i="17"/>
  <c r="I50" i="17"/>
  <c r="I52" i="17"/>
  <c r="I53" i="17"/>
  <c r="I54" i="17"/>
  <c r="I55" i="17"/>
  <c r="I56" i="17"/>
  <c r="I58" i="17"/>
  <c r="I59" i="17"/>
  <c r="I60" i="17"/>
  <c r="I61" i="17"/>
  <c r="I62" i="17"/>
  <c r="I63" i="17"/>
  <c r="I67" i="17"/>
  <c r="I68" i="17"/>
  <c r="I69" i="17"/>
  <c r="I71" i="17"/>
  <c r="I72" i="17"/>
  <c r="I73" i="17"/>
  <c r="I74" i="17"/>
  <c r="I76" i="17"/>
  <c r="I77" i="17"/>
  <c r="I78" i="17"/>
  <c r="I80" i="17"/>
  <c r="I81" i="17"/>
  <c r="I82" i="17"/>
  <c r="I83" i="17"/>
  <c r="I16" i="17"/>
  <c r="I13" i="17"/>
  <c r="I14" i="17"/>
  <c r="I12" i="17"/>
  <c r="I68" i="13" l="1"/>
  <c r="I99" i="12"/>
  <c r="C53" i="17"/>
  <c r="B18" i="18" l="1"/>
  <c r="C50" i="1"/>
  <c r="C49" i="12" l="1"/>
  <c r="C52" i="11"/>
  <c r="C34" i="3"/>
  <c r="C101" i="11" l="1"/>
  <c r="C43" i="11"/>
  <c r="C56" i="11"/>
  <c r="C61" i="11"/>
  <c r="C50" i="11"/>
  <c r="C31" i="11"/>
  <c r="C83" i="11"/>
  <c r="C104" i="11"/>
  <c r="C25" i="11"/>
  <c r="C77" i="11"/>
  <c r="C37" i="11"/>
  <c r="C90" i="11"/>
  <c r="C82" i="11"/>
  <c r="C72" i="11"/>
  <c r="C69" i="11"/>
  <c r="C76" i="12"/>
  <c r="C53" i="12"/>
  <c r="C47" i="12"/>
  <c r="C41" i="12"/>
  <c r="C29" i="12"/>
  <c r="C66" i="12"/>
  <c r="C83" i="12"/>
  <c r="C35" i="12"/>
  <c r="C77" i="12"/>
  <c r="C75" i="12"/>
  <c r="C69" i="12"/>
  <c r="C58" i="12"/>
</calcChain>
</file>

<file path=xl/sharedStrings.xml><?xml version="1.0" encoding="utf-8"?>
<sst xmlns="http://schemas.openxmlformats.org/spreadsheetml/2006/main" count="810" uniqueCount="135">
  <si>
    <t>Plaats complex</t>
  </si>
  <si>
    <t>Adres complex</t>
  </si>
  <si>
    <t>Naam complex</t>
  </si>
  <si>
    <t>Beheergroep</t>
  </si>
  <si>
    <t>Frequentie</t>
  </si>
  <si>
    <t>Hoeveelheid</t>
  </si>
  <si>
    <t>Eenheid</t>
  </si>
  <si>
    <t>Dronten</t>
  </si>
  <si>
    <t>De Drieslag 4, 8251 JZ</t>
  </si>
  <si>
    <t>Aeres Hogeschool Dronten</t>
  </si>
  <si>
    <t>Bodembedekkers</t>
  </si>
  <si>
    <t xml:space="preserve">m2 </t>
  </si>
  <si>
    <t>Vaste Planten</t>
  </si>
  <si>
    <t>Hagen</t>
  </si>
  <si>
    <t>Gazon</t>
  </si>
  <si>
    <t>Elementverharding</t>
  </si>
  <si>
    <t>Halfverharding</t>
  </si>
  <si>
    <t>Afrastering, hout</t>
  </si>
  <si>
    <t>m1</t>
  </si>
  <si>
    <t>Afvalbakken</t>
  </si>
  <si>
    <t>Fietsenrekken</t>
  </si>
  <si>
    <t>Banken (zitelementen)</t>
  </si>
  <si>
    <t>Verlichting</t>
  </si>
  <si>
    <t>Vlaggenmasten</t>
  </si>
  <si>
    <t>Bomen &lt; 6 m</t>
  </si>
  <si>
    <t>Bomen tussen 6 en 15 m</t>
  </si>
  <si>
    <t>Bomen &gt; 15 m</t>
  </si>
  <si>
    <t>(verkeers) Paal of Bord</t>
  </si>
  <si>
    <t>Sloot</t>
  </si>
  <si>
    <t>Betonelementen</t>
  </si>
  <si>
    <t>Schanskorven</t>
  </si>
  <si>
    <t>Braakliggend terrein</t>
  </si>
  <si>
    <t>Beplantingen</t>
  </si>
  <si>
    <t>Verhardingen</t>
  </si>
  <si>
    <t>Afscheidingen</t>
  </si>
  <si>
    <t>Inrichtingen</t>
  </si>
  <si>
    <t>Overige</t>
  </si>
  <si>
    <t>Begeleidingssnoei incl. weghalen scheuten</t>
  </si>
  <si>
    <t>Boomveiligheidscontrole</t>
  </si>
  <si>
    <t>Bemesten</t>
  </si>
  <si>
    <t>Maaien</t>
  </si>
  <si>
    <t>Verticuteren</t>
  </si>
  <si>
    <t>Doorzaaien</t>
  </si>
  <si>
    <t>Najaarssnoei</t>
  </si>
  <si>
    <t>Border onkruidvrij maken</t>
  </si>
  <si>
    <t>Snoeien overhangende takken</t>
  </si>
  <si>
    <t>Zijkanten haag scheren</t>
  </si>
  <si>
    <t>Bovenkant haag scheren</t>
  </si>
  <si>
    <t>Haagvoet onkruidvrij maken</t>
  </si>
  <si>
    <t>totaal</t>
  </si>
  <si>
    <t>Verharding onkruidvrij maken</t>
  </si>
  <si>
    <t>Controleren op vernieling</t>
  </si>
  <si>
    <t>Afvalbakken leegmaken</t>
  </si>
  <si>
    <t>Kolken inspecteren</t>
  </si>
  <si>
    <t>Kolken bladvrij houden</t>
  </si>
  <si>
    <t>Zitelementen schoonmaken</t>
  </si>
  <si>
    <t>Schoon maaien</t>
  </si>
  <si>
    <t>Onkruid vrij maken</t>
  </si>
  <si>
    <t>Controleren op werking</t>
  </si>
  <si>
    <t>Schoonmaken</t>
  </si>
  <si>
    <t>(jaarlijks)</t>
  </si>
  <si>
    <t>st.</t>
  </si>
  <si>
    <t>Elementverharding - Grasbeton</t>
  </si>
  <si>
    <t>Ruw Gras</t>
  </si>
  <si>
    <t>Straatkolken (incl. inspectieput)</t>
  </si>
  <si>
    <t>Heesters / Bosplantsoen</t>
  </si>
  <si>
    <t>Leibomen</t>
  </si>
  <si>
    <t>Najaar scheuten terugsnoeien</t>
  </si>
  <si>
    <t>Maaien (najaar)</t>
  </si>
  <si>
    <t>Kanten steken</t>
  </si>
  <si>
    <t>(bij)maaien rondom obstakels</t>
  </si>
  <si>
    <t>Boomspiegel onkruidvrij maken</t>
  </si>
  <si>
    <t>Stam- en/of wortelopschot verwijderen</t>
  </si>
  <si>
    <t>Snoeien heesters/ bosplantsoen</t>
  </si>
  <si>
    <t>Verwijderen van zwerfafval</t>
  </si>
  <si>
    <t>Verwijderen van bladafval</t>
  </si>
  <si>
    <t>Korven</t>
  </si>
  <si>
    <t>Wistenweg 13C, 8251 PB</t>
  </si>
  <si>
    <t>Aeres Farms Dronten</t>
  </si>
  <si>
    <t>Asfalt verharding</t>
  </si>
  <si>
    <t>Bloembakken</t>
  </si>
  <si>
    <t>Bodembedekkers met solitairen</t>
  </si>
  <si>
    <t>Afscheiding - Metaal</t>
  </si>
  <si>
    <t>Afscheiding - Hout</t>
  </si>
  <si>
    <t>Vijver / Poel</t>
  </si>
  <si>
    <t>Rondom schoonmaken</t>
  </si>
  <si>
    <t>Afscheiding - Gaas</t>
  </si>
  <si>
    <t>Rozen</t>
  </si>
  <si>
    <t>Snoeien</t>
  </si>
  <si>
    <t>Rozen beschermen tegen vorst</t>
  </si>
  <si>
    <t>Klimplanten</t>
  </si>
  <si>
    <t>Planten geleiden</t>
  </si>
  <si>
    <t>Schooltuin</t>
  </si>
  <si>
    <t>Almere</t>
  </si>
  <si>
    <t>Heliumweg 1</t>
  </si>
  <si>
    <t>Aeres (V)MBO Almere</t>
  </si>
  <si>
    <t>Lelystad</t>
  </si>
  <si>
    <t>Tjalk 25-58</t>
  </si>
  <si>
    <t>Aeres VMBO Lelystad</t>
  </si>
  <si>
    <t>Solitaire heesters</t>
  </si>
  <si>
    <t>Paal en draad</t>
  </si>
  <si>
    <r>
      <t>Straatkolken (</t>
    </r>
    <r>
      <rPr>
        <b/>
        <sz val="11"/>
        <color rgb="FFFF0000"/>
        <rFont val="Calibri"/>
        <family val="2"/>
        <scheme val="minor"/>
      </rPr>
      <t>excl.</t>
    </r>
    <r>
      <rPr>
        <b/>
        <sz val="11"/>
        <color theme="1"/>
        <rFont val="Calibri"/>
        <family val="2"/>
        <scheme val="minor"/>
      </rPr>
      <t xml:space="preserve"> inspectieput)</t>
    </r>
  </si>
  <si>
    <t>Afscheiding - Voethek</t>
  </si>
  <si>
    <t>Betonelementen / varkensruggen</t>
  </si>
  <si>
    <t>Controle op dood hout</t>
  </si>
  <si>
    <t>Verwijderen bladafval</t>
  </si>
  <si>
    <t>Verwijderen zwerfafval</t>
  </si>
  <si>
    <t>Gladheidsbestrijding (op afroep)</t>
  </si>
  <si>
    <t>Border onkruidvrij maken (plukken)</t>
  </si>
  <si>
    <t>Vakbekwaam hovenier</t>
  </si>
  <si>
    <t>Hovenier</t>
  </si>
  <si>
    <t>Ter Beschikking Stellen (TBS)</t>
  </si>
  <si>
    <t>uur</t>
  </si>
  <si>
    <t>Emmeloord</t>
  </si>
  <si>
    <t>De Balkan 16, 8303 GZ</t>
  </si>
  <si>
    <t>Aeres Praktijkonderwijs (v)mbo</t>
  </si>
  <si>
    <t>Vrijstaande beplanting houtsnippers</t>
  </si>
  <si>
    <t>Verwijderen van zwerf- en bladafval</t>
  </si>
  <si>
    <t>Beurtprijs excl. btw</t>
  </si>
  <si>
    <t>Totaal excl. btw</t>
  </si>
  <si>
    <t>Uurtarief (max. € 50,-) excl. btw</t>
  </si>
  <si>
    <t>Totaal locatie:</t>
  </si>
  <si>
    <t>Invulinstructie prijzenblad:</t>
  </si>
  <si>
    <t xml:space="preserve">U dient alle relevante cellen (kolom H) in navolgende tabbladen te voorzien van een prijsopgave.  </t>
  </si>
  <si>
    <t>Voorwaarden:</t>
  </si>
  <si>
    <t xml:space="preserve">Na opdrachtverstrekking zal i.o.m. betreffende locaties het definitief verrichtingenbestek opgemaakt worden. Hierin kunnen kleine verschillen optreden met voorliggende opgave. Eventuele verschillen in aantal verrichtingen zullen door opdrachtnemer naar rato verrekend worden. Ter illustratie: indien het aantal verrichtingen wordt aangepast van 6 naar 8 zal de kostprijs met een derde t.o.v. oorspronkelijk toenemen. </t>
  </si>
  <si>
    <t>Na het invullen van alle relevante cellen in navolgende tabbladen verschijnt hieronder de inschrijfsom excl. btw voor dit perceel.</t>
  </si>
  <si>
    <t>Onderstaand na invullen van alle tabbladen uw gegevens vermelden, het tabblad printen en rechtsgeldig (laten) tekenen door een vertegenwoordigingsbevoegd functionaris. Vervolgens dit fysiek document scannen en bij uw inschrijving voegen.</t>
  </si>
  <si>
    <t>Naam onderneming</t>
  </si>
  <si>
    <t>Naam tekenbevoegde</t>
  </si>
  <si>
    <t>Functie tekenbevoegde</t>
  </si>
  <si>
    <t>Rechtsgeldige handtekening</t>
  </si>
  <si>
    <t>Plaats en datum</t>
  </si>
  <si>
    <t>Inschrijfsom perceel 1</t>
  </si>
  <si>
    <t>M.b.t. gladheidsbestrijding is het aantal 2 opgenomen. Dit is enkel om een zeker 'gewicht' toe te kennen binnen het prijzenblad. Het betreft een activiteit welke enkel 'op afroep' wordt uitgevoerd. Hieraan kunt u geen rechten ontlenen. Dit geldt ook voor het aantal opgenomen aanvullende uren.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</si>
</sst>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quot;€&quot;\ * #,##0.00_ ;_ &quot;€&quot;\ * \-#,##0.00_ ;_ &quot;€&quot;\ * &quot;-&quot;??_ ;_ @_ "/>
    <numFmt numFmtId="43" formatCode="_ * #,##0.00_ ;_ * \-#,##0.00_ ;_ * &quot;-&quot;??_ ;_ @_ "/>
    <numFmt numFmtId="164" formatCode="&quot;€&quot;\ #,##0.00"/>
    <numFmt numFmtId="165" formatCode="00.00.00.000"/>
    <numFmt numFmtId="166" formatCode="_ [$€-413]\ * #,##0.00_ ;_ [$€-413]\ * \-#,##0.00_ ;_ [$€-413]\ * &quot;-&quot;??_ ;_ @_ "/>
  </numFmts>
  <fonts count="16" x14ac:knownFonts="1">
    <font>
      <sz val="11"/>
      <color theme="1"/>
      <name val="Calibri"/>
      <family val="2"/>
      <scheme val="minor"/>
    </font>
    <font>
      <b/>
      <sz val="11"/>
      <color theme="1"/>
      <name val="Calibri"/>
      <family val="2"/>
      <scheme val="minor"/>
    </font>
    <font>
      <sz val="9"/>
      <color theme="1"/>
      <name val="Calibri"/>
      <family val="2"/>
      <scheme val="minor"/>
    </font>
    <font>
      <i/>
      <sz val="9"/>
      <color theme="1"/>
      <name val="Calibri"/>
      <family val="2"/>
      <scheme val="minor"/>
    </font>
    <font>
      <sz val="12"/>
      <color theme="1"/>
      <name val="Century Gothic"/>
      <family val="2"/>
    </font>
    <font>
      <b/>
      <sz val="10"/>
      <color theme="1"/>
      <name val="Century Gothic"/>
      <family val="2"/>
    </font>
    <font>
      <b/>
      <i/>
      <sz val="10"/>
      <color theme="1"/>
      <name val="Century Gothic"/>
      <family val="2"/>
    </font>
    <font>
      <b/>
      <sz val="14"/>
      <name val="Century Gothic"/>
      <family val="2"/>
    </font>
    <font>
      <sz val="11"/>
      <color rgb="FFFF0000"/>
      <name val="Calibri"/>
      <family val="2"/>
      <scheme val="minor"/>
    </font>
    <font>
      <b/>
      <sz val="11"/>
      <color rgb="FFFF0000"/>
      <name val="Calibri"/>
      <family val="2"/>
      <scheme val="minor"/>
    </font>
    <font>
      <b/>
      <sz val="11"/>
      <name val="Calibri"/>
      <family val="2"/>
      <scheme val="minor"/>
    </font>
    <font>
      <sz val="11"/>
      <color theme="1"/>
      <name val="Calibri"/>
      <family val="2"/>
      <scheme val="minor"/>
    </font>
    <font>
      <sz val="12"/>
      <color theme="1"/>
      <name val="Calibri"/>
      <family val="2"/>
      <scheme val="minor"/>
    </font>
    <font>
      <sz val="10"/>
      <color theme="1"/>
      <name val="Calibri"/>
      <family val="2"/>
      <scheme val="minor"/>
    </font>
    <font>
      <sz val="11"/>
      <name val="Calibri"/>
      <family val="2"/>
      <scheme val="minor"/>
    </font>
    <font>
      <b/>
      <sz val="14"/>
      <color theme="1"/>
      <name val="Calibri"/>
      <family val="2"/>
      <scheme val="minor"/>
    </font>
  </fonts>
  <fills count="17">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0"/>
        <bgColor indexed="64"/>
      </patternFill>
    </fill>
    <fill>
      <patternFill patternType="solid">
        <fgColor rgb="FF92D050"/>
        <bgColor indexed="64"/>
      </patternFill>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1" fillId="0" borderId="0" applyFont="0" applyFill="0" applyBorder="0" applyAlignment="0" applyProtection="0"/>
  </cellStyleXfs>
  <cellXfs count="156">
    <xf numFmtId="0" fontId="0" fillId="0" borderId="0" xfId="0"/>
    <xf numFmtId="3" fontId="0" fillId="0" borderId="0" xfId="0" applyNumberFormat="1" applyAlignment="1">
      <alignment horizontal="left"/>
    </xf>
    <xf numFmtId="0" fontId="1" fillId="0" borderId="0" xfId="0" applyFont="1"/>
    <xf numFmtId="0" fontId="4" fillId="0" borderId="1" xfId="0" applyFont="1" applyBorder="1" applyAlignment="1">
      <alignment vertical="center"/>
    </xf>
    <xf numFmtId="0" fontId="4" fillId="0" borderId="3" xfId="0" applyFont="1" applyBorder="1" applyAlignment="1">
      <alignment vertical="center"/>
    </xf>
    <xf numFmtId="0" fontId="0" fillId="0" borderId="1" xfId="0" applyBorder="1"/>
    <xf numFmtId="0" fontId="0" fillId="0" borderId="7" xfId="0" applyBorder="1"/>
    <xf numFmtId="0" fontId="0" fillId="0" borderId="2" xfId="0" applyBorder="1"/>
    <xf numFmtId="0" fontId="5" fillId="0" borderId="8" xfId="0" applyFont="1" applyBorder="1"/>
    <xf numFmtId="0" fontId="0" fillId="0" borderId="0" xfId="0" applyBorder="1"/>
    <xf numFmtId="0" fontId="0" fillId="0" borderId="9" xfId="0" applyBorder="1"/>
    <xf numFmtId="0" fontId="0" fillId="0" borderId="8" xfId="0" applyBorder="1"/>
    <xf numFmtId="0" fontId="0" fillId="0" borderId="3" xfId="0" applyBorder="1"/>
    <xf numFmtId="0" fontId="0" fillId="0" borderId="10" xfId="0" applyBorder="1"/>
    <xf numFmtId="0" fontId="0" fillId="0" borderId="4" xfId="0" applyBorder="1"/>
    <xf numFmtId="0" fontId="1" fillId="6" borderId="0" xfId="0" applyFont="1" applyFill="1" applyAlignment="1">
      <alignment horizontal="center"/>
    </xf>
    <xf numFmtId="0" fontId="3" fillId="6" borderId="0" xfId="0" applyFont="1" applyFill="1" applyAlignment="1">
      <alignment horizontal="left"/>
    </xf>
    <xf numFmtId="0" fontId="2" fillId="6" borderId="0" xfId="0" applyFont="1" applyFill="1" applyAlignment="1">
      <alignment horizontal="left"/>
    </xf>
    <xf numFmtId="0" fontId="2" fillId="6" borderId="0" xfId="0" applyFont="1" applyFill="1" applyAlignment="1">
      <alignment horizontal="center"/>
    </xf>
    <xf numFmtId="0" fontId="3" fillId="6" borderId="0" xfId="0" applyFont="1" applyFill="1" applyAlignment="1">
      <alignment horizontal="center"/>
    </xf>
    <xf numFmtId="0" fontId="0" fillId="6" borderId="0" xfId="0" applyFill="1" applyAlignment="1">
      <alignment horizontal="center"/>
    </xf>
    <xf numFmtId="0" fontId="1" fillId="7" borderId="0" xfId="0" applyFont="1" applyFill="1" applyAlignment="1">
      <alignment horizontal="center"/>
    </xf>
    <xf numFmtId="0" fontId="1" fillId="8" borderId="0" xfId="0" applyFont="1" applyFill="1" applyAlignment="1">
      <alignment horizontal="center"/>
    </xf>
    <xf numFmtId="0" fontId="1" fillId="10" borderId="0" xfId="0" applyFont="1" applyFill="1" applyAlignment="1">
      <alignment horizontal="center"/>
    </xf>
    <xf numFmtId="0" fontId="3" fillId="10" borderId="0" xfId="0" applyFont="1" applyFill="1" applyAlignment="1">
      <alignment horizontal="left"/>
    </xf>
    <xf numFmtId="0" fontId="2" fillId="10" borderId="0" xfId="0" applyFont="1" applyFill="1" applyAlignment="1">
      <alignment horizontal="left"/>
    </xf>
    <xf numFmtId="0" fontId="0" fillId="10" borderId="0" xfId="0" applyFont="1" applyFill="1" applyAlignment="1">
      <alignment horizontal="left"/>
    </xf>
    <xf numFmtId="0" fontId="3" fillId="7" borderId="0" xfId="0" applyFont="1" applyFill="1" applyAlignment="1">
      <alignment horizontal="left"/>
    </xf>
    <xf numFmtId="0" fontId="2" fillId="7" borderId="0" xfId="0" applyFont="1" applyFill="1" applyAlignment="1">
      <alignment horizontal="left"/>
    </xf>
    <xf numFmtId="0" fontId="1" fillId="2" borderId="0" xfId="0" applyFont="1" applyFill="1" applyAlignment="1">
      <alignment horizontal="center"/>
    </xf>
    <xf numFmtId="0" fontId="3" fillId="2" borderId="0" xfId="0" applyFont="1" applyFill="1" applyAlignment="1">
      <alignment horizontal="left"/>
    </xf>
    <xf numFmtId="0" fontId="2" fillId="2" borderId="0" xfId="0" applyFont="1" applyFill="1" applyAlignment="1">
      <alignment horizontal="left"/>
    </xf>
    <xf numFmtId="0" fontId="1" fillId="6" borderId="0" xfId="0" applyFont="1" applyFill="1" applyAlignment="1">
      <alignment horizontal="right"/>
    </xf>
    <xf numFmtId="0" fontId="2" fillId="6" borderId="0" xfId="0" applyFont="1" applyFill="1" applyAlignment="1">
      <alignment horizontal="right"/>
    </xf>
    <xf numFmtId="3" fontId="1" fillId="6" borderId="0" xfId="0" applyNumberFormat="1" applyFont="1" applyFill="1" applyAlignment="1">
      <alignment horizontal="right"/>
    </xf>
    <xf numFmtId="3" fontId="1" fillId="8" borderId="0" xfId="0" applyNumberFormat="1" applyFont="1" applyFill="1" applyAlignment="1">
      <alignment horizontal="right"/>
    </xf>
    <xf numFmtId="3" fontId="1" fillId="10" borderId="0" xfId="0" applyNumberFormat="1" applyFont="1" applyFill="1" applyAlignment="1">
      <alignment horizontal="right"/>
    </xf>
    <xf numFmtId="0" fontId="2" fillId="10" borderId="0" xfId="0" applyFont="1" applyFill="1" applyAlignment="1">
      <alignment horizontal="right"/>
    </xf>
    <xf numFmtId="3" fontId="0" fillId="10" borderId="0" xfId="0" applyNumberFormat="1" applyFont="1" applyFill="1" applyAlignment="1">
      <alignment horizontal="right"/>
    </xf>
    <xf numFmtId="3" fontId="1" fillId="7" borderId="0" xfId="0" applyNumberFormat="1" applyFont="1" applyFill="1" applyAlignment="1">
      <alignment horizontal="right"/>
    </xf>
    <xf numFmtId="0" fontId="2" fillId="7" borderId="0" xfId="0" applyFont="1" applyFill="1" applyAlignment="1">
      <alignment horizontal="right"/>
    </xf>
    <xf numFmtId="3" fontId="0" fillId="7" borderId="0" xfId="0" applyNumberFormat="1" applyFill="1" applyAlignment="1">
      <alignment horizontal="right"/>
    </xf>
    <xf numFmtId="3" fontId="1" fillId="2" borderId="0" xfId="0" applyNumberFormat="1" applyFont="1" applyFill="1" applyAlignment="1"/>
    <xf numFmtId="0" fontId="2" fillId="2" borderId="0" xfId="0" applyFont="1" applyFill="1" applyAlignment="1"/>
    <xf numFmtId="0" fontId="2" fillId="2" borderId="0" xfId="0" applyFont="1" applyFill="1" applyAlignment="1">
      <alignment horizontal="center"/>
    </xf>
    <xf numFmtId="0" fontId="2" fillId="10" borderId="0" xfId="0" applyFont="1" applyFill="1" applyAlignment="1">
      <alignment horizontal="center"/>
    </xf>
    <xf numFmtId="0" fontId="0" fillId="10" borderId="0" xfId="0" applyFont="1" applyFill="1" applyAlignment="1">
      <alignment horizontal="center"/>
    </xf>
    <xf numFmtId="0" fontId="2" fillId="7" borderId="0" xfId="0" applyFont="1" applyFill="1" applyAlignment="1">
      <alignment horizontal="center"/>
    </xf>
    <xf numFmtId="0" fontId="0" fillId="7" borderId="0" xfId="0" applyFill="1" applyAlignment="1">
      <alignment horizontal="center"/>
    </xf>
    <xf numFmtId="0" fontId="8" fillId="0" borderId="0" xfId="0" applyFont="1"/>
    <xf numFmtId="0" fontId="10" fillId="10" borderId="0" xfId="0" applyFont="1" applyFill="1" applyAlignment="1">
      <alignment horizontal="center"/>
    </xf>
    <xf numFmtId="0" fontId="10" fillId="6" borderId="0" xfId="0" applyFont="1" applyFill="1" applyAlignment="1">
      <alignment horizontal="center"/>
    </xf>
    <xf numFmtId="3" fontId="2" fillId="6" borderId="0" xfId="0" applyNumberFormat="1" applyFont="1" applyFill="1" applyAlignment="1">
      <alignment horizontal="right"/>
    </xf>
    <xf numFmtId="3" fontId="2" fillId="6" borderId="0" xfId="0" applyNumberFormat="1" applyFont="1" applyFill="1" applyAlignment="1">
      <alignment horizontal="center"/>
    </xf>
    <xf numFmtId="3" fontId="2" fillId="6" borderId="0" xfId="0" applyNumberFormat="1" applyFont="1" applyFill="1" applyAlignment="1">
      <alignment horizontal="left"/>
    </xf>
    <xf numFmtId="3" fontId="1" fillId="6" borderId="0" xfId="0" applyNumberFormat="1" applyFont="1" applyFill="1" applyAlignment="1">
      <alignment horizontal="center"/>
    </xf>
    <xf numFmtId="3" fontId="0" fillId="6" borderId="0" xfId="0" applyNumberFormat="1" applyFill="1" applyAlignment="1">
      <alignment horizontal="center"/>
    </xf>
    <xf numFmtId="0" fontId="0" fillId="0" borderId="0" xfId="0" applyAlignment="1">
      <alignment horizontal="center"/>
    </xf>
    <xf numFmtId="3" fontId="1" fillId="12" borderId="0" xfId="0" applyNumberFormat="1" applyFont="1" applyFill="1" applyAlignment="1">
      <alignment horizontal="right"/>
    </xf>
    <xf numFmtId="0" fontId="1" fillId="12" borderId="0" xfId="0" applyFont="1" applyFill="1" applyAlignment="1">
      <alignment horizontal="center"/>
    </xf>
    <xf numFmtId="0" fontId="0" fillId="9" borderId="0" xfId="0" applyFill="1"/>
    <xf numFmtId="0" fontId="0" fillId="14" borderId="0" xfId="0" applyFill="1"/>
    <xf numFmtId="0" fontId="1" fillId="14" borderId="0" xfId="0" applyFont="1" applyFill="1"/>
    <xf numFmtId="3" fontId="1" fillId="14" borderId="0" xfId="0" applyNumberFormat="1" applyFont="1" applyFill="1"/>
    <xf numFmtId="3" fontId="0" fillId="14" borderId="0" xfId="0" applyNumberFormat="1" applyFill="1"/>
    <xf numFmtId="0" fontId="0" fillId="0" borderId="11" xfId="0" applyBorder="1"/>
    <xf numFmtId="0" fontId="0" fillId="0" borderId="0" xfId="0" applyFill="1"/>
    <xf numFmtId="0" fontId="0" fillId="10" borderId="0" xfId="0" applyFill="1"/>
    <xf numFmtId="3" fontId="0" fillId="0" borderId="0" xfId="0" applyNumberFormat="1" applyFill="1" applyAlignment="1">
      <alignment horizontal="left"/>
    </xf>
    <xf numFmtId="0" fontId="0" fillId="0" borderId="11" xfId="0" applyFill="1" applyBorder="1"/>
    <xf numFmtId="0" fontId="12" fillId="0" borderId="1" xfId="0" applyFont="1" applyBorder="1" applyAlignment="1">
      <alignment vertical="center"/>
    </xf>
    <xf numFmtId="0" fontId="12" fillId="0" borderId="2" xfId="0" applyFont="1" applyBorder="1"/>
    <xf numFmtId="0" fontId="12" fillId="0" borderId="5" xfId="0" applyFont="1" applyBorder="1" applyAlignment="1">
      <alignment horizontal="right"/>
    </xf>
    <xf numFmtId="0" fontId="12" fillId="0" borderId="5" xfId="0" applyFont="1" applyBorder="1" applyAlignment="1">
      <alignment vertical="center" wrapText="1"/>
    </xf>
    <xf numFmtId="0" fontId="12" fillId="0" borderId="5" xfId="0" applyFont="1" applyBorder="1"/>
    <xf numFmtId="0" fontId="12" fillId="0" borderId="3" xfId="0" applyFont="1" applyBorder="1" applyAlignment="1">
      <alignment vertical="center"/>
    </xf>
    <xf numFmtId="0" fontId="12" fillId="0" borderId="4" xfId="0" applyFont="1" applyBorder="1"/>
    <xf numFmtId="0" fontId="12" fillId="0" borderId="6" xfId="0" applyFont="1" applyBorder="1" applyAlignment="1">
      <alignment horizontal="right"/>
    </xf>
    <xf numFmtId="0" fontId="12" fillId="0" borderId="6" xfId="0" applyFont="1" applyBorder="1" applyAlignment="1">
      <alignment vertical="center" wrapText="1"/>
    </xf>
    <xf numFmtId="0" fontId="13" fillId="0" borderId="6" xfId="0" applyFont="1" applyBorder="1"/>
    <xf numFmtId="0" fontId="14" fillId="14" borderId="11" xfId="0" applyFont="1" applyFill="1" applyBorder="1"/>
    <xf numFmtId="0" fontId="0" fillId="14" borderId="11" xfId="0" applyFill="1" applyBorder="1"/>
    <xf numFmtId="164" fontId="0" fillId="0" borderId="11" xfId="0" applyNumberFormat="1" applyBorder="1"/>
    <xf numFmtId="164" fontId="0" fillId="0" borderId="0" xfId="0" applyNumberFormat="1" applyBorder="1"/>
    <xf numFmtId="164" fontId="1" fillId="0" borderId="11" xfId="0" applyNumberFormat="1" applyFont="1" applyBorder="1"/>
    <xf numFmtId="0" fontId="12" fillId="0" borderId="5" xfId="0" applyFont="1" applyBorder="1" applyAlignment="1">
      <alignment horizontal="left"/>
    </xf>
    <xf numFmtId="0" fontId="12" fillId="0" borderId="6" xfId="0" applyFont="1" applyBorder="1" applyAlignment="1">
      <alignment horizontal="left"/>
    </xf>
    <xf numFmtId="0" fontId="0" fillId="0" borderId="0" xfId="0" applyAlignment="1">
      <alignment vertical="center"/>
    </xf>
    <xf numFmtId="44" fontId="0" fillId="0" borderId="11" xfId="0" applyNumberFormat="1" applyBorder="1"/>
    <xf numFmtId="44" fontId="0" fillId="14" borderId="11" xfId="0" applyNumberFormat="1" applyFill="1" applyBorder="1"/>
    <xf numFmtId="44" fontId="1" fillId="0" borderId="11" xfId="0" applyNumberFormat="1" applyFont="1" applyBorder="1"/>
    <xf numFmtId="43" fontId="0" fillId="14" borderId="11" xfId="0" applyNumberFormat="1" applyFill="1" applyBorder="1"/>
    <xf numFmtId="166" fontId="0" fillId="0" borderId="11" xfId="0" applyNumberFormat="1" applyBorder="1"/>
    <xf numFmtId="44" fontId="0" fillId="0" borderId="11" xfId="1" applyFont="1" applyBorder="1"/>
    <xf numFmtId="44" fontId="1" fillId="0" borderId="11" xfId="1" applyFont="1" applyBorder="1"/>
    <xf numFmtId="166" fontId="0" fillId="14" borderId="11" xfId="0" applyNumberFormat="1" applyFill="1" applyBorder="1"/>
    <xf numFmtId="166" fontId="0" fillId="0" borderId="11" xfId="1" applyNumberFormat="1" applyFont="1" applyBorder="1"/>
    <xf numFmtId="44" fontId="0" fillId="14" borderId="11" xfId="1" applyFont="1" applyFill="1" applyBorder="1"/>
    <xf numFmtId="0" fontId="1" fillId="10" borderId="0" xfId="0" applyFont="1" applyFill="1"/>
    <xf numFmtId="0" fontId="0" fillId="10" borderId="0" xfId="0" applyFill="1" applyAlignment="1">
      <alignment vertical="top" wrapText="1"/>
    </xf>
    <xf numFmtId="0" fontId="0" fillId="10" borderId="0" xfId="0" applyFill="1" applyAlignment="1">
      <alignment wrapText="1"/>
    </xf>
    <xf numFmtId="0" fontId="15" fillId="9" borderId="0" xfId="0" applyFont="1" applyFill="1"/>
    <xf numFmtId="44" fontId="0" fillId="9" borderId="0" xfId="1" applyFont="1" applyFill="1" applyAlignment="1"/>
    <xf numFmtId="0" fontId="13" fillId="16" borderId="0" xfId="0" applyFont="1" applyFill="1"/>
    <xf numFmtId="0" fontId="0" fillId="16" borderId="0" xfId="0" applyFill="1"/>
    <xf numFmtId="0" fontId="1" fillId="16" borderId="0" xfId="0" applyFont="1" applyFill="1"/>
    <xf numFmtId="0" fontId="1" fillId="10" borderId="0" xfId="0" applyFont="1" applyFill="1" applyAlignment="1">
      <alignment horizontal="left"/>
    </xf>
    <xf numFmtId="0" fontId="1" fillId="2" borderId="0" xfId="0" applyFont="1" applyFill="1" applyAlignment="1">
      <alignment horizontal="left"/>
    </xf>
    <xf numFmtId="0" fontId="1" fillId="8" borderId="0" xfId="0" applyFont="1" applyFill="1" applyAlignment="1">
      <alignment horizontal="left"/>
    </xf>
    <xf numFmtId="0" fontId="1" fillId="6" borderId="0" xfId="0" applyFont="1" applyFill="1" applyAlignment="1">
      <alignment horizontal="left"/>
    </xf>
    <xf numFmtId="0" fontId="1" fillId="12" borderId="0" xfId="0" applyFont="1" applyFill="1" applyAlignment="1">
      <alignment horizontal="left"/>
    </xf>
    <xf numFmtId="0" fontId="1" fillId="7" borderId="0" xfId="0" applyFont="1" applyFill="1" applyAlignment="1">
      <alignment horizontal="left"/>
    </xf>
    <xf numFmtId="0" fontId="0" fillId="7" borderId="0" xfId="0" applyFill="1" applyAlignment="1">
      <alignment horizontal="left"/>
    </xf>
    <xf numFmtId="164" fontId="0" fillId="0" borderId="11" xfId="0" applyNumberFormat="1" applyBorder="1" applyProtection="1">
      <protection locked="0"/>
    </xf>
    <xf numFmtId="0" fontId="0" fillId="14" borderId="11" xfId="0" applyFill="1" applyBorder="1" applyProtection="1">
      <protection locked="0"/>
    </xf>
    <xf numFmtId="44" fontId="0" fillId="0" borderId="11" xfId="0" applyNumberFormat="1" applyBorder="1" applyProtection="1">
      <protection locked="0"/>
    </xf>
    <xf numFmtId="44" fontId="0" fillId="14" borderId="11" xfId="0" applyNumberFormat="1" applyFill="1" applyBorder="1" applyProtection="1">
      <protection locked="0"/>
    </xf>
    <xf numFmtId="166" fontId="0" fillId="0" borderId="11" xfId="0" applyNumberFormat="1" applyBorder="1" applyProtection="1">
      <protection locked="0"/>
    </xf>
    <xf numFmtId="166" fontId="0" fillId="14" borderId="11" xfId="0" applyNumberFormat="1" applyFill="1" applyBorder="1" applyProtection="1">
      <protection locked="0"/>
    </xf>
    <xf numFmtId="44" fontId="0" fillId="0" borderId="11" xfId="1" applyFont="1" applyBorder="1" applyProtection="1">
      <protection locked="0"/>
    </xf>
    <xf numFmtId="44" fontId="0" fillId="14" borderId="11" xfId="1" applyFont="1" applyFill="1" applyBorder="1" applyProtection="1">
      <protection locked="0"/>
    </xf>
    <xf numFmtId="166" fontId="0" fillId="0" borderId="11" xfId="1" applyNumberFormat="1" applyFont="1" applyBorder="1" applyProtection="1">
      <protection locked="0"/>
    </xf>
    <xf numFmtId="44" fontId="0" fillId="0" borderId="11" xfId="1" applyFont="1" applyFill="1" applyBorder="1"/>
    <xf numFmtId="44" fontId="0" fillId="0" borderId="11" xfId="1" applyFont="1" applyFill="1" applyBorder="1" applyProtection="1">
      <protection locked="0"/>
    </xf>
    <xf numFmtId="0" fontId="0" fillId="15" borderId="0" xfId="0" applyFill="1" applyAlignment="1" applyProtection="1">
      <protection locked="0"/>
    </xf>
    <xf numFmtId="0" fontId="0" fillId="0" borderId="0" xfId="0" applyAlignment="1" applyProtection="1">
      <protection locked="0"/>
    </xf>
    <xf numFmtId="44" fontId="0" fillId="15" borderId="0" xfId="1" applyFont="1" applyFill="1" applyAlignment="1"/>
    <xf numFmtId="0" fontId="0" fillId="15" borderId="0" xfId="0" applyFill="1" applyAlignment="1" applyProtection="1">
      <alignment horizontal="left" vertical="top"/>
      <protection locked="0"/>
    </xf>
    <xf numFmtId="0" fontId="0" fillId="0" borderId="0" xfId="0" applyAlignment="1" applyProtection="1">
      <alignment horizontal="left" vertical="top"/>
      <protection locked="0"/>
    </xf>
    <xf numFmtId="10" fontId="0" fillId="0" borderId="5" xfId="0" applyNumberFormat="1" applyFont="1" applyBorder="1" applyAlignment="1">
      <alignment vertical="center"/>
    </xf>
    <xf numFmtId="10" fontId="0" fillId="0" borderId="6" xfId="0" applyNumberFormat="1" applyFont="1" applyBorder="1" applyAlignment="1">
      <alignment vertical="center"/>
    </xf>
    <xf numFmtId="0" fontId="0" fillId="0" borderId="11" xfId="0" applyFont="1" applyBorder="1" applyAlignment="1">
      <alignment vertical="center"/>
    </xf>
    <xf numFmtId="0" fontId="1" fillId="10" borderId="0" xfId="0" applyFont="1" applyFill="1" applyAlignment="1">
      <alignment horizontal="left"/>
    </xf>
    <xf numFmtId="0" fontId="7" fillId="13" borderId="0" xfId="0" applyFont="1" applyFill="1" applyAlignment="1">
      <alignment horizontal="left"/>
    </xf>
    <xf numFmtId="0" fontId="7" fillId="11" borderId="0" xfId="0" applyFont="1" applyFill="1" applyAlignment="1">
      <alignment horizontal="left"/>
    </xf>
    <xf numFmtId="0" fontId="1" fillId="2" borderId="0" xfId="0" applyFont="1" applyFill="1" applyAlignment="1">
      <alignment horizontal="left"/>
    </xf>
    <xf numFmtId="0" fontId="7" fillId="3" borderId="0" xfId="0" applyFont="1" applyFill="1" applyAlignment="1">
      <alignment horizontal="left"/>
    </xf>
    <xf numFmtId="0" fontId="7" fillId="9" borderId="0" xfId="0" applyFont="1" applyFill="1" applyAlignment="1">
      <alignment horizontal="left"/>
    </xf>
    <xf numFmtId="0" fontId="1" fillId="8" borderId="0" xfId="0" applyFont="1" applyFill="1" applyAlignment="1">
      <alignment horizontal="left"/>
    </xf>
    <xf numFmtId="0" fontId="1" fillId="6" borderId="0" xfId="0" applyFont="1" applyFill="1" applyAlignment="1">
      <alignment horizontal="left"/>
    </xf>
    <xf numFmtId="0" fontId="7" fillId="5" borderId="0" xfId="0" applyFont="1" applyFill="1" applyAlignment="1">
      <alignment horizontal="left"/>
    </xf>
    <xf numFmtId="0" fontId="1" fillId="12" borderId="0" xfId="0" applyFont="1" applyFill="1" applyAlignment="1">
      <alignment horizontal="left"/>
    </xf>
    <xf numFmtId="0" fontId="0" fillId="0" borderId="0" xfId="0" applyFill="1" applyAlignment="1">
      <alignment horizontal="left"/>
    </xf>
    <xf numFmtId="0" fontId="0" fillId="0" borderId="0" xfId="0" applyAlignment="1">
      <alignment horizontal="left"/>
    </xf>
    <xf numFmtId="0" fontId="7" fillId="4" borderId="0" xfId="0" applyFont="1" applyFill="1" applyAlignment="1">
      <alignment horizontal="left"/>
    </xf>
    <xf numFmtId="0" fontId="1" fillId="7" borderId="0" xfId="0" applyFont="1" applyFill="1" applyAlignment="1">
      <alignment horizontal="left"/>
    </xf>
    <xf numFmtId="0" fontId="6" fillId="0" borderId="0" xfId="0" applyFont="1" applyBorder="1" applyAlignment="1">
      <alignment horizontal="left"/>
    </xf>
    <xf numFmtId="0" fontId="12" fillId="0" borderId="1" xfId="0" applyFont="1" applyBorder="1" applyAlignment="1">
      <alignment horizontal="right"/>
    </xf>
    <xf numFmtId="0" fontId="12" fillId="0" borderId="2" xfId="0" applyFont="1" applyBorder="1" applyAlignment="1">
      <alignment horizontal="right"/>
    </xf>
    <xf numFmtId="0" fontId="12" fillId="0" borderId="3" xfId="0" applyFont="1" applyBorder="1" applyAlignment="1">
      <alignment horizontal="right"/>
    </xf>
    <xf numFmtId="0" fontId="12" fillId="0" borderId="4" xfId="0" applyFont="1" applyBorder="1" applyAlignment="1">
      <alignment horizontal="right"/>
    </xf>
    <xf numFmtId="165" fontId="0" fillId="0" borderId="11" xfId="0" applyNumberFormat="1" applyBorder="1" applyAlignment="1">
      <alignment vertical="center"/>
    </xf>
    <xf numFmtId="0" fontId="0" fillId="0" borderId="11" xfId="0" applyBorder="1" applyAlignment="1">
      <alignment vertical="center"/>
    </xf>
    <xf numFmtId="0" fontId="0" fillId="0" borderId="11" xfId="0" applyNumberFormat="1" applyBorder="1" applyAlignment="1">
      <alignment vertical="center"/>
    </xf>
    <xf numFmtId="0" fontId="0" fillId="7" borderId="0" xfId="0" applyFill="1" applyAlignment="1">
      <alignment horizontal="left"/>
    </xf>
    <xf numFmtId="0" fontId="0" fillId="0" borderId="11" xfId="0" applyBorder="1" applyAlignme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50982</xdr:colOff>
      <xdr:row>0</xdr:row>
      <xdr:rowOff>38101</xdr:rowOff>
    </xdr:from>
    <xdr:to>
      <xdr:col>6</xdr:col>
      <xdr:colOff>523876</xdr:colOff>
      <xdr:row>4</xdr:row>
      <xdr:rowOff>145489</xdr:rowOff>
    </xdr:to>
    <xdr:pic>
      <xdr:nvPicPr>
        <xdr:cNvPr id="2" name="Afbeelding 1">
          <a:extLst>
            <a:ext uri="{FF2B5EF4-FFF2-40B4-BE49-F238E27FC236}">
              <a16:creationId xmlns=""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84707" y="38101"/>
          <a:ext cx="2473144" cy="86938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abSelected="1" workbookViewId="0">
      <selection activeCell="B32" sqref="B32:G35"/>
    </sheetView>
  </sheetViews>
  <sheetFormatPr defaultRowHeight="15" x14ac:dyDescent="0.25"/>
  <cols>
    <col min="1" max="1" width="91" customWidth="1"/>
  </cols>
  <sheetData>
    <row r="1" spans="1:14" x14ac:dyDescent="0.25">
      <c r="A1" s="98" t="s">
        <v>122</v>
      </c>
      <c r="B1" s="67"/>
      <c r="C1" s="67"/>
      <c r="D1" s="67"/>
      <c r="E1" s="67"/>
      <c r="F1" s="67"/>
      <c r="G1" s="67"/>
      <c r="H1" s="67"/>
      <c r="I1" s="67"/>
      <c r="J1" s="67"/>
      <c r="K1" s="67"/>
      <c r="L1" s="67"/>
      <c r="M1" s="67"/>
      <c r="N1" s="67"/>
    </row>
    <row r="2" spans="1:14" x14ac:dyDescent="0.25">
      <c r="A2" s="67" t="s">
        <v>123</v>
      </c>
      <c r="B2" s="67"/>
      <c r="C2" s="67"/>
      <c r="D2" s="67"/>
      <c r="E2" s="67"/>
      <c r="F2" s="67"/>
      <c r="G2" s="67"/>
      <c r="H2" s="67"/>
      <c r="I2" s="67"/>
      <c r="J2" s="67"/>
      <c r="K2" s="67"/>
      <c r="L2" s="67"/>
      <c r="M2" s="67"/>
      <c r="N2" s="67"/>
    </row>
    <row r="3" spans="1:14" x14ac:dyDescent="0.25">
      <c r="A3" s="67"/>
      <c r="B3" s="67"/>
      <c r="C3" s="67"/>
      <c r="D3" s="67"/>
      <c r="E3" s="67"/>
      <c r="F3" s="67"/>
      <c r="G3" s="67"/>
      <c r="H3" s="67"/>
      <c r="I3" s="67"/>
      <c r="J3" s="67"/>
      <c r="K3" s="67"/>
      <c r="L3" s="67"/>
      <c r="M3" s="67"/>
      <c r="N3" s="67"/>
    </row>
    <row r="4" spans="1:14" x14ac:dyDescent="0.25">
      <c r="A4" s="67"/>
      <c r="B4" s="67"/>
      <c r="C4" s="67"/>
      <c r="D4" s="67"/>
      <c r="E4" s="67"/>
      <c r="F4" s="67"/>
      <c r="G4" s="67"/>
      <c r="H4" s="67"/>
      <c r="I4" s="67"/>
      <c r="J4" s="67"/>
      <c r="K4" s="67"/>
      <c r="L4" s="67"/>
      <c r="M4" s="67"/>
      <c r="N4" s="67"/>
    </row>
    <row r="5" spans="1:14" x14ac:dyDescent="0.25">
      <c r="A5" s="98" t="s">
        <v>124</v>
      </c>
      <c r="B5" s="67"/>
      <c r="C5" s="67"/>
      <c r="D5" s="67"/>
      <c r="E5" s="67"/>
      <c r="F5" s="67"/>
      <c r="G5" s="67"/>
      <c r="H5" s="67"/>
      <c r="I5" s="67"/>
      <c r="J5" s="67"/>
      <c r="K5" s="67"/>
      <c r="L5" s="67"/>
      <c r="M5" s="67"/>
      <c r="N5" s="67"/>
    </row>
    <row r="6" spans="1:14" ht="87" customHeight="1" x14ac:dyDescent="0.25">
      <c r="A6" s="99" t="s">
        <v>125</v>
      </c>
      <c r="B6" s="100"/>
      <c r="C6" s="100"/>
      <c r="D6" s="100"/>
      <c r="E6" s="100"/>
      <c r="F6" s="100"/>
      <c r="G6" s="100"/>
      <c r="H6" s="100"/>
      <c r="I6" s="100"/>
      <c r="J6" s="100"/>
      <c r="K6" s="100"/>
      <c r="L6" s="100"/>
      <c r="M6" s="100"/>
      <c r="N6" s="100"/>
    </row>
    <row r="7" spans="1:14" x14ac:dyDescent="0.25">
      <c r="A7" s="100"/>
      <c r="B7" s="100"/>
      <c r="C7" s="100"/>
      <c r="D7" s="100"/>
      <c r="E7" s="100"/>
      <c r="F7" s="100"/>
      <c r="G7" s="100"/>
      <c r="H7" s="100"/>
      <c r="I7" s="100"/>
      <c r="J7" s="100"/>
      <c r="K7" s="100"/>
      <c r="L7" s="100"/>
      <c r="M7" s="100"/>
      <c r="N7" s="100"/>
    </row>
    <row r="8" spans="1:14" ht="62.25" customHeight="1" x14ac:dyDescent="0.25">
      <c r="A8" s="99" t="s">
        <v>134</v>
      </c>
      <c r="B8" s="100"/>
      <c r="C8" s="100"/>
      <c r="D8" s="100"/>
      <c r="E8" s="100"/>
      <c r="F8" s="100"/>
      <c r="G8" s="100"/>
      <c r="H8" s="100"/>
      <c r="I8" s="100"/>
      <c r="J8" s="100"/>
      <c r="K8" s="100"/>
      <c r="L8" s="100"/>
      <c r="M8" s="100"/>
      <c r="N8" s="100"/>
    </row>
    <row r="9" spans="1:14" x14ac:dyDescent="0.25">
      <c r="A9" s="100"/>
      <c r="B9" s="100"/>
      <c r="C9" s="100"/>
      <c r="D9" s="100"/>
      <c r="E9" s="100"/>
      <c r="F9" s="100"/>
      <c r="G9" s="100"/>
      <c r="H9" s="100"/>
      <c r="I9" s="100"/>
      <c r="J9" s="100"/>
      <c r="K9" s="100"/>
      <c r="L9" s="100"/>
      <c r="M9" s="100"/>
      <c r="N9" s="100"/>
    </row>
    <row r="10" spans="1:14" x14ac:dyDescent="0.25">
      <c r="A10" s="100"/>
      <c r="B10" s="100"/>
      <c r="C10" s="100"/>
      <c r="D10" s="100"/>
      <c r="E10" s="100"/>
      <c r="F10" s="100"/>
      <c r="G10" s="100"/>
      <c r="H10" s="100"/>
      <c r="I10" s="100"/>
      <c r="J10" s="100"/>
      <c r="K10" s="100"/>
      <c r="L10" s="100"/>
      <c r="M10" s="100"/>
      <c r="N10" s="100"/>
    </row>
    <row r="11" spans="1:14" x14ac:dyDescent="0.25">
      <c r="A11" s="100"/>
      <c r="B11" s="100"/>
      <c r="C11" s="100"/>
      <c r="D11" s="100"/>
      <c r="E11" s="100"/>
      <c r="F11" s="100"/>
      <c r="G11" s="100"/>
      <c r="H11" s="100"/>
      <c r="I11" s="100"/>
      <c r="J11" s="100"/>
      <c r="K11" s="100"/>
      <c r="L11" s="100"/>
      <c r="M11" s="100"/>
      <c r="N11" s="100"/>
    </row>
    <row r="12" spans="1:14" x14ac:dyDescent="0.25">
      <c r="A12" s="67"/>
      <c r="B12" s="67"/>
      <c r="C12" s="67"/>
      <c r="D12" s="67"/>
      <c r="E12" s="67"/>
      <c r="F12" s="67"/>
      <c r="G12" s="67"/>
      <c r="H12" s="67"/>
      <c r="I12" s="67"/>
      <c r="J12" s="67"/>
      <c r="K12" s="67"/>
      <c r="L12" s="67"/>
      <c r="M12" s="67"/>
      <c r="N12" s="67"/>
    </row>
    <row r="13" spans="1:14" x14ac:dyDescent="0.25">
      <c r="A13" s="67"/>
      <c r="B13" s="67"/>
      <c r="C13" s="67"/>
      <c r="D13" s="67"/>
      <c r="E13" s="67"/>
      <c r="F13" s="67"/>
      <c r="G13" s="67"/>
      <c r="H13" s="67"/>
      <c r="I13" s="67"/>
      <c r="J13" s="67"/>
      <c r="K13" s="67"/>
      <c r="L13" s="67"/>
      <c r="M13" s="67"/>
      <c r="N13" s="67"/>
    </row>
    <row r="14" spans="1:14" x14ac:dyDescent="0.25">
      <c r="A14" s="67"/>
      <c r="B14" s="67"/>
      <c r="C14" s="67"/>
      <c r="D14" s="67"/>
      <c r="E14" s="67"/>
      <c r="F14" s="67"/>
      <c r="G14" s="67"/>
      <c r="H14" s="67"/>
      <c r="I14" s="67"/>
      <c r="J14" s="67"/>
      <c r="K14" s="67"/>
      <c r="L14" s="67"/>
      <c r="M14" s="67"/>
      <c r="N14" s="67"/>
    </row>
    <row r="15" spans="1:14" x14ac:dyDescent="0.25">
      <c r="A15" s="60" t="s">
        <v>126</v>
      </c>
      <c r="B15" s="60"/>
      <c r="C15" s="60"/>
      <c r="D15" s="60"/>
      <c r="E15" s="60"/>
      <c r="F15" s="60"/>
      <c r="G15" s="60"/>
      <c r="H15" s="60"/>
      <c r="I15" s="60"/>
      <c r="J15" s="60"/>
      <c r="K15" s="60"/>
      <c r="L15" s="60"/>
      <c r="M15" s="60"/>
      <c r="N15" s="60"/>
    </row>
    <row r="16" spans="1:14" x14ac:dyDescent="0.25">
      <c r="A16" s="60"/>
      <c r="B16" s="60"/>
      <c r="C16" s="60"/>
      <c r="D16" s="60"/>
      <c r="E16" s="60"/>
      <c r="F16" s="60"/>
      <c r="G16" s="60"/>
      <c r="H16" s="60"/>
      <c r="I16" s="60"/>
      <c r="J16" s="60"/>
      <c r="K16" s="60"/>
      <c r="L16" s="60"/>
      <c r="M16" s="60"/>
      <c r="N16" s="60"/>
    </row>
    <row r="17" spans="1:14" x14ac:dyDescent="0.25">
      <c r="A17" s="60"/>
      <c r="B17" s="60"/>
      <c r="C17" s="60"/>
      <c r="D17" s="60"/>
      <c r="E17" s="60"/>
      <c r="F17" s="60"/>
      <c r="G17" s="60"/>
      <c r="H17" s="60"/>
      <c r="I17" s="60"/>
      <c r="J17" s="60"/>
      <c r="K17" s="60"/>
      <c r="L17" s="60"/>
      <c r="M17" s="60"/>
      <c r="N17" s="60"/>
    </row>
    <row r="18" spans="1:14" ht="18.75" x14ac:dyDescent="0.3">
      <c r="A18" s="101" t="s">
        <v>133</v>
      </c>
      <c r="B18" s="126">
        <f>'Aeres Emmeloord'!I117+'Aeres Dronten ABC GEBOUW'!I68+'Aeres Dronten Drieslag'!I116+'Aeres Farms Dronten'!I83+'Aeres (V)MBO Almere'!I108+'Aeres VMBO Lelystad'!I99</f>
        <v>0</v>
      </c>
      <c r="C18" s="126"/>
      <c r="D18" s="102"/>
      <c r="E18" s="102"/>
      <c r="F18" s="60"/>
      <c r="G18" s="60"/>
      <c r="H18" s="60"/>
      <c r="I18" s="60"/>
      <c r="J18" s="60"/>
      <c r="K18" s="60"/>
      <c r="L18" s="60"/>
      <c r="M18" s="60"/>
      <c r="N18" s="60"/>
    </row>
    <row r="19" spans="1:14" x14ac:dyDescent="0.25">
      <c r="A19" s="60"/>
      <c r="B19" s="60"/>
      <c r="C19" s="60"/>
      <c r="D19" s="60"/>
      <c r="E19" s="60"/>
      <c r="F19" s="60"/>
      <c r="G19" s="60"/>
      <c r="H19" s="60"/>
      <c r="I19" s="60"/>
      <c r="J19" s="60"/>
      <c r="K19" s="60"/>
      <c r="L19" s="60"/>
      <c r="M19" s="60"/>
      <c r="N19" s="60"/>
    </row>
    <row r="20" spans="1:14" x14ac:dyDescent="0.25">
      <c r="A20" s="103" t="s">
        <v>127</v>
      </c>
      <c r="B20" s="104"/>
      <c r="C20" s="104"/>
      <c r="D20" s="104"/>
      <c r="E20" s="104"/>
      <c r="F20" s="104"/>
      <c r="G20" s="104"/>
      <c r="H20" s="104"/>
      <c r="I20" s="104"/>
      <c r="J20" s="104"/>
      <c r="K20" s="104"/>
      <c r="L20" s="104"/>
      <c r="M20" s="104"/>
      <c r="N20" s="104"/>
    </row>
    <row r="21" spans="1:14" x14ac:dyDescent="0.25">
      <c r="A21" s="104"/>
      <c r="B21" s="104"/>
      <c r="C21" s="104"/>
      <c r="D21" s="104"/>
      <c r="E21" s="104"/>
      <c r="F21" s="104"/>
      <c r="G21" s="104"/>
      <c r="H21" s="104"/>
      <c r="I21" s="104"/>
      <c r="J21" s="104"/>
      <c r="K21" s="104"/>
      <c r="L21" s="104"/>
      <c r="M21" s="104"/>
      <c r="N21" s="104"/>
    </row>
    <row r="22" spans="1:14" x14ac:dyDescent="0.25">
      <c r="A22" s="104"/>
      <c r="B22" s="104"/>
      <c r="C22" s="104"/>
      <c r="D22" s="104"/>
      <c r="E22" s="104"/>
      <c r="F22" s="104"/>
      <c r="G22" s="104"/>
      <c r="H22" s="104"/>
      <c r="I22" s="104"/>
      <c r="J22" s="104"/>
      <c r="K22" s="104"/>
      <c r="L22" s="104"/>
      <c r="M22" s="104"/>
      <c r="N22" s="104"/>
    </row>
    <row r="23" spans="1:14" x14ac:dyDescent="0.25">
      <c r="A23" s="105" t="s">
        <v>128</v>
      </c>
      <c r="B23" s="124"/>
      <c r="C23" s="125"/>
      <c r="D23" s="125"/>
      <c r="E23" s="125"/>
      <c r="F23" s="125"/>
      <c r="G23" s="125"/>
      <c r="H23" s="104"/>
      <c r="I23" s="104"/>
      <c r="J23" s="104"/>
      <c r="K23" s="104"/>
      <c r="L23" s="104"/>
      <c r="M23" s="104"/>
      <c r="N23" s="104"/>
    </row>
    <row r="24" spans="1:14" x14ac:dyDescent="0.25">
      <c r="A24" s="104"/>
      <c r="B24" s="104"/>
      <c r="C24" s="104"/>
      <c r="D24" s="104"/>
      <c r="E24" s="104"/>
      <c r="F24" s="104"/>
      <c r="G24" s="104"/>
      <c r="H24" s="104"/>
      <c r="I24" s="104"/>
      <c r="J24" s="104"/>
      <c r="K24" s="104"/>
      <c r="L24" s="104"/>
      <c r="M24" s="104"/>
      <c r="N24" s="104"/>
    </row>
    <row r="25" spans="1:14" x14ac:dyDescent="0.25">
      <c r="A25" s="104"/>
      <c r="B25" s="104"/>
      <c r="C25" s="104"/>
      <c r="D25" s="104"/>
      <c r="E25" s="104"/>
      <c r="F25" s="104"/>
      <c r="G25" s="104"/>
      <c r="H25" s="104"/>
      <c r="I25" s="104"/>
      <c r="J25" s="104"/>
      <c r="K25" s="104"/>
      <c r="L25" s="104"/>
      <c r="M25" s="104"/>
      <c r="N25" s="104"/>
    </row>
    <row r="26" spans="1:14" x14ac:dyDescent="0.25">
      <c r="A26" s="105" t="s">
        <v>129</v>
      </c>
      <c r="B26" s="124"/>
      <c r="C26" s="125"/>
      <c r="D26" s="125"/>
      <c r="E26" s="125"/>
      <c r="F26" s="125"/>
      <c r="G26" s="125"/>
      <c r="H26" s="104"/>
      <c r="I26" s="104"/>
      <c r="J26" s="104"/>
      <c r="K26" s="104"/>
      <c r="L26" s="104"/>
      <c r="M26" s="104"/>
      <c r="N26" s="104"/>
    </row>
    <row r="27" spans="1:14" x14ac:dyDescent="0.25">
      <c r="A27" s="104"/>
      <c r="B27" s="104"/>
      <c r="C27" s="104"/>
      <c r="D27" s="104"/>
      <c r="E27" s="104"/>
      <c r="F27" s="104"/>
      <c r="G27" s="104"/>
      <c r="H27" s="104"/>
      <c r="I27" s="104"/>
      <c r="J27" s="104"/>
      <c r="K27" s="104"/>
      <c r="L27" s="104"/>
      <c r="M27" s="104"/>
      <c r="N27" s="104"/>
    </row>
    <row r="28" spans="1:14" x14ac:dyDescent="0.25">
      <c r="A28" s="104"/>
      <c r="B28" s="104"/>
      <c r="C28" s="104"/>
      <c r="D28" s="104"/>
      <c r="E28" s="104"/>
      <c r="F28" s="104"/>
      <c r="G28" s="104"/>
      <c r="H28" s="104"/>
      <c r="I28" s="104"/>
      <c r="J28" s="104"/>
      <c r="K28" s="104"/>
      <c r="L28" s="104"/>
      <c r="M28" s="104"/>
      <c r="N28" s="104"/>
    </row>
    <row r="29" spans="1:14" x14ac:dyDescent="0.25">
      <c r="A29" s="105" t="s">
        <v>130</v>
      </c>
      <c r="B29" s="124"/>
      <c r="C29" s="125"/>
      <c r="D29" s="125"/>
      <c r="E29" s="125"/>
      <c r="F29" s="125"/>
      <c r="G29" s="125"/>
      <c r="H29" s="104"/>
      <c r="I29" s="104"/>
      <c r="J29" s="104"/>
      <c r="K29" s="104"/>
      <c r="L29" s="104"/>
      <c r="M29" s="104"/>
      <c r="N29" s="104"/>
    </row>
    <row r="30" spans="1:14" x14ac:dyDescent="0.25">
      <c r="A30" s="104"/>
      <c r="B30" s="104"/>
      <c r="C30" s="104"/>
      <c r="D30" s="104"/>
      <c r="E30" s="104"/>
      <c r="F30" s="104"/>
      <c r="G30" s="104"/>
      <c r="H30" s="104"/>
      <c r="I30" s="104"/>
      <c r="J30" s="104"/>
      <c r="K30" s="104"/>
      <c r="L30" s="104"/>
      <c r="M30" s="104"/>
      <c r="N30" s="104"/>
    </row>
    <row r="31" spans="1:14" x14ac:dyDescent="0.25">
      <c r="A31" s="104"/>
      <c r="B31" s="104"/>
      <c r="C31" s="104"/>
      <c r="D31" s="104"/>
      <c r="E31" s="104"/>
      <c r="F31" s="104"/>
      <c r="G31" s="104"/>
      <c r="H31" s="104"/>
      <c r="I31" s="104"/>
      <c r="J31" s="104"/>
      <c r="K31" s="104"/>
      <c r="L31" s="104"/>
      <c r="M31" s="104"/>
      <c r="N31" s="104"/>
    </row>
    <row r="32" spans="1:14" x14ac:dyDescent="0.25">
      <c r="A32" s="105" t="s">
        <v>131</v>
      </c>
      <c r="B32" s="127"/>
      <c r="C32" s="128"/>
      <c r="D32" s="128"/>
      <c r="E32" s="128"/>
      <c r="F32" s="128"/>
      <c r="G32" s="128"/>
      <c r="H32" s="104"/>
      <c r="I32" s="104"/>
      <c r="J32" s="104"/>
      <c r="K32" s="104"/>
      <c r="L32" s="104"/>
      <c r="M32" s="104"/>
      <c r="N32" s="104"/>
    </row>
    <row r="33" spans="1:14" x14ac:dyDescent="0.25">
      <c r="A33" s="104"/>
      <c r="B33" s="128"/>
      <c r="C33" s="128"/>
      <c r="D33" s="128"/>
      <c r="E33" s="128"/>
      <c r="F33" s="128"/>
      <c r="G33" s="128"/>
      <c r="H33" s="104"/>
      <c r="I33" s="104"/>
      <c r="J33" s="104"/>
      <c r="K33" s="104"/>
      <c r="L33" s="104"/>
      <c r="M33" s="104"/>
      <c r="N33" s="104"/>
    </row>
    <row r="34" spans="1:14" x14ac:dyDescent="0.25">
      <c r="A34" s="104"/>
      <c r="B34" s="128"/>
      <c r="C34" s="128"/>
      <c r="D34" s="128"/>
      <c r="E34" s="128"/>
      <c r="F34" s="128"/>
      <c r="G34" s="128"/>
      <c r="H34" s="104"/>
      <c r="I34" s="104"/>
      <c r="J34" s="104"/>
      <c r="K34" s="104"/>
      <c r="L34" s="104"/>
      <c r="M34" s="104"/>
      <c r="N34" s="104"/>
    </row>
    <row r="35" spans="1:14" x14ac:dyDescent="0.25">
      <c r="A35" s="104"/>
      <c r="B35" s="128"/>
      <c r="C35" s="128"/>
      <c r="D35" s="128"/>
      <c r="E35" s="128"/>
      <c r="F35" s="128"/>
      <c r="G35" s="128"/>
      <c r="H35" s="104"/>
      <c r="I35" s="104"/>
      <c r="J35" s="104"/>
      <c r="K35" s="104"/>
      <c r="L35" s="104"/>
      <c r="M35" s="104"/>
      <c r="N35" s="104"/>
    </row>
    <row r="36" spans="1:14" x14ac:dyDescent="0.25">
      <c r="A36" s="104"/>
      <c r="B36" s="104"/>
      <c r="C36" s="104"/>
      <c r="D36" s="104"/>
      <c r="E36" s="104"/>
      <c r="F36" s="104"/>
      <c r="G36" s="104"/>
      <c r="H36" s="104"/>
      <c r="I36" s="104"/>
      <c r="J36" s="104"/>
      <c r="K36" s="104"/>
      <c r="L36" s="104"/>
      <c r="M36" s="104"/>
      <c r="N36" s="104"/>
    </row>
    <row r="37" spans="1:14" x14ac:dyDescent="0.25">
      <c r="A37" s="105" t="s">
        <v>132</v>
      </c>
      <c r="B37" s="124"/>
      <c r="C37" s="125"/>
      <c r="D37" s="125"/>
      <c r="E37" s="125"/>
      <c r="F37" s="125"/>
      <c r="G37" s="125"/>
      <c r="H37" s="104"/>
      <c r="I37" s="104"/>
      <c r="J37" s="104"/>
      <c r="K37" s="104"/>
      <c r="L37" s="104"/>
      <c r="M37" s="104"/>
      <c r="N37" s="104"/>
    </row>
    <row r="38" spans="1:14" x14ac:dyDescent="0.25">
      <c r="A38" s="104"/>
      <c r="B38" s="104"/>
      <c r="C38" s="104"/>
      <c r="D38" s="104"/>
      <c r="E38" s="104"/>
      <c r="F38" s="104"/>
      <c r="G38" s="104"/>
      <c r="H38" s="104"/>
      <c r="I38" s="104"/>
      <c r="J38" s="104"/>
      <c r="K38" s="104"/>
      <c r="L38" s="104"/>
      <c r="M38" s="104"/>
      <c r="N38" s="104"/>
    </row>
    <row r="39" spans="1:14" x14ac:dyDescent="0.25">
      <c r="A39" s="104"/>
      <c r="B39" s="104"/>
      <c r="C39" s="104"/>
      <c r="D39" s="104"/>
      <c r="E39" s="104"/>
      <c r="F39" s="104"/>
      <c r="G39" s="104"/>
      <c r="H39" s="104"/>
      <c r="I39" s="104"/>
      <c r="J39" s="104"/>
      <c r="K39" s="104"/>
      <c r="L39" s="104"/>
      <c r="M39" s="104"/>
      <c r="N39" s="104"/>
    </row>
  </sheetData>
  <sheetProtection algorithmName="SHA-512" hashValue="4BT0fO8feKs8lEJivwXKG5i7oCj7FY/17sWKZuO3rr0jJBxMmMPbDm/SQDb4gxXXxMHYA33K4tW1AGpkmnEdng==" saltValue="y7padWOetTDSxcnvWCjnPg==" spinCount="100000" sheet="1" objects="1" scenarios="1" selectLockedCells="1"/>
  <mergeCells count="6">
    <mergeCell ref="B37:G37"/>
    <mergeCell ref="B18:C18"/>
    <mergeCell ref="B23:G23"/>
    <mergeCell ref="B26:G26"/>
    <mergeCell ref="B29:G29"/>
    <mergeCell ref="B32:G35"/>
  </mergeCells>
  <pageMargins left="0.70866141732283472" right="0.70866141732283472" top="0.74803149606299213" bottom="0.74803149606299213" header="0.31496062992125984" footer="0.31496062992125984"/>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5"/>
  <sheetViews>
    <sheetView showGridLines="0" workbookViewId="0">
      <pane ySplit="9" topLeftCell="A48" activePane="bottomLeft" state="frozen"/>
      <selection pane="bottomLeft" activeCell="H64" sqref="H64"/>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14" x14ac:dyDescent="0.25">
      <c r="A1" s="5"/>
      <c r="B1" s="6"/>
      <c r="C1" s="6"/>
      <c r="D1" s="6"/>
      <c r="E1" s="6"/>
      <c r="F1" s="6"/>
      <c r="G1" s="7"/>
    </row>
    <row r="2" spans="1:14" x14ac:dyDescent="0.25">
      <c r="A2" s="8" t="s">
        <v>0</v>
      </c>
      <c r="B2" s="146" t="s">
        <v>113</v>
      </c>
      <c r="C2" s="146"/>
      <c r="D2" s="9"/>
      <c r="E2" s="9"/>
      <c r="F2" s="9"/>
      <c r="G2" s="10"/>
    </row>
    <row r="3" spans="1:14" x14ac:dyDescent="0.25">
      <c r="A3" s="8" t="s">
        <v>1</v>
      </c>
      <c r="B3" s="146" t="s">
        <v>114</v>
      </c>
      <c r="C3" s="146"/>
      <c r="D3" s="9"/>
      <c r="E3" s="9"/>
      <c r="F3" s="9"/>
      <c r="G3" s="10"/>
    </row>
    <row r="4" spans="1:14" x14ac:dyDescent="0.25">
      <c r="A4" s="8" t="s">
        <v>2</v>
      </c>
      <c r="B4" s="146" t="s">
        <v>115</v>
      </c>
      <c r="C4" s="146"/>
      <c r="D4" s="9"/>
      <c r="E4" s="9"/>
      <c r="F4" s="9"/>
      <c r="G4" s="10"/>
    </row>
    <row r="5" spans="1:14" x14ac:dyDescent="0.25">
      <c r="A5" s="11"/>
      <c r="B5" s="9"/>
      <c r="C5" s="9"/>
      <c r="D5" s="9"/>
      <c r="E5" s="9"/>
      <c r="F5" s="9"/>
      <c r="G5" s="10"/>
    </row>
    <row r="6" spans="1:14" x14ac:dyDescent="0.25">
      <c r="A6" s="11"/>
      <c r="B6" s="9"/>
      <c r="C6" s="9"/>
      <c r="D6" s="9"/>
      <c r="E6" s="9"/>
      <c r="F6" s="9"/>
      <c r="G6" s="10"/>
    </row>
    <row r="7" spans="1:14" x14ac:dyDescent="0.25">
      <c r="A7" s="12"/>
      <c r="B7" s="13"/>
      <c r="C7" s="13"/>
      <c r="D7" s="13"/>
      <c r="E7" s="13"/>
      <c r="F7" s="13"/>
      <c r="G7" s="14"/>
    </row>
    <row r="8" spans="1:14" ht="18.75" customHeight="1" x14ac:dyDescent="0.25">
      <c r="A8" s="70" t="s">
        <v>3</v>
      </c>
      <c r="B8" s="71"/>
      <c r="C8" s="85" t="s">
        <v>5</v>
      </c>
      <c r="D8" s="73" t="s">
        <v>6</v>
      </c>
      <c r="E8" s="74"/>
      <c r="F8" s="147" t="s">
        <v>4</v>
      </c>
      <c r="G8" s="148"/>
      <c r="H8" s="129" t="s">
        <v>118</v>
      </c>
      <c r="I8" s="131" t="s">
        <v>119</v>
      </c>
    </row>
    <row r="9" spans="1:14" ht="15.75" x14ac:dyDescent="0.25">
      <c r="A9" s="75"/>
      <c r="B9" s="76"/>
      <c r="C9" s="86" t="s">
        <v>49</v>
      </c>
      <c r="D9" s="78"/>
      <c r="E9" s="79"/>
      <c r="F9" s="149" t="s">
        <v>60</v>
      </c>
      <c r="G9" s="150"/>
      <c r="H9" s="130"/>
      <c r="I9" s="131"/>
    </row>
    <row r="10" spans="1:14" ht="18" x14ac:dyDescent="0.25">
      <c r="A10" s="140" t="s">
        <v>32</v>
      </c>
      <c r="B10" s="140"/>
      <c r="C10" s="140"/>
      <c r="D10" s="140"/>
      <c r="E10" s="140"/>
      <c r="F10" s="140"/>
      <c r="G10" s="140"/>
      <c r="H10" s="80"/>
      <c r="I10" s="80"/>
    </row>
    <row r="11" spans="1:14" x14ac:dyDescent="0.25">
      <c r="A11" s="139" t="s">
        <v>26</v>
      </c>
      <c r="B11" s="139"/>
      <c r="C11" s="32">
        <v>45</v>
      </c>
      <c r="D11" s="15" t="s">
        <v>61</v>
      </c>
      <c r="E11" s="15"/>
      <c r="F11" s="15"/>
      <c r="G11" s="15"/>
      <c r="H11" s="80"/>
      <c r="I11" s="80"/>
    </row>
    <row r="12" spans="1:14" x14ac:dyDescent="0.25">
      <c r="A12" s="16" t="s">
        <v>38</v>
      </c>
      <c r="B12" s="17"/>
      <c r="C12" s="33"/>
      <c r="D12" s="17"/>
      <c r="E12" s="18"/>
      <c r="F12" s="19"/>
      <c r="G12" s="18">
        <v>0</v>
      </c>
      <c r="H12" s="113"/>
      <c r="I12" s="82">
        <f>G12*H12</f>
        <v>0</v>
      </c>
    </row>
    <row r="13" spans="1:14" x14ac:dyDescent="0.25">
      <c r="A13" s="16" t="s">
        <v>72</v>
      </c>
      <c r="B13" s="17"/>
      <c r="C13" s="33"/>
      <c r="D13" s="17"/>
      <c r="E13" s="18"/>
      <c r="F13" s="19"/>
      <c r="G13" s="18">
        <v>0</v>
      </c>
      <c r="H13" s="113"/>
      <c r="I13" s="82">
        <f t="shared" ref="I13:I77" si="0">G13*H13</f>
        <v>0</v>
      </c>
    </row>
    <row r="14" spans="1:14" x14ac:dyDescent="0.25">
      <c r="A14" s="16" t="s">
        <v>71</v>
      </c>
      <c r="B14" s="17"/>
      <c r="C14" s="33"/>
      <c r="D14" s="17"/>
      <c r="E14" s="18"/>
      <c r="F14" s="19"/>
      <c r="G14" s="18">
        <v>6</v>
      </c>
      <c r="H14" s="113"/>
      <c r="I14" s="82">
        <f t="shared" si="0"/>
        <v>0</v>
      </c>
    </row>
    <row r="15" spans="1:14" x14ac:dyDescent="0.25">
      <c r="A15" s="139" t="s">
        <v>25</v>
      </c>
      <c r="B15" s="139"/>
      <c r="C15" s="32">
        <v>20</v>
      </c>
      <c r="D15" s="15" t="s">
        <v>61</v>
      </c>
      <c r="E15" s="15"/>
      <c r="F15" s="15"/>
      <c r="G15" s="15"/>
      <c r="H15" s="114"/>
      <c r="I15" s="81"/>
    </row>
    <row r="16" spans="1:14" x14ac:dyDescent="0.25">
      <c r="A16" s="16" t="s">
        <v>38</v>
      </c>
      <c r="B16" s="17"/>
      <c r="C16" s="33"/>
      <c r="D16" s="17"/>
      <c r="E16" s="18"/>
      <c r="F16" s="19"/>
      <c r="G16" s="18">
        <v>0</v>
      </c>
      <c r="H16" s="113"/>
      <c r="I16" s="82">
        <f t="shared" si="0"/>
        <v>0</v>
      </c>
      <c r="N16" s="87"/>
    </row>
    <row r="17" spans="1:11" x14ac:dyDescent="0.25">
      <c r="A17" s="16" t="s">
        <v>72</v>
      </c>
      <c r="B17" s="17"/>
      <c r="C17" s="33"/>
      <c r="D17" s="17"/>
      <c r="E17" s="18"/>
      <c r="F17" s="19"/>
      <c r="G17" s="18">
        <v>0</v>
      </c>
      <c r="H17" s="113"/>
      <c r="I17" s="82">
        <f t="shared" si="0"/>
        <v>0</v>
      </c>
    </row>
    <row r="18" spans="1:11" x14ac:dyDescent="0.25">
      <c r="A18" s="16" t="s">
        <v>71</v>
      </c>
      <c r="B18" s="17"/>
      <c r="C18" s="33"/>
      <c r="D18" s="17"/>
      <c r="E18" s="18"/>
      <c r="F18" s="19"/>
      <c r="G18" s="18">
        <v>6</v>
      </c>
      <c r="H18" s="113"/>
      <c r="I18" s="82">
        <f t="shared" si="0"/>
        <v>0</v>
      </c>
    </row>
    <row r="19" spans="1:11" x14ac:dyDescent="0.25">
      <c r="A19" s="16" t="s">
        <v>37</v>
      </c>
      <c r="B19" s="17"/>
      <c r="C19" s="33"/>
      <c r="D19" s="17"/>
      <c r="E19" s="18"/>
      <c r="F19" s="19"/>
      <c r="G19" s="18">
        <v>0</v>
      </c>
      <c r="H19" s="113"/>
      <c r="I19" s="82">
        <f t="shared" si="0"/>
        <v>0</v>
      </c>
    </row>
    <row r="20" spans="1:11" x14ac:dyDescent="0.25">
      <c r="A20" s="139" t="s">
        <v>24</v>
      </c>
      <c r="B20" s="139"/>
      <c r="C20" s="32">
        <v>12</v>
      </c>
      <c r="D20" s="15" t="s">
        <v>61</v>
      </c>
      <c r="E20" s="109"/>
      <c r="F20" s="109"/>
      <c r="G20" s="109"/>
      <c r="H20" s="114"/>
      <c r="I20" s="81"/>
    </row>
    <row r="21" spans="1:11" x14ac:dyDescent="0.25">
      <c r="A21" s="16" t="s">
        <v>38</v>
      </c>
      <c r="B21" s="17"/>
      <c r="C21" s="33"/>
      <c r="D21" s="17"/>
      <c r="E21" s="18"/>
      <c r="F21" s="19"/>
      <c r="G21" s="18">
        <v>0</v>
      </c>
      <c r="H21" s="113"/>
      <c r="I21" s="82">
        <f t="shared" si="0"/>
        <v>0</v>
      </c>
    </row>
    <row r="22" spans="1:11" x14ac:dyDescent="0.25">
      <c r="A22" s="16" t="s">
        <v>72</v>
      </c>
      <c r="B22" s="17"/>
      <c r="C22" s="33"/>
      <c r="D22" s="17"/>
      <c r="E22" s="18"/>
      <c r="F22" s="19"/>
      <c r="G22" s="18">
        <v>0</v>
      </c>
      <c r="H22" s="113"/>
      <c r="I22" s="82">
        <f t="shared" si="0"/>
        <v>0</v>
      </c>
    </row>
    <row r="23" spans="1:11" x14ac:dyDescent="0.25">
      <c r="A23" s="16" t="s">
        <v>71</v>
      </c>
      <c r="B23" s="17"/>
      <c r="C23" s="33"/>
      <c r="D23" s="17"/>
      <c r="E23" s="18"/>
      <c r="F23" s="19"/>
      <c r="G23" s="18">
        <v>6</v>
      </c>
      <c r="H23" s="113"/>
      <c r="I23" s="82">
        <f t="shared" si="0"/>
        <v>0</v>
      </c>
      <c r="K23" s="82"/>
    </row>
    <row r="24" spans="1:11" x14ac:dyDescent="0.25">
      <c r="A24" s="16" t="s">
        <v>37</v>
      </c>
      <c r="B24" s="17"/>
      <c r="C24" s="33"/>
      <c r="D24" s="17"/>
      <c r="E24" s="18"/>
      <c r="F24" s="19"/>
      <c r="G24" s="18">
        <v>0</v>
      </c>
      <c r="H24" s="113"/>
      <c r="I24" s="82">
        <f t="shared" si="0"/>
        <v>0</v>
      </c>
    </row>
    <row r="25" spans="1:11" x14ac:dyDescent="0.25">
      <c r="A25" s="139" t="s">
        <v>66</v>
      </c>
      <c r="B25" s="139"/>
      <c r="C25" s="32">
        <v>8</v>
      </c>
      <c r="D25" s="15" t="s">
        <v>61</v>
      </c>
      <c r="E25" s="15"/>
      <c r="F25" s="15"/>
      <c r="G25" s="15"/>
      <c r="H25" s="114"/>
      <c r="I25" s="81"/>
    </row>
    <row r="26" spans="1:11" x14ac:dyDescent="0.25">
      <c r="A26" s="16" t="s">
        <v>38</v>
      </c>
      <c r="B26" s="17"/>
      <c r="C26" s="33"/>
      <c r="D26" s="17"/>
      <c r="E26" s="18"/>
      <c r="F26" s="19"/>
      <c r="G26" s="18">
        <v>0</v>
      </c>
      <c r="H26" s="113"/>
      <c r="I26" s="82">
        <f t="shared" si="0"/>
        <v>0</v>
      </c>
    </row>
    <row r="27" spans="1:11" x14ac:dyDescent="0.25">
      <c r="A27" s="16" t="s">
        <v>72</v>
      </c>
      <c r="B27" s="17"/>
      <c r="C27" s="33"/>
      <c r="D27" s="17"/>
      <c r="E27" s="18"/>
      <c r="F27" s="19"/>
      <c r="G27" s="18">
        <v>0</v>
      </c>
      <c r="H27" s="113"/>
      <c r="I27" s="82">
        <f t="shared" si="0"/>
        <v>0</v>
      </c>
    </row>
    <row r="28" spans="1:11" x14ac:dyDescent="0.25">
      <c r="A28" s="16" t="s">
        <v>71</v>
      </c>
      <c r="B28" s="17"/>
      <c r="C28" s="33"/>
      <c r="D28" s="17"/>
      <c r="E28" s="18"/>
      <c r="F28" s="19"/>
      <c r="G28" s="18">
        <v>6</v>
      </c>
      <c r="H28" s="113"/>
      <c r="I28" s="82">
        <f t="shared" si="0"/>
        <v>0</v>
      </c>
    </row>
    <row r="29" spans="1:11" x14ac:dyDescent="0.25">
      <c r="A29" s="16" t="s">
        <v>67</v>
      </c>
      <c r="B29" s="17"/>
      <c r="C29" s="33"/>
      <c r="D29" s="17"/>
      <c r="E29" s="18"/>
      <c r="F29" s="19"/>
      <c r="G29" s="18">
        <v>0</v>
      </c>
      <c r="H29" s="113"/>
      <c r="I29" s="82">
        <f t="shared" si="0"/>
        <v>0</v>
      </c>
    </row>
    <row r="30" spans="1:11" x14ac:dyDescent="0.25">
      <c r="A30" s="139" t="s">
        <v>10</v>
      </c>
      <c r="B30" s="139"/>
      <c r="C30" s="34">
        <v>498</v>
      </c>
      <c r="D30" s="15" t="s">
        <v>11</v>
      </c>
      <c r="E30" s="20"/>
      <c r="F30" s="20"/>
      <c r="G30" s="20"/>
      <c r="H30" s="114"/>
      <c r="I30" s="81"/>
    </row>
    <row r="31" spans="1:11" x14ac:dyDescent="0.25">
      <c r="A31" s="16" t="s">
        <v>45</v>
      </c>
      <c r="B31" s="17"/>
      <c r="C31" s="33"/>
      <c r="D31" s="17"/>
      <c r="E31" s="18"/>
      <c r="F31" s="19"/>
      <c r="G31" s="18">
        <v>0</v>
      </c>
      <c r="H31" s="113"/>
      <c r="I31" s="82">
        <f t="shared" si="0"/>
        <v>0</v>
      </c>
    </row>
    <row r="32" spans="1:11" x14ac:dyDescent="0.25">
      <c r="A32" s="16" t="s">
        <v>44</v>
      </c>
      <c r="B32" s="17"/>
      <c r="C32" s="33"/>
      <c r="D32" s="17"/>
      <c r="E32" s="18"/>
      <c r="F32" s="19"/>
      <c r="G32" s="18">
        <v>6</v>
      </c>
      <c r="H32" s="113"/>
      <c r="I32" s="82">
        <f t="shared" si="0"/>
        <v>0</v>
      </c>
      <c r="K32" s="83"/>
    </row>
    <row r="33" spans="1:9" x14ac:dyDescent="0.25">
      <c r="A33" s="16" t="s">
        <v>106</v>
      </c>
      <c r="B33" s="17"/>
      <c r="C33" s="33"/>
      <c r="D33" s="17"/>
      <c r="E33" s="18"/>
      <c r="F33" s="19"/>
      <c r="G33" s="18">
        <v>0</v>
      </c>
      <c r="H33" s="113"/>
      <c r="I33" s="82">
        <f t="shared" si="0"/>
        <v>0</v>
      </c>
    </row>
    <row r="34" spans="1:9" x14ac:dyDescent="0.25">
      <c r="A34" s="16" t="s">
        <v>105</v>
      </c>
      <c r="B34" s="17"/>
      <c r="C34" s="33"/>
      <c r="D34" s="17"/>
      <c r="E34" s="18"/>
      <c r="F34" s="19"/>
      <c r="G34" s="18">
        <v>0</v>
      </c>
      <c r="H34" s="113"/>
      <c r="I34" s="82">
        <f t="shared" si="0"/>
        <v>0</v>
      </c>
    </row>
    <row r="35" spans="1:9" x14ac:dyDescent="0.25">
      <c r="A35" s="16" t="s">
        <v>39</v>
      </c>
      <c r="B35" s="17"/>
      <c r="C35" s="33"/>
      <c r="D35" s="17"/>
      <c r="E35" s="18"/>
      <c r="F35" s="19"/>
      <c r="G35" s="18">
        <v>0</v>
      </c>
      <c r="H35" s="113"/>
      <c r="I35" s="82">
        <f t="shared" si="0"/>
        <v>0</v>
      </c>
    </row>
    <row r="36" spans="1:9" x14ac:dyDescent="0.25">
      <c r="A36" s="139" t="s">
        <v>116</v>
      </c>
      <c r="B36" s="139"/>
      <c r="C36" s="34">
        <v>305</v>
      </c>
      <c r="D36" s="15" t="s">
        <v>11</v>
      </c>
      <c r="E36" s="20"/>
      <c r="F36" s="20"/>
      <c r="G36" s="20"/>
      <c r="H36" s="114"/>
      <c r="I36" s="81"/>
    </row>
    <row r="37" spans="1:9" x14ac:dyDescent="0.25">
      <c r="A37" s="16" t="s">
        <v>45</v>
      </c>
      <c r="B37" s="17"/>
      <c r="C37" s="33"/>
      <c r="D37" s="17"/>
      <c r="E37" s="18"/>
      <c r="F37" s="19"/>
      <c r="G37" s="18">
        <v>0</v>
      </c>
      <c r="H37" s="113"/>
      <c r="I37" s="82">
        <f t="shared" si="0"/>
        <v>0</v>
      </c>
    </row>
    <row r="38" spans="1:9" x14ac:dyDescent="0.25">
      <c r="A38" s="16" t="s">
        <v>73</v>
      </c>
      <c r="B38" s="17"/>
      <c r="C38" s="33"/>
      <c r="D38" s="17"/>
      <c r="E38" s="18"/>
      <c r="F38" s="19"/>
      <c r="G38" s="18">
        <v>0</v>
      </c>
      <c r="H38" s="113"/>
      <c r="I38" s="82">
        <f t="shared" si="0"/>
        <v>0</v>
      </c>
    </row>
    <row r="39" spans="1:9" x14ac:dyDescent="0.25">
      <c r="A39" s="16" t="s">
        <v>44</v>
      </c>
      <c r="B39" s="17"/>
      <c r="C39" s="33"/>
      <c r="D39" s="17"/>
      <c r="E39" s="18"/>
      <c r="F39" s="19"/>
      <c r="G39" s="18">
        <v>6</v>
      </c>
      <c r="H39" s="113"/>
      <c r="I39" s="82">
        <f t="shared" si="0"/>
        <v>0</v>
      </c>
    </row>
    <row r="40" spans="1:9" x14ac:dyDescent="0.25">
      <c r="A40" s="16" t="s">
        <v>117</v>
      </c>
      <c r="B40" s="17"/>
      <c r="C40" s="33"/>
      <c r="D40" s="17"/>
      <c r="E40" s="18"/>
      <c r="F40" s="19"/>
      <c r="G40" s="18">
        <v>0</v>
      </c>
      <c r="H40" s="113"/>
      <c r="I40" s="82">
        <f t="shared" si="0"/>
        <v>0</v>
      </c>
    </row>
    <row r="41" spans="1:9" x14ac:dyDescent="0.25">
      <c r="A41" s="139" t="s">
        <v>65</v>
      </c>
      <c r="B41" s="139"/>
      <c r="C41" s="34">
        <v>1877</v>
      </c>
      <c r="D41" s="15" t="s">
        <v>11</v>
      </c>
      <c r="E41" s="20"/>
      <c r="F41" s="20"/>
      <c r="G41" s="20"/>
      <c r="H41" s="114"/>
      <c r="I41" s="81"/>
    </row>
    <row r="42" spans="1:9" x14ac:dyDescent="0.25">
      <c r="A42" s="16" t="s">
        <v>45</v>
      </c>
      <c r="B42" s="17"/>
      <c r="C42" s="33"/>
      <c r="D42" s="17"/>
      <c r="E42" s="18"/>
      <c r="F42" s="19"/>
      <c r="G42" s="18">
        <v>0</v>
      </c>
      <c r="H42" s="113"/>
      <c r="I42" s="82">
        <f t="shared" si="0"/>
        <v>0</v>
      </c>
    </row>
    <row r="43" spans="1:9" x14ac:dyDescent="0.25">
      <c r="A43" s="16" t="s">
        <v>73</v>
      </c>
      <c r="B43" s="17"/>
      <c r="C43" s="33"/>
      <c r="D43" s="17"/>
      <c r="E43" s="18"/>
      <c r="F43" s="19"/>
      <c r="G43" s="18">
        <v>0</v>
      </c>
      <c r="H43" s="113"/>
      <c r="I43" s="82">
        <f t="shared" si="0"/>
        <v>0</v>
      </c>
    </row>
    <row r="44" spans="1:9" x14ac:dyDescent="0.25">
      <c r="A44" s="16" t="s">
        <v>44</v>
      </c>
      <c r="B44" s="17"/>
      <c r="C44" s="33"/>
      <c r="D44" s="17"/>
      <c r="E44" s="18"/>
      <c r="F44" s="19"/>
      <c r="G44" s="18">
        <v>6</v>
      </c>
      <c r="H44" s="113"/>
      <c r="I44" s="82">
        <f t="shared" si="0"/>
        <v>0</v>
      </c>
    </row>
    <row r="45" spans="1:9" x14ac:dyDescent="0.25">
      <c r="A45" s="16" t="s">
        <v>106</v>
      </c>
      <c r="B45" s="17"/>
      <c r="C45" s="33"/>
      <c r="D45" s="17"/>
      <c r="E45" s="18"/>
      <c r="F45" s="19"/>
      <c r="G45" s="18">
        <v>0</v>
      </c>
      <c r="H45" s="113"/>
      <c r="I45" s="82">
        <f t="shared" si="0"/>
        <v>0</v>
      </c>
    </row>
    <row r="46" spans="1:9" x14ac:dyDescent="0.25">
      <c r="A46" s="16" t="s">
        <v>105</v>
      </c>
      <c r="B46" s="17"/>
      <c r="C46" s="33"/>
      <c r="D46" s="17"/>
      <c r="E46" s="18"/>
      <c r="F46" s="19"/>
      <c r="G46" s="18">
        <v>0</v>
      </c>
      <c r="H46" s="113"/>
      <c r="I46" s="82">
        <f t="shared" si="0"/>
        <v>0</v>
      </c>
    </row>
    <row r="47" spans="1:9" x14ac:dyDescent="0.25">
      <c r="A47" s="139" t="s">
        <v>12</v>
      </c>
      <c r="B47" s="139"/>
      <c r="C47" s="34">
        <v>2144</v>
      </c>
      <c r="D47" s="15" t="s">
        <v>11</v>
      </c>
      <c r="E47" s="20"/>
      <c r="F47" s="20"/>
      <c r="G47" s="20"/>
      <c r="H47" s="114"/>
      <c r="I47" s="81"/>
    </row>
    <row r="48" spans="1:9" x14ac:dyDescent="0.25">
      <c r="A48" s="16" t="s">
        <v>43</v>
      </c>
      <c r="B48" s="17"/>
      <c r="C48" s="33"/>
      <c r="D48" s="17"/>
      <c r="E48" s="18"/>
      <c r="F48" s="19"/>
      <c r="G48" s="18">
        <v>0</v>
      </c>
      <c r="H48" s="113"/>
      <c r="I48" s="82">
        <f t="shared" si="0"/>
        <v>0</v>
      </c>
    </row>
    <row r="49" spans="1:9" x14ac:dyDescent="0.25">
      <c r="A49" s="16" t="s">
        <v>44</v>
      </c>
      <c r="B49" s="17"/>
      <c r="C49" s="33"/>
      <c r="D49" s="17"/>
      <c r="E49" s="18"/>
      <c r="F49" s="19"/>
      <c r="G49" s="18">
        <v>8</v>
      </c>
      <c r="H49" s="113"/>
      <c r="I49" s="82">
        <f t="shared" si="0"/>
        <v>0</v>
      </c>
    </row>
    <row r="50" spans="1:9" x14ac:dyDescent="0.25">
      <c r="A50" s="16" t="s">
        <v>117</v>
      </c>
      <c r="B50" s="17"/>
      <c r="C50" s="33"/>
      <c r="D50" s="17"/>
      <c r="E50" s="18"/>
      <c r="F50" s="19"/>
      <c r="G50" s="18">
        <v>0</v>
      </c>
      <c r="H50" s="113"/>
      <c r="I50" s="82">
        <f t="shared" si="0"/>
        <v>0</v>
      </c>
    </row>
    <row r="51" spans="1:9" x14ac:dyDescent="0.25">
      <c r="A51" s="139" t="s">
        <v>13</v>
      </c>
      <c r="B51" s="139"/>
      <c r="C51" s="34">
        <v>148</v>
      </c>
      <c r="D51" s="15" t="s">
        <v>11</v>
      </c>
      <c r="E51" s="20"/>
      <c r="F51" s="20"/>
      <c r="G51" s="20"/>
      <c r="H51" s="114"/>
      <c r="I51" s="81"/>
    </row>
    <row r="52" spans="1:9" x14ac:dyDescent="0.25">
      <c r="A52" s="16" t="s">
        <v>46</v>
      </c>
      <c r="B52" s="17"/>
      <c r="C52" s="33">
        <v>394</v>
      </c>
      <c r="D52" s="18" t="s">
        <v>18</v>
      </c>
      <c r="E52" s="18"/>
      <c r="F52" s="19"/>
      <c r="G52" s="18">
        <v>0</v>
      </c>
      <c r="H52" s="113"/>
      <c r="I52" s="82">
        <f t="shared" si="0"/>
        <v>0</v>
      </c>
    </row>
    <row r="53" spans="1:9" x14ac:dyDescent="0.25">
      <c r="A53" s="16" t="s">
        <v>47</v>
      </c>
      <c r="B53" s="17"/>
      <c r="C53" s="33">
        <f>394/2</f>
        <v>197</v>
      </c>
      <c r="D53" s="18" t="s">
        <v>18</v>
      </c>
      <c r="E53" s="18"/>
      <c r="F53" s="19"/>
      <c r="G53" s="18">
        <v>0</v>
      </c>
      <c r="H53" s="113"/>
      <c r="I53" s="82">
        <f t="shared" si="0"/>
        <v>0</v>
      </c>
    </row>
    <row r="54" spans="1:9" x14ac:dyDescent="0.25">
      <c r="A54" s="16" t="s">
        <v>48</v>
      </c>
      <c r="B54" s="17"/>
      <c r="C54" s="33">
        <v>148</v>
      </c>
      <c r="D54" s="18" t="s">
        <v>11</v>
      </c>
      <c r="E54" s="18"/>
      <c r="F54" s="19"/>
      <c r="G54" s="18">
        <v>6</v>
      </c>
      <c r="H54" s="113"/>
      <c r="I54" s="82">
        <f t="shared" si="0"/>
        <v>0</v>
      </c>
    </row>
    <row r="55" spans="1:9" x14ac:dyDescent="0.25">
      <c r="A55" s="16" t="s">
        <v>106</v>
      </c>
      <c r="B55" s="17"/>
      <c r="C55" s="33"/>
      <c r="D55" s="17"/>
      <c r="E55" s="18"/>
      <c r="F55" s="19"/>
      <c r="G55" s="18">
        <v>0</v>
      </c>
      <c r="H55" s="113"/>
      <c r="I55" s="82">
        <f t="shared" si="0"/>
        <v>0</v>
      </c>
    </row>
    <row r="56" spans="1:9" x14ac:dyDescent="0.25">
      <c r="A56" s="16" t="s">
        <v>105</v>
      </c>
      <c r="B56" s="17"/>
      <c r="C56" s="33"/>
      <c r="D56" s="17"/>
      <c r="E56" s="18"/>
      <c r="F56" s="19"/>
      <c r="G56" s="18">
        <v>0</v>
      </c>
      <c r="H56" s="113"/>
      <c r="I56" s="82">
        <f t="shared" si="0"/>
        <v>0</v>
      </c>
    </row>
    <row r="57" spans="1:9" x14ac:dyDescent="0.25">
      <c r="A57" s="139" t="s">
        <v>14</v>
      </c>
      <c r="B57" s="139"/>
      <c r="C57" s="34">
        <v>4327</v>
      </c>
      <c r="D57" s="15" t="s">
        <v>11</v>
      </c>
      <c r="E57" s="20"/>
      <c r="F57" s="20"/>
      <c r="G57" s="20"/>
      <c r="H57" s="114"/>
      <c r="I57" s="81"/>
    </row>
    <row r="58" spans="1:9" x14ac:dyDescent="0.25">
      <c r="A58" s="16" t="s">
        <v>40</v>
      </c>
      <c r="B58" s="17"/>
      <c r="C58" s="33"/>
      <c r="D58" s="17"/>
      <c r="E58" s="18"/>
      <c r="F58" s="19"/>
      <c r="G58" s="18">
        <v>30</v>
      </c>
      <c r="H58" s="113"/>
      <c r="I58" s="82">
        <f t="shared" si="0"/>
        <v>0</v>
      </c>
    </row>
    <row r="59" spans="1:9" x14ac:dyDescent="0.25">
      <c r="A59" s="16" t="s">
        <v>70</v>
      </c>
      <c r="B59" s="17"/>
      <c r="C59" s="33">
        <v>21</v>
      </c>
      <c r="D59" s="18" t="s">
        <v>61</v>
      </c>
      <c r="E59" s="18"/>
      <c r="F59" s="19"/>
      <c r="G59" s="18">
        <v>15</v>
      </c>
      <c r="H59" s="113"/>
      <c r="I59" s="82">
        <f t="shared" si="0"/>
        <v>0</v>
      </c>
    </row>
    <row r="60" spans="1:9" x14ac:dyDescent="0.25">
      <c r="A60" s="16" t="s">
        <v>69</v>
      </c>
      <c r="B60" s="17"/>
      <c r="C60" s="52">
        <v>2237</v>
      </c>
      <c r="D60" s="18" t="s">
        <v>18</v>
      </c>
      <c r="E60" s="18"/>
      <c r="F60" s="19"/>
      <c r="G60" s="18">
        <v>0</v>
      </c>
      <c r="H60" s="113"/>
      <c r="I60" s="82">
        <f t="shared" si="0"/>
        <v>0</v>
      </c>
    </row>
    <row r="61" spans="1:9" x14ac:dyDescent="0.25">
      <c r="A61" s="16" t="s">
        <v>41</v>
      </c>
      <c r="B61" s="17"/>
      <c r="C61" s="33"/>
      <c r="D61" s="17"/>
      <c r="E61" s="18"/>
      <c r="F61" s="19"/>
      <c r="G61" s="18">
        <v>0</v>
      </c>
      <c r="H61" s="113"/>
      <c r="I61" s="82">
        <f t="shared" si="0"/>
        <v>0</v>
      </c>
    </row>
    <row r="62" spans="1:9" x14ac:dyDescent="0.25">
      <c r="A62" s="16" t="s">
        <v>42</v>
      </c>
      <c r="B62" s="17"/>
      <c r="C62" s="33"/>
      <c r="D62" s="17"/>
      <c r="E62" s="18"/>
      <c r="F62" s="19"/>
      <c r="G62" s="18">
        <v>0</v>
      </c>
      <c r="H62" s="113"/>
      <c r="I62" s="82">
        <f t="shared" si="0"/>
        <v>0</v>
      </c>
    </row>
    <row r="63" spans="1:9" x14ac:dyDescent="0.25">
      <c r="A63" s="16" t="s">
        <v>39</v>
      </c>
      <c r="B63" s="17"/>
      <c r="C63" s="33"/>
      <c r="D63" s="17"/>
      <c r="E63" s="18"/>
      <c r="F63" s="16"/>
      <c r="G63" s="18">
        <v>0</v>
      </c>
      <c r="H63" s="113"/>
      <c r="I63" s="82">
        <f t="shared" si="0"/>
        <v>0</v>
      </c>
    </row>
    <row r="64" spans="1:9" x14ac:dyDescent="0.25">
      <c r="A64" s="16" t="s">
        <v>105</v>
      </c>
      <c r="B64" s="17"/>
      <c r="C64" s="33"/>
      <c r="D64" s="17"/>
      <c r="E64" s="18"/>
      <c r="F64" s="16"/>
      <c r="G64" s="18">
        <v>2</v>
      </c>
      <c r="H64" s="113"/>
      <c r="I64" s="82">
        <f t="shared" si="0"/>
        <v>0</v>
      </c>
    </row>
    <row r="65" spans="1:9" ht="18" x14ac:dyDescent="0.25">
      <c r="A65" s="134" t="s">
        <v>33</v>
      </c>
      <c r="B65" s="134"/>
      <c r="C65" s="134"/>
      <c r="D65" s="134"/>
      <c r="E65" s="134"/>
      <c r="F65" s="134"/>
      <c r="G65" s="134"/>
      <c r="H65" s="114"/>
      <c r="I65" s="81"/>
    </row>
    <row r="66" spans="1:9" x14ac:dyDescent="0.25">
      <c r="A66" s="135" t="s">
        <v>79</v>
      </c>
      <c r="B66" s="135"/>
      <c r="C66" s="42">
        <v>1426</v>
      </c>
      <c r="D66" s="29" t="s">
        <v>11</v>
      </c>
      <c r="E66" s="107"/>
      <c r="F66" s="107"/>
      <c r="G66" s="29"/>
      <c r="H66" s="114"/>
      <c r="I66" s="81"/>
    </row>
    <row r="67" spans="1:9" x14ac:dyDescent="0.25">
      <c r="A67" s="30" t="s">
        <v>74</v>
      </c>
      <c r="B67" s="31"/>
      <c r="C67" s="43"/>
      <c r="D67" s="31"/>
      <c r="E67" s="44"/>
      <c r="F67" s="30"/>
      <c r="G67" s="44">
        <v>0</v>
      </c>
      <c r="H67" s="113"/>
      <c r="I67" s="82">
        <f t="shared" si="0"/>
        <v>0</v>
      </c>
    </row>
    <row r="68" spans="1:9" x14ac:dyDescent="0.25">
      <c r="A68" s="30" t="s">
        <v>75</v>
      </c>
      <c r="B68" s="31"/>
      <c r="C68" s="43"/>
      <c r="D68" s="31"/>
      <c r="E68" s="44"/>
      <c r="F68" s="30"/>
      <c r="G68" s="44">
        <v>4</v>
      </c>
      <c r="H68" s="113"/>
      <c r="I68" s="82">
        <f t="shared" si="0"/>
        <v>0</v>
      </c>
    </row>
    <row r="69" spans="1:9" x14ac:dyDescent="0.25">
      <c r="A69" s="30" t="s">
        <v>107</v>
      </c>
      <c r="B69" s="31"/>
      <c r="C69" s="43"/>
      <c r="D69" s="31"/>
      <c r="E69" s="44"/>
      <c r="F69" s="30"/>
      <c r="G69" s="44">
        <v>2</v>
      </c>
      <c r="H69" s="113"/>
      <c r="I69" s="82">
        <f t="shared" si="0"/>
        <v>0</v>
      </c>
    </row>
    <row r="70" spans="1:9" x14ac:dyDescent="0.25">
      <c r="A70" s="135" t="s">
        <v>15</v>
      </c>
      <c r="B70" s="135"/>
      <c r="C70" s="42">
        <v>5551</v>
      </c>
      <c r="D70" s="29" t="s">
        <v>11</v>
      </c>
      <c r="E70" s="29"/>
      <c r="F70" s="107"/>
      <c r="G70" s="107"/>
      <c r="H70" s="114"/>
      <c r="I70" s="81"/>
    </row>
    <row r="71" spans="1:9" x14ac:dyDescent="0.25">
      <c r="A71" s="30" t="s">
        <v>74</v>
      </c>
      <c r="B71" s="31"/>
      <c r="C71" s="43"/>
      <c r="D71" s="31"/>
      <c r="E71" s="44"/>
      <c r="F71" s="30"/>
      <c r="G71" s="44">
        <v>0</v>
      </c>
      <c r="H71" s="113"/>
      <c r="I71" s="82">
        <f t="shared" si="0"/>
        <v>0</v>
      </c>
    </row>
    <row r="72" spans="1:9" x14ac:dyDescent="0.25">
      <c r="A72" s="30" t="s">
        <v>75</v>
      </c>
      <c r="B72" s="31"/>
      <c r="C72" s="43"/>
      <c r="D72" s="31"/>
      <c r="E72" s="44"/>
      <c r="F72" s="30"/>
      <c r="G72" s="44">
        <v>0</v>
      </c>
      <c r="H72" s="113"/>
      <c r="I72" s="82">
        <f t="shared" si="0"/>
        <v>0</v>
      </c>
    </row>
    <row r="73" spans="1:9" x14ac:dyDescent="0.25">
      <c r="A73" s="30" t="s">
        <v>50</v>
      </c>
      <c r="B73" s="31"/>
      <c r="C73" s="43"/>
      <c r="D73" s="31"/>
      <c r="E73" s="44"/>
      <c r="F73" s="30"/>
      <c r="G73" s="44">
        <v>5</v>
      </c>
      <c r="H73" s="113"/>
      <c r="I73" s="82">
        <f t="shared" si="0"/>
        <v>0</v>
      </c>
    </row>
    <row r="74" spans="1:9" x14ac:dyDescent="0.25">
      <c r="A74" s="30" t="s">
        <v>107</v>
      </c>
      <c r="B74" s="31"/>
      <c r="C74" s="43"/>
      <c r="D74" s="31"/>
      <c r="E74" s="44"/>
      <c r="F74" s="30"/>
      <c r="G74" s="44">
        <v>2</v>
      </c>
      <c r="H74" s="113"/>
      <c r="I74" s="82">
        <f t="shared" si="0"/>
        <v>0</v>
      </c>
    </row>
    <row r="75" spans="1:9" x14ac:dyDescent="0.25">
      <c r="A75" s="135" t="s">
        <v>16</v>
      </c>
      <c r="B75" s="135"/>
      <c r="C75" s="42">
        <v>302</v>
      </c>
      <c r="D75" s="29" t="s">
        <v>11</v>
      </c>
      <c r="E75" s="29"/>
      <c r="F75" s="107"/>
      <c r="G75" s="29"/>
      <c r="H75" s="114"/>
      <c r="I75" s="81"/>
    </row>
    <row r="76" spans="1:9" x14ac:dyDescent="0.25">
      <c r="A76" s="30" t="s">
        <v>74</v>
      </c>
      <c r="B76" s="31"/>
      <c r="C76" s="43"/>
      <c r="D76" s="31"/>
      <c r="E76" s="44"/>
      <c r="F76" s="30"/>
      <c r="G76" s="44">
        <v>0</v>
      </c>
      <c r="H76" s="113"/>
      <c r="I76" s="82">
        <f t="shared" si="0"/>
        <v>0</v>
      </c>
    </row>
    <row r="77" spans="1:9" x14ac:dyDescent="0.25">
      <c r="A77" s="30" t="s">
        <v>75</v>
      </c>
      <c r="B77" s="31"/>
      <c r="C77" s="43"/>
      <c r="D77" s="31"/>
      <c r="E77" s="44"/>
      <c r="F77" s="30"/>
      <c r="G77" s="44">
        <v>0</v>
      </c>
      <c r="H77" s="113"/>
      <c r="I77" s="82">
        <f t="shared" si="0"/>
        <v>0</v>
      </c>
    </row>
    <row r="78" spans="1:9" x14ac:dyDescent="0.25">
      <c r="A78" s="30" t="s">
        <v>50</v>
      </c>
      <c r="B78" s="31"/>
      <c r="C78" s="43"/>
      <c r="D78" s="31"/>
      <c r="E78" s="44"/>
      <c r="F78" s="30"/>
      <c r="G78" s="44">
        <v>0</v>
      </c>
      <c r="H78" s="113"/>
      <c r="I78" s="82">
        <f t="shared" ref="I78:I83" si="1">G78*H78</f>
        <v>0</v>
      </c>
    </row>
    <row r="79" spans="1:9" x14ac:dyDescent="0.25">
      <c r="A79" s="135" t="s">
        <v>62</v>
      </c>
      <c r="B79" s="135"/>
      <c r="C79" s="42">
        <v>438</v>
      </c>
      <c r="D79" s="29" t="s">
        <v>11</v>
      </c>
      <c r="E79" s="29"/>
      <c r="F79" s="107"/>
      <c r="G79" s="29"/>
      <c r="H79" s="114"/>
      <c r="I79" s="81"/>
    </row>
    <row r="80" spans="1:9" x14ac:dyDescent="0.25">
      <c r="A80" s="30" t="s">
        <v>74</v>
      </c>
      <c r="B80" s="31"/>
      <c r="C80" s="43"/>
      <c r="D80" s="31"/>
      <c r="E80" s="44"/>
      <c r="F80" s="30"/>
      <c r="G80" s="44">
        <v>0</v>
      </c>
      <c r="H80" s="113"/>
      <c r="I80" s="82">
        <f t="shared" si="1"/>
        <v>0</v>
      </c>
    </row>
    <row r="81" spans="1:9" x14ac:dyDescent="0.25">
      <c r="A81" s="30" t="s">
        <v>75</v>
      </c>
      <c r="B81" s="31"/>
      <c r="C81" s="43"/>
      <c r="D81" s="31"/>
      <c r="E81" s="44"/>
      <c r="F81" s="30"/>
      <c r="G81" s="44">
        <v>0</v>
      </c>
      <c r="H81" s="113"/>
      <c r="I81" s="82">
        <f t="shared" si="1"/>
        <v>0</v>
      </c>
    </row>
    <row r="82" spans="1:9" x14ac:dyDescent="0.25">
      <c r="A82" s="30" t="s">
        <v>50</v>
      </c>
      <c r="B82" s="31"/>
      <c r="C82" s="43"/>
      <c r="D82" s="31"/>
      <c r="E82" s="44"/>
      <c r="F82" s="30"/>
      <c r="G82" s="44">
        <v>5</v>
      </c>
      <c r="H82" s="113"/>
      <c r="I82" s="82">
        <f t="shared" si="1"/>
        <v>0</v>
      </c>
    </row>
    <row r="83" spans="1:9" x14ac:dyDescent="0.25">
      <c r="A83" s="30" t="s">
        <v>107</v>
      </c>
      <c r="B83" s="31"/>
      <c r="C83" s="43"/>
      <c r="D83" s="31"/>
      <c r="E83" s="44"/>
      <c r="F83" s="30"/>
      <c r="G83" s="44">
        <v>2</v>
      </c>
      <c r="H83" s="113"/>
      <c r="I83" s="82">
        <f t="shared" si="1"/>
        <v>0</v>
      </c>
    </row>
    <row r="84" spans="1:9" ht="18" x14ac:dyDescent="0.25">
      <c r="A84" s="137" t="s">
        <v>34</v>
      </c>
      <c r="B84" s="137"/>
      <c r="C84" s="137"/>
      <c r="D84" s="137"/>
      <c r="E84" s="137"/>
      <c r="F84" s="137"/>
      <c r="G84" s="137"/>
      <c r="H84" s="61"/>
      <c r="I84" s="61"/>
    </row>
    <row r="85" spans="1:9" x14ac:dyDescent="0.25">
      <c r="A85" s="138" t="s">
        <v>82</v>
      </c>
      <c r="B85" s="138"/>
      <c r="C85" s="35">
        <v>931</v>
      </c>
      <c r="D85" s="22" t="s">
        <v>18</v>
      </c>
      <c r="E85" s="108"/>
      <c r="F85" s="108"/>
      <c r="G85" s="108"/>
      <c r="H85" s="61"/>
      <c r="I85" s="61"/>
    </row>
    <row r="86" spans="1:9" ht="18" x14ac:dyDescent="0.25">
      <c r="A86" s="136" t="s">
        <v>35</v>
      </c>
      <c r="B86" s="136"/>
      <c r="C86" s="136"/>
      <c r="D86" s="136"/>
      <c r="E86" s="136"/>
      <c r="F86" s="136"/>
      <c r="G86" s="136"/>
      <c r="H86" s="61"/>
      <c r="I86" s="61"/>
    </row>
    <row r="87" spans="1:9" x14ac:dyDescent="0.25">
      <c r="A87" s="132" t="s">
        <v>19</v>
      </c>
      <c r="B87" s="132"/>
      <c r="C87" s="36">
        <v>16</v>
      </c>
      <c r="D87" s="23" t="s">
        <v>61</v>
      </c>
      <c r="E87" s="106"/>
      <c r="F87" s="106"/>
      <c r="G87" s="106"/>
      <c r="H87" s="61"/>
      <c r="I87" s="61"/>
    </row>
    <row r="88" spans="1:9" x14ac:dyDescent="0.25">
      <c r="A88" s="24" t="s">
        <v>51</v>
      </c>
      <c r="B88" s="25"/>
      <c r="C88" s="37"/>
      <c r="D88" s="25"/>
      <c r="E88" s="45"/>
      <c r="F88" s="24"/>
      <c r="G88" s="45">
        <v>2</v>
      </c>
      <c r="H88" s="61"/>
      <c r="I88" s="61"/>
    </row>
    <row r="89" spans="1:9" x14ac:dyDescent="0.25">
      <c r="A89" s="24" t="s">
        <v>52</v>
      </c>
      <c r="B89" s="25"/>
      <c r="C89" s="37"/>
      <c r="D89" s="25"/>
      <c r="E89" s="45"/>
      <c r="F89" s="24"/>
      <c r="G89" s="45">
        <v>30</v>
      </c>
      <c r="H89" s="61"/>
      <c r="I89" s="61"/>
    </row>
    <row r="90" spans="1:9" x14ac:dyDescent="0.25">
      <c r="A90" s="132" t="s">
        <v>20</v>
      </c>
      <c r="B90" s="132"/>
      <c r="C90" s="36">
        <v>294</v>
      </c>
      <c r="D90" s="23" t="s">
        <v>18</v>
      </c>
      <c r="E90" s="23"/>
      <c r="F90" s="106"/>
      <c r="G90" s="23"/>
      <c r="H90" s="61"/>
      <c r="I90" s="61"/>
    </row>
    <row r="91" spans="1:9" x14ac:dyDescent="0.25">
      <c r="A91" s="24" t="s">
        <v>51</v>
      </c>
      <c r="B91" s="25"/>
      <c r="C91" s="37"/>
      <c r="D91" s="25"/>
      <c r="E91" s="45"/>
      <c r="F91" s="24"/>
      <c r="G91" s="45">
        <v>4</v>
      </c>
      <c r="H91" s="61"/>
      <c r="I91" s="61"/>
    </row>
    <row r="92" spans="1:9" x14ac:dyDescent="0.25">
      <c r="A92" s="132" t="s">
        <v>64</v>
      </c>
      <c r="B92" s="132"/>
      <c r="C92" s="36">
        <v>32</v>
      </c>
      <c r="D92" s="23" t="s">
        <v>61</v>
      </c>
      <c r="E92" s="23"/>
      <c r="F92" s="106"/>
      <c r="G92" s="23"/>
      <c r="H92" s="61"/>
      <c r="I92" s="61"/>
    </row>
    <row r="93" spans="1:9" x14ac:dyDescent="0.25">
      <c r="A93" s="24" t="s">
        <v>53</v>
      </c>
      <c r="B93" s="25"/>
      <c r="C93" s="37"/>
      <c r="D93" s="25"/>
      <c r="E93" s="45"/>
      <c r="F93" s="24"/>
      <c r="G93" s="45">
        <v>1</v>
      </c>
      <c r="H93" s="61"/>
      <c r="I93" s="61"/>
    </row>
    <row r="94" spans="1:9" x14ac:dyDescent="0.25">
      <c r="A94" s="24" t="s">
        <v>54</v>
      </c>
      <c r="B94" s="25"/>
      <c r="C94" s="37"/>
      <c r="D94" s="25"/>
      <c r="E94" s="45"/>
      <c r="F94" s="24"/>
      <c r="G94" s="45">
        <v>3</v>
      </c>
      <c r="H94" s="61"/>
      <c r="I94" s="61"/>
    </row>
    <row r="95" spans="1:9" s="2" customFormat="1" x14ac:dyDescent="0.25">
      <c r="A95" s="132" t="s">
        <v>22</v>
      </c>
      <c r="B95" s="132"/>
      <c r="C95" s="36">
        <v>13</v>
      </c>
      <c r="D95" s="23" t="s">
        <v>61</v>
      </c>
      <c r="E95" s="23"/>
      <c r="F95" s="106"/>
      <c r="G95" s="23"/>
      <c r="H95" s="62"/>
      <c r="I95" s="63"/>
    </row>
    <row r="96" spans="1:9" x14ac:dyDescent="0.25">
      <c r="A96" s="24" t="s">
        <v>58</v>
      </c>
      <c r="B96" s="25"/>
      <c r="C96" s="37"/>
      <c r="D96" s="25"/>
      <c r="E96" s="45"/>
      <c r="F96" s="24"/>
      <c r="G96" s="45">
        <v>1</v>
      </c>
      <c r="H96" s="61"/>
      <c r="I96" s="61"/>
    </row>
    <row r="97" spans="1:9" x14ac:dyDescent="0.25">
      <c r="A97" s="24" t="s">
        <v>59</v>
      </c>
      <c r="B97" s="25"/>
      <c r="C97" s="37"/>
      <c r="D97" s="25"/>
      <c r="E97" s="45"/>
      <c r="F97" s="24"/>
      <c r="G97" s="45">
        <v>1</v>
      </c>
      <c r="H97" s="61"/>
      <c r="I97" s="61"/>
    </row>
    <row r="98" spans="1:9" x14ac:dyDescent="0.25">
      <c r="A98" s="132" t="s">
        <v>23</v>
      </c>
      <c r="B98" s="132"/>
      <c r="C98" s="36">
        <v>2</v>
      </c>
      <c r="D98" s="23" t="s">
        <v>61</v>
      </c>
      <c r="E98" s="23"/>
      <c r="F98" s="106"/>
      <c r="G98" s="23"/>
      <c r="H98" s="61"/>
      <c r="I98" s="61"/>
    </row>
    <row r="99" spans="1:9" x14ac:dyDescent="0.25">
      <c r="A99" s="24" t="s">
        <v>59</v>
      </c>
      <c r="B99" s="25"/>
      <c r="C99" s="37"/>
      <c r="D99" s="25"/>
      <c r="E99" s="45"/>
      <c r="F99" s="24"/>
      <c r="G99" s="45">
        <v>1</v>
      </c>
      <c r="H99" s="61"/>
      <c r="I99" s="61"/>
    </row>
    <row r="100" spans="1:9" x14ac:dyDescent="0.25">
      <c r="A100" s="132" t="s">
        <v>27</v>
      </c>
      <c r="B100" s="132"/>
      <c r="C100" s="36">
        <v>35</v>
      </c>
      <c r="D100" s="23" t="s">
        <v>61</v>
      </c>
      <c r="E100" s="23"/>
      <c r="F100" s="106"/>
      <c r="G100" s="23"/>
      <c r="H100" s="61"/>
      <c r="I100" s="64"/>
    </row>
    <row r="101" spans="1:9" x14ac:dyDescent="0.25">
      <c r="A101" s="24" t="s">
        <v>59</v>
      </c>
      <c r="B101" s="26"/>
      <c r="C101" s="38"/>
      <c r="D101" s="26"/>
      <c r="E101" s="46"/>
      <c r="F101" s="26"/>
      <c r="G101" s="46">
        <v>1</v>
      </c>
      <c r="H101" s="61"/>
      <c r="I101" s="61"/>
    </row>
    <row r="102" spans="1:9" x14ac:dyDescent="0.25">
      <c r="A102" s="24" t="s">
        <v>51</v>
      </c>
      <c r="B102" s="25"/>
      <c r="C102" s="37"/>
      <c r="D102" s="25"/>
      <c r="E102" s="45"/>
      <c r="F102" s="24"/>
      <c r="G102" s="45">
        <v>1</v>
      </c>
      <c r="H102" s="61"/>
      <c r="I102" s="61"/>
    </row>
    <row r="103" spans="1:9" x14ac:dyDescent="0.25">
      <c r="A103" s="132" t="s">
        <v>29</v>
      </c>
      <c r="B103" s="132"/>
      <c r="C103" s="36">
        <v>6</v>
      </c>
      <c r="D103" s="23" t="s">
        <v>11</v>
      </c>
      <c r="E103" s="23"/>
      <c r="F103" s="106"/>
      <c r="G103" s="23"/>
      <c r="H103" s="61"/>
      <c r="I103" s="64"/>
    </row>
    <row r="104" spans="1:9" x14ac:dyDescent="0.25">
      <c r="A104" s="24" t="s">
        <v>51</v>
      </c>
      <c r="B104" s="25"/>
      <c r="C104" s="37"/>
      <c r="D104" s="25"/>
      <c r="E104" s="45"/>
      <c r="F104" s="24"/>
      <c r="G104" s="45">
        <v>1</v>
      </c>
      <c r="H104" s="61"/>
      <c r="I104" s="61"/>
    </row>
    <row r="105" spans="1:9" x14ac:dyDescent="0.25">
      <c r="A105" s="132" t="s">
        <v>80</v>
      </c>
      <c r="B105" s="132"/>
      <c r="C105" s="36">
        <v>67</v>
      </c>
      <c r="D105" s="23" t="s">
        <v>11</v>
      </c>
      <c r="E105" s="23"/>
      <c r="F105" s="106"/>
      <c r="G105" s="23"/>
      <c r="H105" s="61"/>
      <c r="I105" s="61"/>
    </row>
    <row r="106" spans="1:9" x14ac:dyDescent="0.25">
      <c r="A106" s="24" t="s">
        <v>51</v>
      </c>
      <c r="B106" s="25"/>
      <c r="C106" s="37"/>
      <c r="D106" s="25"/>
      <c r="E106" s="45"/>
      <c r="F106" s="24"/>
      <c r="G106" s="45">
        <v>1</v>
      </c>
      <c r="H106" s="61"/>
      <c r="I106" s="61"/>
    </row>
    <row r="107" spans="1:9" x14ac:dyDescent="0.25">
      <c r="A107" s="24" t="s">
        <v>57</v>
      </c>
      <c r="B107" s="25"/>
      <c r="C107" s="37"/>
      <c r="D107" s="25"/>
      <c r="E107" s="45"/>
      <c r="F107" s="24"/>
      <c r="G107" s="45">
        <v>6</v>
      </c>
      <c r="H107" s="61"/>
      <c r="I107" s="61"/>
    </row>
    <row r="108" spans="1:9" ht="18" x14ac:dyDescent="0.25">
      <c r="A108" s="144" t="s">
        <v>36</v>
      </c>
      <c r="B108" s="144"/>
      <c r="C108" s="144"/>
      <c r="D108" s="144"/>
      <c r="E108" s="144"/>
      <c r="F108" s="144"/>
      <c r="G108" s="144"/>
      <c r="H108" s="61"/>
      <c r="I108" s="61"/>
    </row>
    <row r="109" spans="1:9" x14ac:dyDescent="0.25">
      <c r="A109" s="145" t="s">
        <v>31</v>
      </c>
      <c r="B109" s="145"/>
      <c r="C109" s="39">
        <v>387</v>
      </c>
      <c r="D109" s="21" t="s">
        <v>11</v>
      </c>
      <c r="E109" s="21"/>
      <c r="F109" s="111"/>
      <c r="G109" s="21"/>
      <c r="H109" s="61"/>
      <c r="I109" s="61"/>
    </row>
    <row r="110" spans="1:9" x14ac:dyDescent="0.25">
      <c r="A110" s="27" t="s">
        <v>57</v>
      </c>
      <c r="B110" s="28"/>
      <c r="C110" s="40"/>
      <c r="D110" s="28"/>
      <c r="E110" s="47"/>
      <c r="F110" s="27"/>
      <c r="G110" s="47">
        <v>6</v>
      </c>
      <c r="H110" s="61"/>
      <c r="I110" s="61"/>
    </row>
    <row r="111" spans="1:9" x14ac:dyDescent="0.25">
      <c r="A111" s="145" t="s">
        <v>84</v>
      </c>
      <c r="B111" s="145"/>
      <c r="C111" s="39">
        <v>9</v>
      </c>
      <c r="D111" s="21" t="s">
        <v>11</v>
      </c>
      <c r="E111" s="21"/>
      <c r="F111" s="111"/>
      <c r="G111" s="21"/>
      <c r="H111" s="61"/>
      <c r="I111" s="61"/>
    </row>
    <row r="112" spans="1:9" x14ac:dyDescent="0.25">
      <c r="A112" s="27" t="s">
        <v>85</v>
      </c>
      <c r="B112" s="28"/>
      <c r="C112" s="40"/>
      <c r="D112" s="28"/>
      <c r="E112" s="47"/>
      <c r="F112" s="27"/>
      <c r="G112" s="47">
        <v>2</v>
      </c>
      <c r="H112" s="123"/>
      <c r="I112" s="122">
        <f>G112*H112</f>
        <v>0</v>
      </c>
    </row>
    <row r="113" spans="1:9" x14ac:dyDescent="0.25">
      <c r="A113" s="27" t="s">
        <v>76</v>
      </c>
      <c r="B113" s="28"/>
      <c r="C113" s="40"/>
      <c r="D113" s="28"/>
      <c r="E113" s="47"/>
      <c r="F113" s="27"/>
      <c r="G113" s="47">
        <v>1</v>
      </c>
      <c r="H113" s="123"/>
      <c r="I113" s="122">
        <f>G113*H113</f>
        <v>0</v>
      </c>
    </row>
    <row r="114" spans="1:9" ht="18" x14ac:dyDescent="0.25">
      <c r="A114" s="133" t="s">
        <v>111</v>
      </c>
      <c r="B114" s="133"/>
      <c r="C114" s="133"/>
      <c r="D114" s="133"/>
      <c r="E114" s="133"/>
      <c r="F114" s="133"/>
      <c r="G114" s="133"/>
      <c r="H114" s="69" t="s">
        <v>120</v>
      </c>
      <c r="I114" s="69" t="s">
        <v>119</v>
      </c>
    </row>
    <row r="115" spans="1:9" x14ac:dyDescent="0.25">
      <c r="A115" s="141" t="s">
        <v>109</v>
      </c>
      <c r="B115" s="141"/>
      <c r="C115" s="58">
        <v>16</v>
      </c>
      <c r="D115" s="59" t="s">
        <v>112</v>
      </c>
      <c r="E115" s="59"/>
      <c r="F115" s="110"/>
      <c r="G115" s="59"/>
      <c r="H115" s="113"/>
      <c r="I115" s="82">
        <f>C115*H115</f>
        <v>0</v>
      </c>
    </row>
    <row r="116" spans="1:9" x14ac:dyDescent="0.25">
      <c r="A116" s="141" t="s">
        <v>110</v>
      </c>
      <c r="B116" s="141"/>
      <c r="C116" s="58">
        <v>24</v>
      </c>
      <c r="D116" s="59" t="s">
        <v>112</v>
      </c>
      <c r="E116" s="59"/>
      <c r="F116" s="110"/>
      <c r="G116" s="59"/>
      <c r="H116" s="113"/>
      <c r="I116" s="82">
        <f>C116*H116</f>
        <v>0</v>
      </c>
    </row>
    <row r="117" spans="1:9" x14ac:dyDescent="0.25">
      <c r="A117" s="142"/>
      <c r="B117" s="142"/>
      <c r="C117" s="68"/>
      <c r="D117" s="66"/>
      <c r="E117" s="66"/>
      <c r="F117" s="66"/>
      <c r="G117" s="66"/>
      <c r="H117" s="2" t="s">
        <v>121</v>
      </c>
      <c r="I117" s="84">
        <f>SUM(I12:I83,I112,I113,I115,I116)</f>
        <v>0</v>
      </c>
    </row>
    <row r="118" spans="1:9" x14ac:dyDescent="0.25">
      <c r="A118" s="143"/>
      <c r="B118" s="143"/>
      <c r="C118" s="1"/>
    </row>
    <row r="119" spans="1:9" x14ac:dyDescent="0.25">
      <c r="C119" s="1"/>
    </row>
    <row r="120" spans="1:9" x14ac:dyDescent="0.25">
      <c r="C120" s="1"/>
    </row>
    <row r="121" spans="1:9" x14ac:dyDescent="0.25">
      <c r="C121" s="1"/>
    </row>
    <row r="122" spans="1:9" x14ac:dyDescent="0.25">
      <c r="C122" s="1"/>
    </row>
    <row r="123" spans="1:9" x14ac:dyDescent="0.25">
      <c r="C123" s="1"/>
    </row>
    <row r="124" spans="1:9" x14ac:dyDescent="0.25">
      <c r="C124" s="1"/>
    </row>
    <row r="125" spans="1:9" x14ac:dyDescent="0.25">
      <c r="C125" s="1"/>
    </row>
  </sheetData>
  <sheetProtection algorithmName="SHA-512" hashValue="de/sOYywE8x8qGeSTuAxYsUl/VwcFwSNTI9Qq31v4PSnVsc2Ct7wDJWm/YsztfGR5ojBo7DjXdIMWQIvPTwb/g==" saltValue="QZQvfKK4u//0eBd17Up6Hg==" spinCount="100000" sheet="1" objects="1" scenarios="1" selectLockedCells="1"/>
  <mergeCells count="42">
    <mergeCell ref="A11:B11"/>
    <mergeCell ref="A20:B20"/>
    <mergeCell ref="A30:B30"/>
    <mergeCell ref="A41:B41"/>
    <mergeCell ref="A51:B51"/>
    <mergeCell ref="B2:C2"/>
    <mergeCell ref="B3:C3"/>
    <mergeCell ref="B4:C4"/>
    <mergeCell ref="F8:G8"/>
    <mergeCell ref="F9:G9"/>
    <mergeCell ref="A115:B115"/>
    <mergeCell ref="A116:B116"/>
    <mergeCell ref="A117:B117"/>
    <mergeCell ref="A118:B118"/>
    <mergeCell ref="A15:B15"/>
    <mergeCell ref="A25:B25"/>
    <mergeCell ref="A36:B36"/>
    <mergeCell ref="A47:B47"/>
    <mergeCell ref="A75:B75"/>
    <mergeCell ref="A92:B92"/>
    <mergeCell ref="A98:B98"/>
    <mergeCell ref="A105:B105"/>
    <mergeCell ref="A108:G108"/>
    <mergeCell ref="A109:B109"/>
    <mergeCell ref="A111:B111"/>
    <mergeCell ref="A95:B95"/>
    <mergeCell ref="H8:H9"/>
    <mergeCell ref="I8:I9"/>
    <mergeCell ref="A103:B103"/>
    <mergeCell ref="A90:B90"/>
    <mergeCell ref="A114:G114"/>
    <mergeCell ref="A100:B100"/>
    <mergeCell ref="A65:G65"/>
    <mergeCell ref="A66:B66"/>
    <mergeCell ref="A70:B70"/>
    <mergeCell ref="A79:B79"/>
    <mergeCell ref="A86:G86"/>
    <mergeCell ref="A87:B87"/>
    <mergeCell ref="A84:G84"/>
    <mergeCell ref="A85:B85"/>
    <mergeCell ref="A57:B57"/>
    <mergeCell ref="A10:G10"/>
  </mergeCells>
  <dataValidations count="1">
    <dataValidation type="whole" allowBlank="1" showInputMessage="1" showErrorMessage="1" error="Negatieve bedragen en hoger dan € 50,- niet toegestaan" sqref="H115:H116">
      <formula1>0</formula1>
      <formula2>50</formula2>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showGridLines="0" workbookViewId="0">
      <pane ySplit="9" topLeftCell="A25" activePane="bottomLeft" state="frozen"/>
      <selection pane="bottomLeft" activeCell="H39" sqref="H39"/>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5"/>
      <c r="B1" s="6"/>
      <c r="C1" s="6"/>
      <c r="D1" s="6"/>
      <c r="E1" s="6"/>
      <c r="F1" s="6"/>
      <c r="G1" s="7"/>
    </row>
    <row r="2" spans="1:9" x14ac:dyDescent="0.25">
      <c r="A2" s="8" t="s">
        <v>0</v>
      </c>
      <c r="B2" s="146" t="s">
        <v>7</v>
      </c>
      <c r="C2" s="146"/>
      <c r="D2" s="9"/>
      <c r="E2" s="9"/>
      <c r="F2" s="9"/>
      <c r="G2" s="10"/>
    </row>
    <row r="3" spans="1:9" x14ac:dyDescent="0.25">
      <c r="A3" s="8" t="s">
        <v>1</v>
      </c>
      <c r="B3" s="146" t="s">
        <v>8</v>
      </c>
      <c r="C3" s="146"/>
      <c r="D3" s="9"/>
      <c r="E3" s="9"/>
      <c r="F3" s="9"/>
      <c r="G3" s="10"/>
    </row>
    <row r="4" spans="1:9" x14ac:dyDescent="0.25">
      <c r="A4" s="8" t="s">
        <v>2</v>
      </c>
      <c r="B4" s="146" t="s">
        <v>9</v>
      </c>
      <c r="C4" s="146"/>
      <c r="D4" s="9"/>
      <c r="E4" s="9"/>
      <c r="F4" s="9"/>
      <c r="G4" s="10"/>
    </row>
    <row r="5" spans="1:9" x14ac:dyDescent="0.25">
      <c r="A5" s="11"/>
      <c r="B5" s="9"/>
      <c r="C5" s="9"/>
      <c r="D5" s="9"/>
      <c r="E5" s="9"/>
      <c r="F5" s="9"/>
      <c r="G5" s="10"/>
    </row>
    <row r="6" spans="1:9" x14ac:dyDescent="0.25">
      <c r="A6" s="11"/>
      <c r="B6" s="9"/>
      <c r="C6" s="9"/>
      <c r="D6" s="9"/>
      <c r="E6" s="9"/>
      <c r="F6" s="9"/>
      <c r="G6" s="10"/>
    </row>
    <row r="7" spans="1:9" x14ac:dyDescent="0.25">
      <c r="A7" s="12"/>
      <c r="B7" s="13"/>
      <c r="C7" s="13"/>
      <c r="D7" s="13"/>
      <c r="E7" s="13"/>
      <c r="F7" s="13"/>
      <c r="G7" s="14"/>
    </row>
    <row r="8" spans="1:9" ht="18.75" customHeight="1" x14ac:dyDescent="0.25">
      <c r="A8" s="70" t="s">
        <v>3</v>
      </c>
      <c r="B8" s="71"/>
      <c r="C8" s="72" t="s">
        <v>5</v>
      </c>
      <c r="D8" s="73" t="s">
        <v>6</v>
      </c>
      <c r="E8" s="74"/>
      <c r="F8" s="147" t="s">
        <v>4</v>
      </c>
      <c r="G8" s="148"/>
      <c r="H8" s="151" t="s">
        <v>118</v>
      </c>
      <c r="I8" s="152" t="s">
        <v>119</v>
      </c>
    </row>
    <row r="9" spans="1:9" ht="15.75" x14ac:dyDescent="0.25">
      <c r="A9" s="75"/>
      <c r="B9" s="76"/>
      <c r="C9" s="77" t="s">
        <v>49</v>
      </c>
      <c r="D9" s="78"/>
      <c r="E9" s="79"/>
      <c r="F9" s="149" t="s">
        <v>60</v>
      </c>
      <c r="G9" s="150"/>
      <c r="H9" s="151"/>
      <c r="I9" s="152"/>
    </row>
    <row r="10" spans="1:9" ht="18" x14ac:dyDescent="0.25">
      <c r="A10" s="140" t="s">
        <v>32</v>
      </c>
      <c r="B10" s="140"/>
      <c r="C10" s="140"/>
      <c r="D10" s="140"/>
      <c r="E10" s="140"/>
      <c r="F10" s="140"/>
      <c r="G10" s="140"/>
      <c r="H10" s="81"/>
      <c r="I10" s="81"/>
    </row>
    <row r="11" spans="1:9" x14ac:dyDescent="0.25">
      <c r="A11" s="139" t="s">
        <v>26</v>
      </c>
      <c r="B11" s="139"/>
      <c r="C11" s="32">
        <v>17</v>
      </c>
      <c r="D11" s="15" t="s">
        <v>61</v>
      </c>
      <c r="E11" s="15"/>
      <c r="F11" s="15"/>
      <c r="G11" s="15"/>
      <c r="H11" s="81"/>
      <c r="I11" s="81"/>
    </row>
    <row r="12" spans="1:9" x14ac:dyDescent="0.25">
      <c r="A12" s="16" t="s">
        <v>38</v>
      </c>
      <c r="B12" s="17"/>
      <c r="C12" s="33"/>
      <c r="D12" s="17"/>
      <c r="E12" s="18"/>
      <c r="F12" s="19"/>
      <c r="G12" s="18">
        <v>1</v>
      </c>
      <c r="H12" s="115"/>
      <c r="I12" s="88">
        <f>G12*H12</f>
        <v>0</v>
      </c>
    </row>
    <row r="13" spans="1:9" x14ac:dyDescent="0.25">
      <c r="A13" s="16" t="s">
        <v>72</v>
      </c>
      <c r="B13" s="17"/>
      <c r="C13" s="33"/>
      <c r="D13" s="17"/>
      <c r="E13" s="18"/>
      <c r="F13" s="19"/>
      <c r="G13" s="18">
        <v>1</v>
      </c>
      <c r="H13" s="115"/>
      <c r="I13" s="88">
        <f t="shared" ref="I13:I50" si="0">G13*H13</f>
        <v>0</v>
      </c>
    </row>
    <row r="14" spans="1:9" x14ac:dyDescent="0.25">
      <c r="A14" s="16" t="s">
        <v>71</v>
      </c>
      <c r="B14" s="17"/>
      <c r="C14" s="33"/>
      <c r="D14" s="17"/>
      <c r="E14" s="18"/>
      <c r="F14" s="19"/>
      <c r="G14" s="18">
        <v>6</v>
      </c>
      <c r="H14" s="115"/>
      <c r="I14" s="88">
        <f t="shared" si="0"/>
        <v>0</v>
      </c>
    </row>
    <row r="15" spans="1:9" x14ac:dyDescent="0.25">
      <c r="A15" s="139" t="s">
        <v>10</v>
      </c>
      <c r="B15" s="139"/>
      <c r="C15" s="34">
        <v>825</v>
      </c>
      <c r="D15" s="15" t="s">
        <v>11</v>
      </c>
      <c r="E15" s="20"/>
      <c r="F15" s="20"/>
      <c r="G15" s="20"/>
      <c r="H15" s="116"/>
      <c r="I15" s="89"/>
    </row>
    <row r="16" spans="1:9" x14ac:dyDescent="0.25">
      <c r="A16" s="16" t="s">
        <v>45</v>
      </c>
      <c r="B16" s="17"/>
      <c r="C16" s="33"/>
      <c r="D16" s="17"/>
      <c r="E16" s="18"/>
      <c r="F16" s="19"/>
      <c r="G16" s="18">
        <v>2</v>
      </c>
      <c r="H16" s="115"/>
      <c r="I16" s="88">
        <f t="shared" si="0"/>
        <v>0</v>
      </c>
    </row>
    <row r="17" spans="1:9" x14ac:dyDescent="0.25">
      <c r="A17" s="16" t="s">
        <v>44</v>
      </c>
      <c r="B17" s="17"/>
      <c r="C17" s="33"/>
      <c r="D17" s="17"/>
      <c r="E17" s="18"/>
      <c r="F17" s="19"/>
      <c r="G17" s="18">
        <v>6</v>
      </c>
      <c r="H17" s="115"/>
      <c r="I17" s="88">
        <f t="shared" si="0"/>
        <v>0</v>
      </c>
    </row>
    <row r="18" spans="1:9" x14ac:dyDescent="0.25">
      <c r="A18" s="16" t="s">
        <v>106</v>
      </c>
      <c r="B18" s="17"/>
      <c r="C18" s="33"/>
      <c r="D18" s="17"/>
      <c r="E18" s="18"/>
      <c r="F18" s="19"/>
      <c r="G18" s="18">
        <v>6</v>
      </c>
      <c r="H18" s="115"/>
      <c r="I18" s="88">
        <f t="shared" si="0"/>
        <v>0</v>
      </c>
    </row>
    <row r="19" spans="1:9" x14ac:dyDescent="0.25">
      <c r="A19" s="16" t="s">
        <v>105</v>
      </c>
      <c r="B19" s="17"/>
      <c r="C19" s="33"/>
      <c r="D19" s="17"/>
      <c r="E19" s="18"/>
      <c r="F19" s="19"/>
      <c r="G19" s="18">
        <v>2</v>
      </c>
      <c r="H19" s="115"/>
      <c r="I19" s="88">
        <f t="shared" si="0"/>
        <v>0</v>
      </c>
    </row>
    <row r="20" spans="1:9" x14ac:dyDescent="0.25">
      <c r="A20" s="16" t="s">
        <v>39</v>
      </c>
      <c r="B20" s="17"/>
      <c r="C20" s="33"/>
      <c r="D20" s="17"/>
      <c r="E20" s="18"/>
      <c r="F20" s="19"/>
      <c r="G20" s="18">
        <v>1</v>
      </c>
      <c r="H20" s="115"/>
      <c r="I20" s="88">
        <f t="shared" si="0"/>
        <v>0</v>
      </c>
    </row>
    <row r="21" spans="1:9" x14ac:dyDescent="0.25">
      <c r="A21" s="139" t="s">
        <v>65</v>
      </c>
      <c r="B21" s="139"/>
      <c r="C21" s="34">
        <v>260</v>
      </c>
      <c r="D21" s="15" t="s">
        <v>11</v>
      </c>
      <c r="E21" s="20"/>
      <c r="F21" s="20"/>
      <c r="G21" s="20"/>
      <c r="H21" s="116"/>
      <c r="I21" s="89"/>
    </row>
    <row r="22" spans="1:9" x14ac:dyDescent="0.25">
      <c r="A22" s="16" t="s">
        <v>45</v>
      </c>
      <c r="B22" s="17"/>
      <c r="C22" s="33"/>
      <c r="D22" s="17"/>
      <c r="E22" s="18"/>
      <c r="F22" s="19"/>
      <c r="G22" s="18">
        <v>2</v>
      </c>
      <c r="H22" s="115"/>
      <c r="I22" s="88">
        <f t="shared" si="0"/>
        <v>0</v>
      </c>
    </row>
    <row r="23" spans="1:9" x14ac:dyDescent="0.25">
      <c r="A23" s="16" t="s">
        <v>73</v>
      </c>
      <c r="B23" s="17"/>
      <c r="C23" s="33"/>
      <c r="D23" s="17"/>
      <c r="E23" s="18"/>
      <c r="F23" s="19"/>
      <c r="G23" s="18">
        <v>0.3</v>
      </c>
      <c r="H23" s="115"/>
      <c r="I23" s="88">
        <f t="shared" si="0"/>
        <v>0</v>
      </c>
    </row>
    <row r="24" spans="1:9" x14ac:dyDescent="0.25">
      <c r="A24" s="16" t="s">
        <v>44</v>
      </c>
      <c r="B24" s="17"/>
      <c r="C24" s="33"/>
      <c r="D24" s="17"/>
      <c r="E24" s="18"/>
      <c r="F24" s="19"/>
      <c r="G24" s="18">
        <v>6</v>
      </c>
      <c r="H24" s="115"/>
      <c r="I24" s="88">
        <f t="shared" si="0"/>
        <v>0</v>
      </c>
    </row>
    <row r="25" spans="1:9" x14ac:dyDescent="0.25">
      <c r="A25" s="16" t="s">
        <v>106</v>
      </c>
      <c r="B25" s="17"/>
      <c r="C25" s="33"/>
      <c r="D25" s="17"/>
      <c r="E25" s="18"/>
      <c r="F25" s="19"/>
      <c r="G25" s="18">
        <v>6</v>
      </c>
      <c r="H25" s="115"/>
      <c r="I25" s="88">
        <f t="shared" si="0"/>
        <v>0</v>
      </c>
    </row>
    <row r="26" spans="1:9" x14ac:dyDescent="0.25">
      <c r="A26" s="16" t="s">
        <v>105</v>
      </c>
      <c r="B26" s="17"/>
      <c r="C26" s="33"/>
      <c r="D26" s="17"/>
      <c r="E26" s="18"/>
      <c r="F26" s="19"/>
      <c r="G26" s="18">
        <v>2</v>
      </c>
      <c r="H26" s="115"/>
      <c r="I26" s="88">
        <f t="shared" si="0"/>
        <v>0</v>
      </c>
    </row>
    <row r="27" spans="1:9" x14ac:dyDescent="0.25">
      <c r="A27" s="139" t="s">
        <v>13</v>
      </c>
      <c r="B27" s="139"/>
      <c r="C27" s="34">
        <v>424</v>
      </c>
      <c r="D27" s="15" t="s">
        <v>11</v>
      </c>
      <c r="E27" s="20"/>
      <c r="F27" s="20"/>
      <c r="G27" s="20"/>
      <c r="H27" s="116"/>
      <c r="I27" s="89"/>
    </row>
    <row r="28" spans="1:9" x14ac:dyDescent="0.25">
      <c r="A28" s="16" t="s">
        <v>46</v>
      </c>
      <c r="B28" s="17"/>
      <c r="C28" s="52">
        <v>389</v>
      </c>
      <c r="D28" s="18" t="s">
        <v>18</v>
      </c>
      <c r="E28" s="18"/>
      <c r="F28" s="19"/>
      <c r="G28" s="18">
        <v>2</v>
      </c>
      <c r="H28" s="115"/>
      <c r="I28" s="88">
        <f t="shared" si="0"/>
        <v>0</v>
      </c>
    </row>
    <row r="29" spans="1:9" x14ac:dyDescent="0.25">
      <c r="A29" s="16" t="s">
        <v>47</v>
      </c>
      <c r="B29" s="17"/>
      <c r="C29" s="52">
        <v>195</v>
      </c>
      <c r="D29" s="18" t="s">
        <v>18</v>
      </c>
      <c r="E29" s="18"/>
      <c r="F29" s="19"/>
      <c r="G29" s="18">
        <v>2</v>
      </c>
      <c r="H29" s="115"/>
      <c r="I29" s="88">
        <f t="shared" si="0"/>
        <v>0</v>
      </c>
    </row>
    <row r="30" spans="1:9" x14ac:dyDescent="0.25">
      <c r="A30" s="16" t="s">
        <v>48</v>
      </c>
      <c r="B30" s="17"/>
      <c r="C30" s="52">
        <v>424</v>
      </c>
      <c r="D30" s="18" t="s">
        <v>11</v>
      </c>
      <c r="E30" s="18"/>
      <c r="F30" s="19"/>
      <c r="G30" s="18">
        <v>6</v>
      </c>
      <c r="H30" s="115"/>
      <c r="I30" s="88">
        <f t="shared" si="0"/>
        <v>0</v>
      </c>
    </row>
    <row r="31" spans="1:9" x14ac:dyDescent="0.25">
      <c r="A31" s="16" t="s">
        <v>106</v>
      </c>
      <c r="B31" s="17"/>
      <c r="C31" s="33"/>
      <c r="D31" s="17"/>
      <c r="E31" s="18"/>
      <c r="F31" s="19"/>
      <c r="G31" s="18">
        <v>6</v>
      </c>
      <c r="H31" s="115"/>
      <c r="I31" s="88">
        <f t="shared" si="0"/>
        <v>0</v>
      </c>
    </row>
    <row r="32" spans="1:9" x14ac:dyDescent="0.25">
      <c r="A32" s="16" t="s">
        <v>105</v>
      </c>
      <c r="B32" s="17"/>
      <c r="C32" s="33"/>
      <c r="D32" s="17"/>
      <c r="E32" s="18"/>
      <c r="F32" s="19"/>
      <c r="G32" s="18">
        <v>2</v>
      </c>
      <c r="H32" s="115"/>
      <c r="I32" s="88">
        <f t="shared" si="0"/>
        <v>0</v>
      </c>
    </row>
    <row r="33" spans="1:9" x14ac:dyDescent="0.25">
      <c r="A33" s="139" t="s">
        <v>14</v>
      </c>
      <c r="B33" s="139"/>
      <c r="C33" s="34">
        <v>7880</v>
      </c>
      <c r="D33" s="15" t="s">
        <v>11</v>
      </c>
      <c r="E33" s="20"/>
      <c r="F33" s="20"/>
      <c r="G33" s="20"/>
      <c r="H33" s="116"/>
      <c r="I33" s="89"/>
    </row>
    <row r="34" spans="1:9" x14ac:dyDescent="0.25">
      <c r="A34" s="16" t="s">
        <v>40</v>
      </c>
      <c r="B34" s="17"/>
      <c r="C34" s="52"/>
      <c r="D34" s="18"/>
      <c r="E34" s="18"/>
      <c r="F34" s="19"/>
      <c r="G34" s="18">
        <v>30</v>
      </c>
      <c r="H34" s="115"/>
      <c r="I34" s="88">
        <f t="shared" si="0"/>
        <v>0</v>
      </c>
    </row>
    <row r="35" spans="1:9" x14ac:dyDescent="0.25">
      <c r="A35" s="16" t="s">
        <v>70</v>
      </c>
      <c r="B35" s="17"/>
      <c r="C35" s="52">
        <v>18</v>
      </c>
      <c r="D35" s="18" t="s">
        <v>61</v>
      </c>
      <c r="E35" s="18"/>
      <c r="F35" s="19"/>
      <c r="G35" s="18">
        <v>15</v>
      </c>
      <c r="H35" s="115"/>
      <c r="I35" s="88">
        <f t="shared" si="0"/>
        <v>0</v>
      </c>
    </row>
    <row r="36" spans="1:9" x14ac:dyDescent="0.25">
      <c r="A36" s="16" t="s">
        <v>69</v>
      </c>
      <c r="B36" s="17"/>
      <c r="C36" s="52">
        <v>1309</v>
      </c>
      <c r="D36" s="18" t="s">
        <v>18</v>
      </c>
      <c r="E36" s="18"/>
      <c r="F36" s="19"/>
      <c r="G36" s="18">
        <v>1</v>
      </c>
      <c r="H36" s="115"/>
      <c r="I36" s="88">
        <f t="shared" si="0"/>
        <v>0</v>
      </c>
    </row>
    <row r="37" spans="1:9" x14ac:dyDescent="0.25">
      <c r="A37" s="16" t="s">
        <v>41</v>
      </c>
      <c r="B37" s="17"/>
      <c r="C37" s="52"/>
      <c r="D37" s="18"/>
      <c r="E37" s="18"/>
      <c r="F37" s="19"/>
      <c r="G37" s="18">
        <v>1</v>
      </c>
      <c r="H37" s="115"/>
      <c r="I37" s="88">
        <f t="shared" si="0"/>
        <v>0</v>
      </c>
    </row>
    <row r="38" spans="1:9" x14ac:dyDescent="0.25">
      <c r="A38" s="16" t="s">
        <v>42</v>
      </c>
      <c r="B38" s="17"/>
      <c r="C38" s="52"/>
      <c r="D38" s="18"/>
      <c r="E38" s="18"/>
      <c r="F38" s="19"/>
      <c r="G38" s="18">
        <v>1</v>
      </c>
      <c r="H38" s="115"/>
      <c r="I38" s="88">
        <f t="shared" si="0"/>
        <v>0</v>
      </c>
    </row>
    <row r="39" spans="1:9" x14ac:dyDescent="0.25">
      <c r="A39" s="16" t="s">
        <v>39</v>
      </c>
      <c r="B39" s="17"/>
      <c r="C39" s="52"/>
      <c r="D39" s="18"/>
      <c r="E39" s="18"/>
      <c r="F39" s="16"/>
      <c r="G39" s="18">
        <v>1</v>
      </c>
      <c r="H39" s="115"/>
      <c r="I39" s="88">
        <f t="shared" si="0"/>
        <v>0</v>
      </c>
    </row>
    <row r="40" spans="1:9" x14ac:dyDescent="0.25">
      <c r="A40" s="16" t="s">
        <v>105</v>
      </c>
      <c r="B40" s="17"/>
      <c r="C40" s="52"/>
      <c r="D40" s="18"/>
      <c r="E40" s="18"/>
      <c r="F40" s="16"/>
      <c r="G40" s="18">
        <v>2</v>
      </c>
      <c r="H40" s="115"/>
      <c r="I40" s="88">
        <f t="shared" si="0"/>
        <v>0</v>
      </c>
    </row>
    <row r="41" spans="1:9" ht="18" x14ac:dyDescent="0.25">
      <c r="A41" s="134" t="s">
        <v>33</v>
      </c>
      <c r="B41" s="134"/>
      <c r="C41" s="134"/>
      <c r="D41" s="134"/>
      <c r="E41" s="134"/>
      <c r="F41" s="134"/>
      <c r="G41" s="134"/>
      <c r="H41" s="116"/>
      <c r="I41" s="89"/>
    </row>
    <row r="42" spans="1:9" x14ac:dyDescent="0.25">
      <c r="A42" s="135" t="s">
        <v>15</v>
      </c>
      <c r="B42" s="135"/>
      <c r="C42" s="42">
        <v>2609</v>
      </c>
      <c r="D42" s="29" t="s">
        <v>11</v>
      </c>
      <c r="E42" s="29"/>
      <c r="F42" s="107"/>
      <c r="G42" s="107"/>
      <c r="H42" s="116"/>
      <c r="I42" s="89"/>
    </row>
    <row r="43" spans="1:9" x14ac:dyDescent="0.25">
      <c r="A43" s="30" t="s">
        <v>74</v>
      </c>
      <c r="B43" s="31"/>
      <c r="C43" s="43"/>
      <c r="D43" s="31"/>
      <c r="E43" s="44"/>
      <c r="F43" s="30"/>
      <c r="G43" s="44">
        <v>8</v>
      </c>
      <c r="H43" s="115"/>
      <c r="I43" s="88">
        <f t="shared" si="0"/>
        <v>0</v>
      </c>
    </row>
    <row r="44" spans="1:9" x14ac:dyDescent="0.25">
      <c r="A44" s="30" t="s">
        <v>75</v>
      </c>
      <c r="B44" s="31"/>
      <c r="C44" s="43"/>
      <c r="D44" s="31"/>
      <c r="E44" s="44"/>
      <c r="F44" s="30"/>
      <c r="G44" s="44">
        <v>4</v>
      </c>
      <c r="H44" s="115"/>
      <c r="I44" s="88">
        <f t="shared" si="0"/>
        <v>0</v>
      </c>
    </row>
    <row r="45" spans="1:9" x14ac:dyDescent="0.25">
      <c r="A45" s="30" t="s">
        <v>50</v>
      </c>
      <c r="B45" s="31"/>
      <c r="C45" s="43"/>
      <c r="D45" s="31"/>
      <c r="E45" s="44"/>
      <c r="F45" s="30"/>
      <c r="G45" s="44">
        <v>5</v>
      </c>
      <c r="H45" s="115"/>
      <c r="I45" s="88">
        <f t="shared" si="0"/>
        <v>0</v>
      </c>
    </row>
    <row r="46" spans="1:9" x14ac:dyDescent="0.25">
      <c r="A46" s="30" t="s">
        <v>107</v>
      </c>
      <c r="B46" s="31"/>
      <c r="C46" s="43"/>
      <c r="D46" s="31"/>
      <c r="E46" s="44"/>
      <c r="F46" s="30"/>
      <c r="G46" s="44">
        <v>2</v>
      </c>
      <c r="H46" s="115"/>
      <c r="I46" s="88">
        <f t="shared" si="0"/>
        <v>0</v>
      </c>
    </row>
    <row r="47" spans="1:9" x14ac:dyDescent="0.25">
      <c r="A47" s="135" t="s">
        <v>16</v>
      </c>
      <c r="B47" s="135"/>
      <c r="C47" s="42">
        <v>153</v>
      </c>
      <c r="D47" s="29" t="s">
        <v>11</v>
      </c>
      <c r="E47" s="29"/>
      <c r="F47" s="107"/>
      <c r="G47" s="29"/>
      <c r="H47" s="116"/>
      <c r="I47" s="89"/>
    </row>
    <row r="48" spans="1:9" x14ac:dyDescent="0.25">
      <c r="A48" s="30" t="s">
        <v>74</v>
      </c>
      <c r="B48" s="31"/>
      <c r="C48" s="43"/>
      <c r="D48" s="31"/>
      <c r="E48" s="44"/>
      <c r="F48" s="30"/>
      <c r="G48" s="44">
        <v>8</v>
      </c>
      <c r="H48" s="115"/>
      <c r="I48" s="88">
        <f t="shared" si="0"/>
        <v>0</v>
      </c>
    </row>
    <row r="49" spans="1:9" x14ac:dyDescent="0.25">
      <c r="A49" s="30" t="s">
        <v>75</v>
      </c>
      <c r="B49" s="31"/>
      <c r="C49" s="43"/>
      <c r="D49" s="31"/>
      <c r="E49" s="44"/>
      <c r="F49" s="30"/>
      <c r="G49" s="44">
        <v>4</v>
      </c>
      <c r="H49" s="115"/>
      <c r="I49" s="88">
        <f t="shared" si="0"/>
        <v>0</v>
      </c>
    </row>
    <row r="50" spans="1:9" x14ac:dyDescent="0.25">
      <c r="A50" s="30" t="s">
        <v>50</v>
      </c>
      <c r="B50" s="31"/>
      <c r="C50" s="43"/>
      <c r="D50" s="31"/>
      <c r="E50" s="44"/>
      <c r="F50" s="30"/>
      <c r="G50" s="44">
        <v>5</v>
      </c>
      <c r="H50" s="115"/>
      <c r="I50" s="88">
        <f t="shared" si="0"/>
        <v>0</v>
      </c>
    </row>
    <row r="51" spans="1:9" ht="18" x14ac:dyDescent="0.25">
      <c r="A51" s="136" t="s">
        <v>35</v>
      </c>
      <c r="B51" s="136"/>
      <c r="C51" s="136"/>
      <c r="D51" s="136"/>
      <c r="E51" s="136"/>
      <c r="F51" s="136"/>
      <c r="G51" s="136"/>
      <c r="H51" s="61"/>
      <c r="I51" s="61"/>
    </row>
    <row r="52" spans="1:9" x14ac:dyDescent="0.25">
      <c r="A52" s="132" t="s">
        <v>64</v>
      </c>
      <c r="B52" s="132"/>
      <c r="C52" s="36">
        <v>13</v>
      </c>
      <c r="D52" s="23" t="s">
        <v>61</v>
      </c>
      <c r="E52" s="23"/>
      <c r="F52" s="106"/>
      <c r="G52" s="23"/>
      <c r="H52" s="61"/>
      <c r="I52" s="61"/>
    </row>
    <row r="53" spans="1:9" x14ac:dyDescent="0.25">
      <c r="A53" s="24" t="s">
        <v>53</v>
      </c>
      <c r="B53" s="25"/>
      <c r="C53" s="37"/>
      <c r="D53" s="25"/>
      <c r="E53" s="45"/>
      <c r="F53" s="24"/>
      <c r="G53" s="45">
        <v>1</v>
      </c>
      <c r="H53" s="61"/>
      <c r="I53" s="61"/>
    </row>
    <row r="54" spans="1:9" x14ac:dyDescent="0.25">
      <c r="A54" s="24" t="s">
        <v>54</v>
      </c>
      <c r="B54" s="25"/>
      <c r="C54" s="37"/>
      <c r="D54" s="25"/>
      <c r="E54" s="45"/>
      <c r="F54" s="24"/>
      <c r="G54" s="45">
        <v>3</v>
      </c>
      <c r="H54" s="61"/>
      <c r="I54" s="61"/>
    </row>
    <row r="55" spans="1:9" s="2" customFormat="1" x14ac:dyDescent="0.25">
      <c r="A55" s="132" t="s">
        <v>22</v>
      </c>
      <c r="B55" s="132"/>
      <c r="C55" s="36">
        <v>7</v>
      </c>
      <c r="D55" s="23" t="s">
        <v>61</v>
      </c>
      <c r="E55" s="23"/>
      <c r="F55" s="106"/>
      <c r="G55" s="23"/>
      <c r="H55" s="62"/>
      <c r="I55" s="62"/>
    </row>
    <row r="56" spans="1:9" x14ac:dyDescent="0.25">
      <c r="A56" s="24" t="s">
        <v>58</v>
      </c>
      <c r="B56" s="25"/>
      <c r="C56" s="37"/>
      <c r="D56" s="25"/>
      <c r="E56" s="45"/>
      <c r="F56" s="24"/>
      <c r="G56" s="45">
        <v>1</v>
      </c>
      <c r="H56" s="61"/>
      <c r="I56" s="61"/>
    </row>
    <row r="57" spans="1:9" x14ac:dyDescent="0.25">
      <c r="A57" s="24" t="s">
        <v>59</v>
      </c>
      <c r="B57" s="25"/>
      <c r="C57" s="37"/>
      <c r="D57" s="25"/>
      <c r="E57" s="45"/>
      <c r="F57" s="24"/>
      <c r="G57" s="45">
        <v>1</v>
      </c>
      <c r="H57" s="61"/>
      <c r="I57" s="61"/>
    </row>
    <row r="58" spans="1:9" x14ac:dyDescent="0.25">
      <c r="A58" s="132" t="s">
        <v>23</v>
      </c>
      <c r="B58" s="132"/>
      <c r="C58" s="36">
        <v>5</v>
      </c>
      <c r="D58" s="23" t="s">
        <v>61</v>
      </c>
      <c r="E58" s="23"/>
      <c r="F58" s="106"/>
      <c r="G58" s="23"/>
      <c r="H58" s="61"/>
      <c r="I58" s="61"/>
    </row>
    <row r="59" spans="1:9" x14ac:dyDescent="0.25">
      <c r="A59" s="24" t="s">
        <v>59</v>
      </c>
      <c r="B59" s="25"/>
      <c r="C59" s="37"/>
      <c r="D59" s="25"/>
      <c r="E59" s="45"/>
      <c r="F59" s="24"/>
      <c r="G59" s="45">
        <v>1</v>
      </c>
      <c r="H59" s="61"/>
      <c r="I59" s="61"/>
    </row>
    <row r="60" spans="1:9" x14ac:dyDescent="0.25">
      <c r="A60" s="132" t="s">
        <v>27</v>
      </c>
      <c r="B60" s="132"/>
      <c r="C60" s="36">
        <v>11</v>
      </c>
      <c r="D60" s="23" t="s">
        <v>61</v>
      </c>
      <c r="E60" s="23"/>
      <c r="F60" s="106"/>
      <c r="G60" s="23"/>
      <c r="H60" s="61"/>
      <c r="I60" s="61"/>
    </row>
    <row r="61" spans="1:9" x14ac:dyDescent="0.25">
      <c r="A61" s="24" t="s">
        <v>59</v>
      </c>
      <c r="B61" s="26"/>
      <c r="C61" s="38"/>
      <c r="D61" s="26"/>
      <c r="E61" s="45"/>
      <c r="F61" s="26"/>
      <c r="G61" s="46">
        <v>1</v>
      </c>
      <c r="H61" s="61"/>
      <c r="I61" s="61"/>
    </row>
    <row r="62" spans="1:9" x14ac:dyDescent="0.25">
      <c r="A62" s="24" t="s">
        <v>51</v>
      </c>
      <c r="B62" s="25"/>
      <c r="C62" s="37"/>
      <c r="D62" s="25"/>
      <c r="E62" s="45"/>
      <c r="F62" s="24"/>
      <c r="G62" s="45">
        <v>1</v>
      </c>
      <c r="H62" s="61"/>
      <c r="I62" s="61"/>
    </row>
    <row r="63" spans="1:9" x14ac:dyDescent="0.25">
      <c r="A63" s="132" t="s">
        <v>29</v>
      </c>
      <c r="B63" s="132"/>
      <c r="C63" s="36">
        <v>36</v>
      </c>
      <c r="D63" s="23" t="s">
        <v>11</v>
      </c>
      <c r="E63" s="23"/>
      <c r="F63" s="106"/>
      <c r="G63" s="23"/>
      <c r="H63" s="61"/>
      <c r="I63" s="61"/>
    </row>
    <row r="64" spans="1:9" x14ac:dyDescent="0.25">
      <c r="A64" s="24" t="s">
        <v>51</v>
      </c>
      <c r="B64" s="25"/>
      <c r="C64" s="37"/>
      <c r="D64" s="25"/>
      <c r="E64" s="45"/>
      <c r="F64" s="24"/>
      <c r="G64" s="45">
        <v>1</v>
      </c>
      <c r="H64" s="61"/>
      <c r="I64" s="61"/>
    </row>
    <row r="65" spans="1:9" ht="18" x14ac:dyDescent="0.25">
      <c r="A65" s="133" t="s">
        <v>111</v>
      </c>
      <c r="B65" s="133"/>
      <c r="C65" s="133"/>
      <c r="D65" s="133"/>
      <c r="E65" s="133"/>
      <c r="F65" s="133"/>
      <c r="G65" s="133"/>
      <c r="H65" s="65" t="s">
        <v>120</v>
      </c>
      <c r="I65" s="65" t="s">
        <v>119</v>
      </c>
    </row>
    <row r="66" spans="1:9" x14ac:dyDescent="0.25">
      <c r="A66" s="141" t="s">
        <v>109</v>
      </c>
      <c r="B66" s="141"/>
      <c r="C66" s="58">
        <v>4</v>
      </c>
      <c r="D66" s="59" t="s">
        <v>112</v>
      </c>
      <c r="E66" s="59"/>
      <c r="F66" s="110"/>
      <c r="G66" s="59"/>
      <c r="H66" s="115"/>
      <c r="I66" s="88">
        <f>C66*H66</f>
        <v>0</v>
      </c>
    </row>
    <row r="67" spans="1:9" x14ac:dyDescent="0.25">
      <c r="A67" s="141" t="s">
        <v>110</v>
      </c>
      <c r="B67" s="141"/>
      <c r="C67" s="58">
        <v>8</v>
      </c>
      <c r="D67" s="59" t="s">
        <v>112</v>
      </c>
      <c r="E67" s="59"/>
      <c r="F67" s="110"/>
      <c r="G67" s="59"/>
      <c r="H67" s="115"/>
      <c r="I67" s="88">
        <f>C67*H67</f>
        <v>0</v>
      </c>
    </row>
    <row r="68" spans="1:9" x14ac:dyDescent="0.25">
      <c r="A68" s="143"/>
      <c r="B68" s="143"/>
      <c r="C68" s="1"/>
      <c r="H68" s="2" t="s">
        <v>121</v>
      </c>
      <c r="I68" s="90">
        <f>SUM(I12:I50,I66,I67)</f>
        <v>0</v>
      </c>
    </row>
    <row r="69" spans="1:9" x14ac:dyDescent="0.25">
      <c r="A69" s="143"/>
      <c r="B69" s="143"/>
      <c r="C69" s="1"/>
    </row>
    <row r="70" spans="1:9" x14ac:dyDescent="0.25">
      <c r="C70" s="1"/>
    </row>
    <row r="71" spans="1:9" x14ac:dyDescent="0.25">
      <c r="C71" s="1"/>
    </row>
    <row r="72" spans="1:9" x14ac:dyDescent="0.25">
      <c r="C72" s="1"/>
    </row>
    <row r="73" spans="1:9" x14ac:dyDescent="0.25">
      <c r="C73" s="1"/>
    </row>
    <row r="74" spans="1:9" x14ac:dyDescent="0.25">
      <c r="C74" s="1"/>
    </row>
    <row r="75" spans="1:9" x14ac:dyDescent="0.25">
      <c r="C75" s="1"/>
    </row>
    <row r="76" spans="1:9" x14ac:dyDescent="0.25">
      <c r="C76" s="1"/>
    </row>
  </sheetData>
  <sheetProtection algorithmName="SHA-512" hashValue="DeCtssh521ZYGuK2lEfC+DRla5uvEfpis7jyEW4tOw7omZVp6KvnWnQeEFfX5w6CqxED8ZlEDtqLYVgPAqsAkA==" saltValue="jm9GitoT0O+fh334xwGIvA==" spinCount="100000" sheet="1" objects="1" scenarios="1" selectLockedCells="1"/>
  <mergeCells count="27">
    <mergeCell ref="A68:B68"/>
    <mergeCell ref="A69:B69"/>
    <mergeCell ref="A63:B63"/>
    <mergeCell ref="A52:B52"/>
    <mergeCell ref="A55:B55"/>
    <mergeCell ref="A58:B58"/>
    <mergeCell ref="A60:B60"/>
    <mergeCell ref="A65:G65"/>
    <mergeCell ref="A66:B66"/>
    <mergeCell ref="A67:B67"/>
    <mergeCell ref="A47:B47"/>
    <mergeCell ref="A51:G51"/>
    <mergeCell ref="A27:B27"/>
    <mergeCell ref="A33:B33"/>
    <mergeCell ref="A41:G41"/>
    <mergeCell ref="A42:B42"/>
    <mergeCell ref="A11:B11"/>
    <mergeCell ref="A15:B15"/>
    <mergeCell ref="A21:B21"/>
    <mergeCell ref="B2:C2"/>
    <mergeCell ref="B3:C3"/>
    <mergeCell ref="B4:C4"/>
    <mergeCell ref="H8:H9"/>
    <mergeCell ref="I8:I9"/>
    <mergeCell ref="F8:G8"/>
    <mergeCell ref="F9:G9"/>
    <mergeCell ref="A10:G10"/>
  </mergeCells>
  <dataValidations count="1">
    <dataValidation type="whole" allowBlank="1" showInputMessage="1" showErrorMessage="1" error="Negatieve bedragen en hoger dan € 50,- niet toegestaan" sqref="H66:H67">
      <formula1>0</formula1>
      <formula2>50</formula2>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
  <sheetViews>
    <sheetView showGridLines="0" workbookViewId="0">
      <pane ySplit="9" topLeftCell="A45" activePane="bottomLeft" state="frozen"/>
      <selection pane="bottomLeft" activeCell="H61" sqref="H61"/>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5"/>
      <c r="B1" s="6"/>
      <c r="C1" s="6"/>
      <c r="D1" s="6"/>
      <c r="E1" s="6"/>
      <c r="F1" s="6"/>
      <c r="G1" s="7"/>
    </row>
    <row r="2" spans="1:9" x14ac:dyDescent="0.25">
      <c r="A2" s="8" t="s">
        <v>0</v>
      </c>
      <c r="B2" s="146" t="s">
        <v>7</v>
      </c>
      <c r="C2" s="146"/>
      <c r="D2" s="9"/>
      <c r="E2" s="9"/>
      <c r="F2" s="9"/>
      <c r="G2" s="10"/>
    </row>
    <row r="3" spans="1:9" x14ac:dyDescent="0.25">
      <c r="A3" s="8" t="s">
        <v>1</v>
      </c>
      <c r="B3" s="146" t="s">
        <v>8</v>
      </c>
      <c r="C3" s="146"/>
      <c r="D3" s="9"/>
      <c r="E3" s="9"/>
      <c r="F3" s="9"/>
      <c r="G3" s="10"/>
    </row>
    <row r="4" spans="1:9" x14ac:dyDescent="0.25">
      <c r="A4" s="8" t="s">
        <v>2</v>
      </c>
      <c r="B4" s="146" t="s">
        <v>9</v>
      </c>
      <c r="C4" s="146"/>
      <c r="D4" s="9"/>
      <c r="E4" s="9"/>
      <c r="F4" s="9"/>
      <c r="G4" s="10"/>
    </row>
    <row r="5" spans="1:9" x14ac:dyDescent="0.25">
      <c r="A5" s="11"/>
      <c r="B5" s="9"/>
      <c r="C5" s="9"/>
      <c r="D5" s="9"/>
      <c r="E5" s="9"/>
      <c r="F5" s="9"/>
      <c r="G5" s="10"/>
    </row>
    <row r="6" spans="1:9" x14ac:dyDescent="0.25">
      <c r="A6" s="11"/>
      <c r="B6" s="9"/>
      <c r="C6" s="9"/>
      <c r="D6" s="9"/>
      <c r="E6" s="9"/>
      <c r="F6" s="9"/>
      <c r="G6" s="10"/>
    </row>
    <row r="7" spans="1:9" x14ac:dyDescent="0.25">
      <c r="A7" s="12"/>
      <c r="B7" s="13"/>
      <c r="C7" s="13"/>
      <c r="D7" s="13"/>
      <c r="E7" s="13"/>
      <c r="F7" s="13"/>
      <c r="G7" s="14"/>
    </row>
    <row r="8" spans="1:9" ht="18.75" customHeight="1" x14ac:dyDescent="0.25">
      <c r="A8" s="3" t="s">
        <v>3</v>
      </c>
      <c r="B8" s="71"/>
      <c r="C8" s="72" t="s">
        <v>5</v>
      </c>
      <c r="D8" s="73" t="s">
        <v>6</v>
      </c>
      <c r="E8" s="74"/>
      <c r="F8" s="147" t="s">
        <v>4</v>
      </c>
      <c r="G8" s="148"/>
      <c r="H8" s="153" t="s">
        <v>118</v>
      </c>
      <c r="I8" s="152" t="s">
        <v>119</v>
      </c>
    </row>
    <row r="9" spans="1:9" ht="17.25" x14ac:dyDescent="0.25">
      <c r="A9" s="4"/>
      <c r="B9" s="76"/>
      <c r="C9" s="77" t="s">
        <v>49</v>
      </c>
      <c r="D9" s="78"/>
      <c r="E9" s="79"/>
      <c r="F9" s="149" t="s">
        <v>60</v>
      </c>
      <c r="G9" s="150"/>
      <c r="H9" s="153"/>
      <c r="I9" s="152"/>
    </row>
    <row r="10" spans="1:9" ht="18" x14ac:dyDescent="0.25">
      <c r="A10" s="140" t="s">
        <v>32</v>
      </c>
      <c r="B10" s="140"/>
      <c r="C10" s="140"/>
      <c r="D10" s="140"/>
      <c r="E10" s="140"/>
      <c r="F10" s="140"/>
      <c r="G10" s="140"/>
      <c r="H10" s="91"/>
      <c r="I10" s="91"/>
    </row>
    <row r="11" spans="1:9" x14ac:dyDescent="0.25">
      <c r="A11" s="139" t="s">
        <v>26</v>
      </c>
      <c r="B11" s="139"/>
      <c r="C11" s="32">
        <v>57</v>
      </c>
      <c r="D11" s="15" t="s">
        <v>61</v>
      </c>
      <c r="E11" s="15"/>
      <c r="F11" s="15"/>
      <c r="G11" s="15"/>
      <c r="H11" s="91"/>
      <c r="I11" s="91"/>
    </row>
    <row r="12" spans="1:9" x14ac:dyDescent="0.25">
      <c r="A12" s="16" t="s">
        <v>38</v>
      </c>
      <c r="B12" s="17"/>
      <c r="C12" s="33"/>
      <c r="D12" s="17"/>
      <c r="E12" s="18"/>
      <c r="F12" s="19"/>
      <c r="G12" s="18">
        <v>1</v>
      </c>
      <c r="H12" s="115"/>
      <c r="I12" s="88">
        <f>G12*H12</f>
        <v>0</v>
      </c>
    </row>
    <row r="13" spans="1:9" x14ac:dyDescent="0.25">
      <c r="A13" s="16" t="s">
        <v>72</v>
      </c>
      <c r="B13" s="17"/>
      <c r="C13" s="33"/>
      <c r="D13" s="17"/>
      <c r="E13" s="18"/>
      <c r="F13" s="19"/>
      <c r="G13" s="18">
        <v>1</v>
      </c>
      <c r="H13" s="115"/>
      <c r="I13" s="88">
        <f t="shared" ref="I13:I77" si="0">G13*H13</f>
        <v>0</v>
      </c>
    </row>
    <row r="14" spans="1:9" x14ac:dyDescent="0.25">
      <c r="A14" s="16" t="s">
        <v>71</v>
      </c>
      <c r="B14" s="17"/>
      <c r="C14" s="33"/>
      <c r="D14" s="17"/>
      <c r="E14" s="18"/>
      <c r="F14" s="19"/>
      <c r="G14" s="18">
        <v>6</v>
      </c>
      <c r="H14" s="115"/>
      <c r="I14" s="88">
        <f t="shared" si="0"/>
        <v>0</v>
      </c>
    </row>
    <row r="15" spans="1:9" x14ac:dyDescent="0.25">
      <c r="A15" s="139" t="s">
        <v>25</v>
      </c>
      <c r="B15" s="139"/>
      <c r="C15" s="32">
        <v>13</v>
      </c>
      <c r="D15" s="15" t="s">
        <v>61</v>
      </c>
      <c r="E15" s="15"/>
      <c r="F15" s="15"/>
      <c r="G15" s="15"/>
      <c r="H15" s="116"/>
      <c r="I15" s="89"/>
    </row>
    <row r="16" spans="1:9" x14ac:dyDescent="0.25">
      <c r="A16" s="16" t="s">
        <v>38</v>
      </c>
      <c r="B16" s="17"/>
      <c r="C16" s="33"/>
      <c r="D16" s="17"/>
      <c r="E16" s="18"/>
      <c r="F16" s="19"/>
      <c r="G16" s="18">
        <v>1</v>
      </c>
      <c r="H16" s="115"/>
      <c r="I16" s="88">
        <f t="shared" si="0"/>
        <v>0</v>
      </c>
    </row>
    <row r="17" spans="1:9" x14ac:dyDescent="0.25">
      <c r="A17" s="16" t="s">
        <v>72</v>
      </c>
      <c r="B17" s="17"/>
      <c r="C17" s="33"/>
      <c r="D17" s="17"/>
      <c r="E17" s="18"/>
      <c r="F17" s="19"/>
      <c r="G17" s="18">
        <v>1</v>
      </c>
      <c r="H17" s="115"/>
      <c r="I17" s="88">
        <f t="shared" si="0"/>
        <v>0</v>
      </c>
    </row>
    <row r="18" spans="1:9" x14ac:dyDescent="0.25">
      <c r="A18" s="16" t="s">
        <v>71</v>
      </c>
      <c r="B18" s="17"/>
      <c r="C18" s="33"/>
      <c r="D18" s="17"/>
      <c r="E18" s="18"/>
      <c r="F18" s="19"/>
      <c r="G18" s="18">
        <v>6</v>
      </c>
      <c r="H18" s="115"/>
      <c r="I18" s="88">
        <f t="shared" si="0"/>
        <v>0</v>
      </c>
    </row>
    <row r="19" spans="1:9" x14ac:dyDescent="0.25">
      <c r="A19" s="16" t="s">
        <v>37</v>
      </c>
      <c r="B19" s="17"/>
      <c r="C19" s="33"/>
      <c r="D19" s="17"/>
      <c r="E19" s="18"/>
      <c r="F19" s="19"/>
      <c r="G19" s="18">
        <v>1</v>
      </c>
      <c r="H19" s="115"/>
      <c r="I19" s="88">
        <f t="shared" si="0"/>
        <v>0</v>
      </c>
    </row>
    <row r="20" spans="1:9" x14ac:dyDescent="0.25">
      <c r="A20" s="139" t="s">
        <v>24</v>
      </c>
      <c r="B20" s="139"/>
      <c r="C20" s="32">
        <v>12</v>
      </c>
      <c r="D20" s="15" t="s">
        <v>61</v>
      </c>
      <c r="E20" s="109"/>
      <c r="F20" s="109"/>
      <c r="G20" s="109"/>
      <c r="H20" s="116"/>
      <c r="I20" s="89"/>
    </row>
    <row r="21" spans="1:9" x14ac:dyDescent="0.25">
      <c r="A21" s="16" t="s">
        <v>38</v>
      </c>
      <c r="B21" s="17"/>
      <c r="C21" s="33"/>
      <c r="D21" s="17"/>
      <c r="E21" s="18"/>
      <c r="F21" s="19"/>
      <c r="G21" s="18">
        <v>1</v>
      </c>
      <c r="H21" s="115"/>
      <c r="I21" s="88">
        <f t="shared" si="0"/>
        <v>0</v>
      </c>
    </row>
    <row r="22" spans="1:9" x14ac:dyDescent="0.25">
      <c r="A22" s="16" t="s">
        <v>72</v>
      </c>
      <c r="B22" s="17"/>
      <c r="C22" s="33"/>
      <c r="D22" s="17"/>
      <c r="E22" s="18"/>
      <c r="F22" s="19"/>
      <c r="G22" s="18">
        <v>1</v>
      </c>
      <c r="H22" s="115"/>
      <c r="I22" s="88">
        <f t="shared" si="0"/>
        <v>0</v>
      </c>
    </row>
    <row r="23" spans="1:9" x14ac:dyDescent="0.25">
      <c r="A23" s="16" t="s">
        <v>71</v>
      </c>
      <c r="B23" s="17"/>
      <c r="C23" s="33"/>
      <c r="D23" s="17"/>
      <c r="E23" s="18"/>
      <c r="F23" s="19"/>
      <c r="G23" s="18">
        <v>6</v>
      </c>
      <c r="H23" s="115"/>
      <c r="I23" s="88">
        <f t="shared" si="0"/>
        <v>0</v>
      </c>
    </row>
    <row r="24" spans="1:9" x14ac:dyDescent="0.25">
      <c r="A24" s="16" t="s">
        <v>37</v>
      </c>
      <c r="B24" s="17"/>
      <c r="C24" s="33"/>
      <c r="D24" s="17"/>
      <c r="E24" s="18"/>
      <c r="F24" s="19"/>
      <c r="G24" s="18">
        <v>1</v>
      </c>
      <c r="H24" s="115"/>
      <c r="I24" s="88">
        <f t="shared" si="0"/>
        <v>0</v>
      </c>
    </row>
    <row r="25" spans="1:9" x14ac:dyDescent="0.25">
      <c r="A25" s="139" t="s">
        <v>66</v>
      </c>
      <c r="B25" s="139"/>
      <c r="C25" s="32">
        <v>17</v>
      </c>
      <c r="D25" s="15" t="s">
        <v>61</v>
      </c>
      <c r="E25" s="15"/>
      <c r="F25" s="15"/>
      <c r="G25" s="15"/>
      <c r="H25" s="116"/>
      <c r="I25" s="89"/>
    </row>
    <row r="26" spans="1:9" x14ac:dyDescent="0.25">
      <c r="A26" s="16" t="s">
        <v>38</v>
      </c>
      <c r="B26" s="17"/>
      <c r="C26" s="33"/>
      <c r="D26" s="17"/>
      <c r="E26" s="18"/>
      <c r="F26" s="19"/>
      <c r="G26" s="18">
        <v>1</v>
      </c>
      <c r="H26" s="115"/>
      <c r="I26" s="88">
        <f t="shared" si="0"/>
        <v>0</v>
      </c>
    </row>
    <row r="27" spans="1:9" x14ac:dyDescent="0.25">
      <c r="A27" s="16" t="s">
        <v>72</v>
      </c>
      <c r="B27" s="17"/>
      <c r="C27" s="33"/>
      <c r="D27" s="17"/>
      <c r="E27" s="18"/>
      <c r="F27" s="19"/>
      <c r="G27" s="18">
        <v>1</v>
      </c>
      <c r="H27" s="115"/>
      <c r="I27" s="88">
        <f t="shared" si="0"/>
        <v>0</v>
      </c>
    </row>
    <row r="28" spans="1:9" x14ac:dyDescent="0.25">
      <c r="A28" s="16" t="s">
        <v>71</v>
      </c>
      <c r="B28" s="17"/>
      <c r="C28" s="33"/>
      <c r="D28" s="17"/>
      <c r="E28" s="18"/>
      <c r="F28" s="19"/>
      <c r="G28" s="18">
        <v>6</v>
      </c>
      <c r="H28" s="115"/>
      <c r="I28" s="88">
        <f t="shared" si="0"/>
        <v>0</v>
      </c>
    </row>
    <row r="29" spans="1:9" x14ac:dyDescent="0.25">
      <c r="A29" s="16" t="s">
        <v>67</v>
      </c>
      <c r="B29" s="17"/>
      <c r="C29" s="33"/>
      <c r="D29" s="17"/>
      <c r="E29" s="18"/>
      <c r="F29" s="19"/>
      <c r="G29" s="18">
        <v>1</v>
      </c>
      <c r="H29" s="115"/>
      <c r="I29" s="88">
        <f t="shared" si="0"/>
        <v>0</v>
      </c>
    </row>
    <row r="30" spans="1:9" x14ac:dyDescent="0.25">
      <c r="A30" s="139" t="s">
        <v>10</v>
      </c>
      <c r="B30" s="139"/>
      <c r="C30" s="34">
        <v>149</v>
      </c>
      <c r="D30" s="15" t="s">
        <v>11</v>
      </c>
      <c r="E30" s="20"/>
      <c r="F30" s="20"/>
      <c r="G30" s="20"/>
      <c r="H30" s="116"/>
      <c r="I30" s="89"/>
    </row>
    <row r="31" spans="1:9" x14ac:dyDescent="0.25">
      <c r="A31" s="16" t="s">
        <v>45</v>
      </c>
      <c r="B31" s="17"/>
      <c r="C31" s="33"/>
      <c r="D31" s="17"/>
      <c r="E31" s="18"/>
      <c r="F31" s="19"/>
      <c r="G31" s="18">
        <v>2</v>
      </c>
      <c r="H31" s="115"/>
      <c r="I31" s="88">
        <f t="shared" si="0"/>
        <v>0</v>
      </c>
    </row>
    <row r="32" spans="1:9" x14ac:dyDescent="0.25">
      <c r="A32" s="16" t="s">
        <v>44</v>
      </c>
      <c r="B32" s="17"/>
      <c r="C32" s="33"/>
      <c r="D32" s="17"/>
      <c r="E32" s="18"/>
      <c r="F32" s="19"/>
      <c r="G32" s="18">
        <v>6</v>
      </c>
      <c r="H32" s="115"/>
      <c r="I32" s="88">
        <f t="shared" si="0"/>
        <v>0</v>
      </c>
    </row>
    <row r="33" spans="1:9" x14ac:dyDescent="0.25">
      <c r="A33" s="16" t="s">
        <v>106</v>
      </c>
      <c r="B33" s="17"/>
      <c r="C33" s="33"/>
      <c r="D33" s="17"/>
      <c r="E33" s="18"/>
      <c r="F33" s="19"/>
      <c r="G33" s="18">
        <v>6</v>
      </c>
      <c r="H33" s="115"/>
      <c r="I33" s="88">
        <f t="shared" si="0"/>
        <v>0</v>
      </c>
    </row>
    <row r="34" spans="1:9" x14ac:dyDescent="0.25">
      <c r="A34" s="16" t="s">
        <v>105</v>
      </c>
      <c r="B34" s="17"/>
      <c r="C34" s="33"/>
      <c r="D34" s="17"/>
      <c r="E34" s="18"/>
      <c r="F34" s="19"/>
      <c r="G34" s="18">
        <v>2</v>
      </c>
      <c r="H34" s="115"/>
      <c r="I34" s="88">
        <f t="shared" si="0"/>
        <v>0</v>
      </c>
    </row>
    <row r="35" spans="1:9" x14ac:dyDescent="0.25">
      <c r="A35" s="16" t="s">
        <v>39</v>
      </c>
      <c r="B35" s="17"/>
      <c r="C35" s="33"/>
      <c r="D35" s="17"/>
      <c r="E35" s="18"/>
      <c r="F35" s="19"/>
      <c r="G35" s="18">
        <v>1</v>
      </c>
      <c r="H35" s="115"/>
      <c r="I35" s="88">
        <f t="shared" si="0"/>
        <v>0</v>
      </c>
    </row>
    <row r="36" spans="1:9" x14ac:dyDescent="0.25">
      <c r="A36" s="139" t="s">
        <v>65</v>
      </c>
      <c r="B36" s="139"/>
      <c r="C36" s="34">
        <v>1407</v>
      </c>
      <c r="D36" s="15" t="s">
        <v>11</v>
      </c>
      <c r="E36" s="20"/>
      <c r="F36" s="20"/>
      <c r="G36" s="20"/>
      <c r="H36" s="116"/>
      <c r="I36" s="89"/>
    </row>
    <row r="37" spans="1:9" x14ac:dyDescent="0.25">
      <c r="A37" s="16" t="s">
        <v>45</v>
      </c>
      <c r="B37" s="17"/>
      <c r="C37" s="33"/>
      <c r="D37" s="17"/>
      <c r="E37" s="18"/>
      <c r="F37" s="19"/>
      <c r="G37" s="18">
        <v>2</v>
      </c>
      <c r="H37" s="115"/>
      <c r="I37" s="88">
        <f t="shared" si="0"/>
        <v>0</v>
      </c>
    </row>
    <row r="38" spans="1:9" x14ac:dyDescent="0.25">
      <c r="A38" s="16" t="s">
        <v>73</v>
      </c>
      <c r="B38" s="17"/>
      <c r="C38" s="33"/>
      <c r="D38" s="17"/>
      <c r="E38" s="18"/>
      <c r="F38" s="19"/>
      <c r="G38" s="18">
        <v>0.3</v>
      </c>
      <c r="H38" s="115"/>
      <c r="I38" s="88">
        <f t="shared" si="0"/>
        <v>0</v>
      </c>
    </row>
    <row r="39" spans="1:9" x14ac:dyDescent="0.25">
      <c r="A39" s="16" t="s">
        <v>44</v>
      </c>
      <c r="B39" s="17"/>
      <c r="C39" s="33"/>
      <c r="D39" s="17"/>
      <c r="E39" s="18"/>
      <c r="F39" s="19"/>
      <c r="G39" s="18">
        <v>6</v>
      </c>
      <c r="H39" s="115"/>
      <c r="I39" s="88">
        <f t="shared" si="0"/>
        <v>0</v>
      </c>
    </row>
    <row r="40" spans="1:9" x14ac:dyDescent="0.25">
      <c r="A40" s="16" t="s">
        <v>106</v>
      </c>
      <c r="B40" s="17"/>
      <c r="C40" s="33"/>
      <c r="D40" s="17"/>
      <c r="E40" s="18"/>
      <c r="F40" s="19"/>
      <c r="G40" s="18">
        <v>6</v>
      </c>
      <c r="H40" s="115"/>
      <c r="I40" s="88">
        <f t="shared" si="0"/>
        <v>0</v>
      </c>
    </row>
    <row r="41" spans="1:9" x14ac:dyDescent="0.25">
      <c r="A41" s="16" t="s">
        <v>105</v>
      </c>
      <c r="B41" s="17"/>
      <c r="C41" s="33"/>
      <c r="D41" s="17"/>
      <c r="E41" s="18"/>
      <c r="F41" s="19"/>
      <c r="G41" s="18">
        <v>2</v>
      </c>
      <c r="H41" s="115"/>
      <c r="I41" s="88">
        <f t="shared" si="0"/>
        <v>0</v>
      </c>
    </row>
    <row r="42" spans="1:9" x14ac:dyDescent="0.25">
      <c r="A42" s="139" t="s">
        <v>12</v>
      </c>
      <c r="B42" s="139"/>
      <c r="C42" s="34">
        <v>427</v>
      </c>
      <c r="D42" s="15" t="s">
        <v>11</v>
      </c>
      <c r="E42" s="20"/>
      <c r="F42" s="20"/>
      <c r="G42" s="20"/>
      <c r="H42" s="116"/>
      <c r="I42" s="89"/>
    </row>
    <row r="43" spans="1:9" x14ac:dyDescent="0.25">
      <c r="A43" s="16" t="s">
        <v>43</v>
      </c>
      <c r="B43" s="17"/>
      <c r="C43" s="33"/>
      <c r="D43" s="17"/>
      <c r="E43" s="18"/>
      <c r="F43" s="19"/>
      <c r="G43" s="18">
        <v>1</v>
      </c>
      <c r="H43" s="115"/>
      <c r="I43" s="88">
        <f t="shared" si="0"/>
        <v>0</v>
      </c>
    </row>
    <row r="44" spans="1:9" x14ac:dyDescent="0.25">
      <c r="A44" s="16" t="s">
        <v>108</v>
      </c>
      <c r="B44" s="17"/>
      <c r="C44" s="33"/>
      <c r="D44" s="17"/>
      <c r="E44" s="18"/>
      <c r="F44" s="19"/>
      <c r="G44" s="18">
        <v>8</v>
      </c>
      <c r="H44" s="115"/>
      <c r="I44" s="88">
        <f t="shared" si="0"/>
        <v>0</v>
      </c>
    </row>
    <row r="45" spans="1:9" x14ac:dyDescent="0.25">
      <c r="A45" s="16" t="s">
        <v>106</v>
      </c>
      <c r="B45" s="17"/>
      <c r="C45" s="33"/>
      <c r="D45" s="17"/>
      <c r="E45" s="18"/>
      <c r="F45" s="19"/>
      <c r="G45" s="18">
        <v>6</v>
      </c>
      <c r="H45" s="115"/>
      <c r="I45" s="88">
        <f t="shared" si="0"/>
        <v>0</v>
      </c>
    </row>
    <row r="46" spans="1:9" x14ac:dyDescent="0.25">
      <c r="A46" s="16" t="s">
        <v>105</v>
      </c>
      <c r="B46" s="17"/>
      <c r="C46" s="33"/>
      <c r="D46" s="17"/>
      <c r="E46" s="18"/>
      <c r="F46" s="19"/>
      <c r="G46" s="18">
        <v>2</v>
      </c>
      <c r="H46" s="115"/>
      <c r="I46" s="88">
        <f t="shared" si="0"/>
        <v>0</v>
      </c>
    </row>
    <row r="47" spans="1:9" x14ac:dyDescent="0.25">
      <c r="A47" s="16" t="s">
        <v>39</v>
      </c>
      <c r="B47" s="17"/>
      <c r="C47" s="33"/>
      <c r="D47" s="17"/>
      <c r="E47" s="18"/>
      <c r="F47" s="19"/>
      <c r="G47" s="18">
        <v>1</v>
      </c>
      <c r="H47" s="115"/>
      <c r="I47" s="88">
        <f t="shared" si="0"/>
        <v>0</v>
      </c>
    </row>
    <row r="48" spans="1:9" x14ac:dyDescent="0.25">
      <c r="A48" s="139" t="s">
        <v>13</v>
      </c>
      <c r="B48" s="139"/>
      <c r="C48" s="34">
        <v>1234</v>
      </c>
      <c r="D48" s="15" t="s">
        <v>11</v>
      </c>
      <c r="E48" s="20"/>
      <c r="F48" s="20"/>
      <c r="G48" s="20"/>
      <c r="H48" s="116"/>
      <c r="I48" s="89"/>
    </row>
    <row r="49" spans="1:9" x14ac:dyDescent="0.25">
      <c r="A49" s="16" t="s">
        <v>46</v>
      </c>
      <c r="B49" s="17"/>
      <c r="C49" s="52">
        <v>1696</v>
      </c>
      <c r="D49" s="18" t="s">
        <v>18</v>
      </c>
      <c r="E49" s="18"/>
      <c r="F49" s="19"/>
      <c r="G49" s="18">
        <v>2</v>
      </c>
      <c r="H49" s="115"/>
      <c r="I49" s="88">
        <f t="shared" si="0"/>
        <v>0</v>
      </c>
    </row>
    <row r="50" spans="1:9" x14ac:dyDescent="0.25">
      <c r="A50" s="16" t="s">
        <v>47</v>
      </c>
      <c r="B50" s="17"/>
      <c r="C50" s="52">
        <f>1696/2</f>
        <v>848</v>
      </c>
      <c r="D50" s="18" t="s">
        <v>18</v>
      </c>
      <c r="E50" s="18"/>
      <c r="F50" s="19"/>
      <c r="G50" s="18">
        <v>2</v>
      </c>
      <c r="H50" s="115"/>
      <c r="I50" s="88">
        <f t="shared" si="0"/>
        <v>0</v>
      </c>
    </row>
    <row r="51" spans="1:9" x14ac:dyDescent="0.25">
      <c r="A51" s="16" t="s">
        <v>48</v>
      </c>
      <c r="B51" s="17"/>
      <c r="C51" s="52">
        <v>1658</v>
      </c>
      <c r="D51" s="18" t="s">
        <v>11</v>
      </c>
      <c r="E51" s="18"/>
      <c r="F51" s="19"/>
      <c r="G51" s="18">
        <v>6</v>
      </c>
      <c r="H51" s="115"/>
      <c r="I51" s="88">
        <f t="shared" si="0"/>
        <v>0</v>
      </c>
    </row>
    <row r="52" spans="1:9" x14ac:dyDescent="0.25">
      <c r="A52" s="16" t="s">
        <v>106</v>
      </c>
      <c r="B52" s="17"/>
      <c r="C52" s="33"/>
      <c r="D52" s="17"/>
      <c r="E52" s="18"/>
      <c r="F52" s="19"/>
      <c r="G52" s="18">
        <v>6</v>
      </c>
      <c r="H52" s="115"/>
      <c r="I52" s="88">
        <f t="shared" si="0"/>
        <v>0</v>
      </c>
    </row>
    <row r="53" spans="1:9" x14ac:dyDescent="0.25">
      <c r="A53" s="16" t="s">
        <v>105</v>
      </c>
      <c r="B53" s="17"/>
      <c r="C53" s="33"/>
      <c r="D53" s="17"/>
      <c r="E53" s="18"/>
      <c r="F53" s="19"/>
      <c r="G53" s="18">
        <v>2</v>
      </c>
      <c r="H53" s="115"/>
      <c r="I53" s="88">
        <f t="shared" si="0"/>
        <v>0</v>
      </c>
    </row>
    <row r="54" spans="1:9" x14ac:dyDescent="0.25">
      <c r="A54" s="139" t="s">
        <v>14</v>
      </c>
      <c r="B54" s="139"/>
      <c r="C54" s="34">
        <v>15556</v>
      </c>
      <c r="D54" s="15" t="s">
        <v>11</v>
      </c>
      <c r="E54" s="20"/>
      <c r="F54" s="20"/>
      <c r="G54" s="20"/>
      <c r="H54" s="116"/>
      <c r="I54" s="89"/>
    </row>
    <row r="55" spans="1:9" x14ac:dyDescent="0.25">
      <c r="A55" s="16" t="s">
        <v>40</v>
      </c>
      <c r="B55" s="17"/>
      <c r="C55" s="52"/>
      <c r="D55" s="18"/>
      <c r="E55" s="18"/>
      <c r="F55" s="19"/>
      <c r="G55" s="18">
        <v>30</v>
      </c>
      <c r="H55" s="115"/>
      <c r="I55" s="88">
        <f t="shared" si="0"/>
        <v>0</v>
      </c>
    </row>
    <row r="56" spans="1:9" x14ac:dyDescent="0.25">
      <c r="A56" s="16" t="s">
        <v>70</v>
      </c>
      <c r="B56" s="17"/>
      <c r="C56" s="52">
        <v>108</v>
      </c>
      <c r="D56" s="18" t="s">
        <v>61</v>
      </c>
      <c r="E56" s="18"/>
      <c r="F56" s="19"/>
      <c r="G56" s="18">
        <v>15</v>
      </c>
      <c r="H56" s="115"/>
      <c r="I56" s="88">
        <f t="shared" si="0"/>
        <v>0</v>
      </c>
    </row>
    <row r="57" spans="1:9" x14ac:dyDescent="0.25">
      <c r="A57" s="16" t="s">
        <v>69</v>
      </c>
      <c r="B57" s="17"/>
      <c r="C57" s="52">
        <v>4495</v>
      </c>
      <c r="D57" s="18" t="s">
        <v>18</v>
      </c>
      <c r="E57" s="18"/>
      <c r="F57" s="19"/>
      <c r="G57" s="18">
        <v>1</v>
      </c>
      <c r="H57" s="115"/>
      <c r="I57" s="88">
        <f t="shared" si="0"/>
        <v>0</v>
      </c>
    </row>
    <row r="58" spans="1:9" x14ac:dyDescent="0.25">
      <c r="A58" s="16" t="s">
        <v>41</v>
      </c>
      <c r="B58" s="17"/>
      <c r="C58" s="52"/>
      <c r="D58" s="18"/>
      <c r="E58" s="18"/>
      <c r="F58" s="19"/>
      <c r="G58" s="18">
        <v>1</v>
      </c>
      <c r="H58" s="115"/>
      <c r="I58" s="88">
        <f t="shared" si="0"/>
        <v>0</v>
      </c>
    </row>
    <row r="59" spans="1:9" x14ac:dyDescent="0.25">
      <c r="A59" s="16" t="s">
        <v>42</v>
      </c>
      <c r="B59" s="17"/>
      <c r="C59" s="52"/>
      <c r="D59" s="18"/>
      <c r="E59" s="18"/>
      <c r="F59" s="19"/>
      <c r="G59" s="18">
        <v>1</v>
      </c>
      <c r="H59" s="115"/>
      <c r="I59" s="88">
        <f t="shared" si="0"/>
        <v>0</v>
      </c>
    </row>
    <row r="60" spans="1:9" x14ac:dyDescent="0.25">
      <c r="A60" s="16" t="s">
        <v>39</v>
      </c>
      <c r="B60" s="17"/>
      <c r="C60" s="52"/>
      <c r="D60" s="18"/>
      <c r="E60" s="18"/>
      <c r="F60" s="16"/>
      <c r="G60" s="18">
        <v>1</v>
      </c>
      <c r="H60" s="115"/>
      <c r="I60" s="88">
        <f t="shared" si="0"/>
        <v>0</v>
      </c>
    </row>
    <row r="61" spans="1:9" x14ac:dyDescent="0.25">
      <c r="A61" s="16" t="s">
        <v>105</v>
      </c>
      <c r="B61" s="17"/>
      <c r="C61" s="52"/>
      <c r="D61" s="18"/>
      <c r="E61" s="18"/>
      <c r="F61" s="16"/>
      <c r="G61" s="18">
        <v>2</v>
      </c>
      <c r="H61" s="115"/>
      <c r="I61" s="88">
        <f t="shared" si="0"/>
        <v>0</v>
      </c>
    </row>
    <row r="62" spans="1:9" x14ac:dyDescent="0.25">
      <c r="A62" s="139" t="s">
        <v>63</v>
      </c>
      <c r="B62" s="139"/>
      <c r="C62" s="34">
        <v>238</v>
      </c>
      <c r="D62" s="15" t="s">
        <v>11</v>
      </c>
      <c r="E62" s="20"/>
      <c r="F62" s="20"/>
      <c r="G62" s="20"/>
      <c r="H62" s="116"/>
      <c r="I62" s="89"/>
    </row>
    <row r="63" spans="1:9" x14ac:dyDescent="0.25">
      <c r="A63" s="16" t="s">
        <v>68</v>
      </c>
      <c r="B63" s="17"/>
      <c r="C63" s="33"/>
      <c r="D63" s="18"/>
      <c r="E63" s="18"/>
      <c r="F63" s="19"/>
      <c r="G63" s="18">
        <v>2</v>
      </c>
      <c r="H63" s="115"/>
      <c r="I63" s="88">
        <f t="shared" si="0"/>
        <v>0</v>
      </c>
    </row>
    <row r="64" spans="1:9" ht="18" x14ac:dyDescent="0.25">
      <c r="A64" s="134" t="s">
        <v>33</v>
      </c>
      <c r="B64" s="134"/>
      <c r="C64" s="134"/>
      <c r="D64" s="134"/>
      <c r="E64" s="134"/>
      <c r="F64" s="134"/>
      <c r="G64" s="134"/>
      <c r="H64" s="116"/>
      <c r="I64" s="89"/>
    </row>
    <row r="65" spans="1:9" x14ac:dyDescent="0.25">
      <c r="A65" s="135" t="s">
        <v>15</v>
      </c>
      <c r="B65" s="135"/>
      <c r="C65" s="42">
        <v>12507</v>
      </c>
      <c r="D65" s="29" t="s">
        <v>11</v>
      </c>
      <c r="E65" s="107"/>
      <c r="F65" s="107"/>
      <c r="G65" s="107"/>
      <c r="H65" s="116"/>
      <c r="I65" s="89"/>
    </row>
    <row r="66" spans="1:9" x14ac:dyDescent="0.25">
      <c r="A66" s="30" t="s">
        <v>74</v>
      </c>
      <c r="B66" s="31"/>
      <c r="C66" s="43"/>
      <c r="D66" s="31"/>
      <c r="E66" s="44"/>
      <c r="F66" s="30"/>
      <c r="G66" s="44">
        <v>8</v>
      </c>
      <c r="H66" s="115"/>
      <c r="I66" s="88">
        <f t="shared" si="0"/>
        <v>0</v>
      </c>
    </row>
    <row r="67" spans="1:9" x14ac:dyDescent="0.25">
      <c r="A67" s="30" t="s">
        <v>75</v>
      </c>
      <c r="B67" s="31"/>
      <c r="C67" s="43"/>
      <c r="D67" s="31"/>
      <c r="E67" s="44"/>
      <c r="F67" s="30"/>
      <c r="G67" s="44">
        <v>4</v>
      </c>
      <c r="H67" s="115"/>
      <c r="I67" s="88">
        <f t="shared" si="0"/>
        <v>0</v>
      </c>
    </row>
    <row r="68" spans="1:9" x14ac:dyDescent="0.25">
      <c r="A68" s="30" t="s">
        <v>50</v>
      </c>
      <c r="B68" s="31"/>
      <c r="C68" s="43"/>
      <c r="D68" s="31"/>
      <c r="E68" s="44"/>
      <c r="F68" s="30"/>
      <c r="G68" s="44">
        <v>5</v>
      </c>
      <c r="H68" s="115"/>
      <c r="I68" s="88">
        <f t="shared" si="0"/>
        <v>0</v>
      </c>
    </row>
    <row r="69" spans="1:9" x14ac:dyDescent="0.25">
      <c r="A69" s="30" t="s">
        <v>107</v>
      </c>
      <c r="B69" s="31"/>
      <c r="C69" s="43"/>
      <c r="D69" s="31"/>
      <c r="E69" s="44"/>
      <c r="F69" s="30"/>
      <c r="G69" s="44">
        <v>2</v>
      </c>
      <c r="H69" s="115"/>
      <c r="I69" s="88">
        <f t="shared" si="0"/>
        <v>0</v>
      </c>
    </row>
    <row r="70" spans="1:9" x14ac:dyDescent="0.25">
      <c r="A70" s="135" t="s">
        <v>62</v>
      </c>
      <c r="B70" s="135"/>
      <c r="C70" s="42">
        <v>436</v>
      </c>
      <c r="D70" s="29" t="s">
        <v>11</v>
      </c>
      <c r="E70" s="107"/>
      <c r="F70" s="107"/>
      <c r="G70" s="29"/>
      <c r="H70" s="116"/>
      <c r="I70" s="89"/>
    </row>
    <row r="71" spans="1:9" x14ac:dyDescent="0.25">
      <c r="A71" s="30" t="s">
        <v>74</v>
      </c>
      <c r="B71" s="31"/>
      <c r="C71" s="43"/>
      <c r="D71" s="31"/>
      <c r="E71" s="44"/>
      <c r="F71" s="30"/>
      <c r="G71" s="44">
        <v>8</v>
      </c>
      <c r="H71" s="115"/>
      <c r="I71" s="88">
        <f t="shared" si="0"/>
        <v>0</v>
      </c>
    </row>
    <row r="72" spans="1:9" x14ac:dyDescent="0.25">
      <c r="A72" s="30" t="s">
        <v>75</v>
      </c>
      <c r="B72" s="31"/>
      <c r="C72" s="43"/>
      <c r="D72" s="31"/>
      <c r="E72" s="44"/>
      <c r="F72" s="30"/>
      <c r="G72" s="44">
        <v>4</v>
      </c>
      <c r="H72" s="115"/>
      <c r="I72" s="88">
        <f t="shared" si="0"/>
        <v>0</v>
      </c>
    </row>
    <row r="73" spans="1:9" x14ac:dyDescent="0.25">
      <c r="A73" s="30" t="s">
        <v>50</v>
      </c>
      <c r="B73" s="31"/>
      <c r="C73" s="43"/>
      <c r="D73" s="31"/>
      <c r="E73" s="44"/>
      <c r="F73" s="30"/>
      <c r="G73" s="44">
        <v>5</v>
      </c>
      <c r="H73" s="115"/>
      <c r="I73" s="88">
        <f t="shared" si="0"/>
        <v>0</v>
      </c>
    </row>
    <row r="74" spans="1:9" x14ac:dyDescent="0.25">
      <c r="A74" s="30" t="s">
        <v>107</v>
      </c>
      <c r="B74" s="31"/>
      <c r="C74" s="43"/>
      <c r="D74" s="31"/>
      <c r="E74" s="44"/>
      <c r="F74" s="30"/>
      <c r="G74" s="44">
        <v>2</v>
      </c>
      <c r="H74" s="115"/>
      <c r="I74" s="88">
        <f t="shared" si="0"/>
        <v>0</v>
      </c>
    </row>
    <row r="75" spans="1:9" x14ac:dyDescent="0.25">
      <c r="A75" s="135" t="s">
        <v>16</v>
      </c>
      <c r="B75" s="135"/>
      <c r="C75" s="42">
        <v>5447</v>
      </c>
      <c r="D75" s="29" t="s">
        <v>11</v>
      </c>
      <c r="E75" s="107"/>
      <c r="F75" s="107"/>
      <c r="G75" s="29"/>
      <c r="H75" s="116"/>
      <c r="I75" s="89"/>
    </row>
    <row r="76" spans="1:9" x14ac:dyDescent="0.25">
      <c r="A76" s="30" t="s">
        <v>74</v>
      </c>
      <c r="B76" s="31"/>
      <c r="C76" s="43"/>
      <c r="D76" s="31"/>
      <c r="E76" s="44"/>
      <c r="F76" s="30"/>
      <c r="G76" s="44">
        <v>8</v>
      </c>
      <c r="H76" s="115"/>
      <c r="I76" s="88">
        <f t="shared" si="0"/>
        <v>0</v>
      </c>
    </row>
    <row r="77" spans="1:9" x14ac:dyDescent="0.25">
      <c r="A77" s="30" t="s">
        <v>75</v>
      </c>
      <c r="B77" s="31"/>
      <c r="C77" s="43"/>
      <c r="D77" s="31"/>
      <c r="E77" s="44"/>
      <c r="F77" s="30"/>
      <c r="G77" s="44">
        <v>4</v>
      </c>
      <c r="H77" s="115"/>
      <c r="I77" s="88">
        <f t="shared" si="0"/>
        <v>0</v>
      </c>
    </row>
    <row r="78" spans="1:9" x14ac:dyDescent="0.25">
      <c r="A78" s="30" t="s">
        <v>50</v>
      </c>
      <c r="B78" s="31"/>
      <c r="C78" s="43"/>
      <c r="D78" s="31"/>
      <c r="E78" s="44"/>
      <c r="F78" s="30"/>
      <c r="G78" s="44">
        <v>5</v>
      </c>
      <c r="H78" s="115"/>
      <c r="I78" s="88">
        <f t="shared" ref="I78" si="1">G78*H78</f>
        <v>0</v>
      </c>
    </row>
    <row r="79" spans="1:9" ht="18" x14ac:dyDescent="0.25">
      <c r="A79" s="137" t="s">
        <v>34</v>
      </c>
      <c r="B79" s="137"/>
      <c r="C79" s="137"/>
      <c r="D79" s="137"/>
      <c r="E79" s="137"/>
      <c r="F79" s="137"/>
      <c r="G79" s="137"/>
      <c r="H79" s="61"/>
      <c r="I79" s="61"/>
    </row>
    <row r="80" spans="1:9" x14ac:dyDescent="0.25">
      <c r="A80" s="138" t="s">
        <v>17</v>
      </c>
      <c r="B80" s="138"/>
      <c r="C80" s="35">
        <v>52</v>
      </c>
      <c r="D80" s="22" t="s">
        <v>18</v>
      </c>
      <c r="E80" s="108"/>
      <c r="F80" s="108"/>
      <c r="G80" s="108"/>
      <c r="H80" s="61"/>
      <c r="I80" s="61"/>
    </row>
    <row r="81" spans="1:9" ht="18" x14ac:dyDescent="0.25">
      <c r="A81" s="136" t="s">
        <v>35</v>
      </c>
      <c r="B81" s="136"/>
      <c r="C81" s="136"/>
      <c r="D81" s="136"/>
      <c r="E81" s="136"/>
      <c r="F81" s="136"/>
      <c r="G81" s="136"/>
      <c r="H81" s="61"/>
      <c r="I81" s="61"/>
    </row>
    <row r="82" spans="1:9" x14ac:dyDescent="0.25">
      <c r="A82" s="132" t="s">
        <v>19</v>
      </c>
      <c r="B82" s="132"/>
      <c r="C82" s="36">
        <v>5</v>
      </c>
      <c r="D82" s="23" t="s">
        <v>61</v>
      </c>
      <c r="E82" s="23"/>
      <c r="F82" s="106"/>
      <c r="G82" s="106"/>
      <c r="H82" s="61"/>
      <c r="I82" s="61"/>
    </row>
    <row r="83" spans="1:9" x14ac:dyDescent="0.25">
      <c r="A83" s="24" t="s">
        <v>51</v>
      </c>
      <c r="B83" s="25"/>
      <c r="C83" s="37"/>
      <c r="D83" s="25"/>
      <c r="E83" s="45"/>
      <c r="F83" s="24"/>
      <c r="G83" s="45">
        <v>2</v>
      </c>
      <c r="H83" s="61"/>
      <c r="I83" s="61"/>
    </row>
    <row r="84" spans="1:9" x14ac:dyDescent="0.25">
      <c r="A84" s="24" t="s">
        <v>52</v>
      </c>
      <c r="B84" s="25"/>
      <c r="C84" s="37"/>
      <c r="D84" s="25"/>
      <c r="E84" s="45"/>
      <c r="F84" s="24"/>
      <c r="G84" s="45">
        <v>30</v>
      </c>
      <c r="H84" s="61"/>
      <c r="I84" s="61"/>
    </row>
    <row r="85" spans="1:9" x14ac:dyDescent="0.25">
      <c r="A85" s="132" t="s">
        <v>20</v>
      </c>
      <c r="B85" s="132"/>
      <c r="C85" s="36">
        <v>126</v>
      </c>
      <c r="D85" s="23" t="s">
        <v>18</v>
      </c>
      <c r="E85" s="23"/>
      <c r="F85" s="106"/>
      <c r="G85" s="23"/>
      <c r="H85" s="61"/>
      <c r="I85" s="61"/>
    </row>
    <row r="86" spans="1:9" x14ac:dyDescent="0.25">
      <c r="A86" s="24" t="s">
        <v>51</v>
      </c>
      <c r="B86" s="25"/>
      <c r="C86" s="37"/>
      <c r="D86" s="25"/>
      <c r="E86" s="45"/>
      <c r="F86" s="24"/>
      <c r="G86" s="45">
        <v>4</v>
      </c>
      <c r="H86" s="61"/>
      <c r="I86" s="61"/>
    </row>
    <row r="87" spans="1:9" x14ac:dyDescent="0.25">
      <c r="A87" s="132" t="s">
        <v>21</v>
      </c>
      <c r="B87" s="132"/>
      <c r="C87" s="36">
        <v>4</v>
      </c>
      <c r="D87" s="23" t="s">
        <v>61</v>
      </c>
      <c r="E87" s="23"/>
      <c r="F87" s="106"/>
      <c r="G87" s="23"/>
      <c r="H87" s="61"/>
      <c r="I87" s="61"/>
    </row>
    <row r="88" spans="1:9" x14ac:dyDescent="0.25">
      <c r="A88" s="24" t="s">
        <v>51</v>
      </c>
      <c r="B88" s="25"/>
      <c r="C88" s="37"/>
      <c r="D88" s="25"/>
      <c r="E88" s="45"/>
      <c r="F88" s="24"/>
      <c r="G88" s="45">
        <v>4</v>
      </c>
      <c r="H88" s="61"/>
      <c r="I88" s="61"/>
    </row>
    <row r="89" spans="1:9" x14ac:dyDescent="0.25">
      <c r="A89" s="24" t="s">
        <v>55</v>
      </c>
      <c r="B89" s="25"/>
      <c r="C89" s="37"/>
      <c r="D89" s="25"/>
      <c r="E89" s="45"/>
      <c r="F89" s="24"/>
      <c r="G89" s="45">
        <v>1</v>
      </c>
      <c r="H89" s="61"/>
      <c r="I89" s="61"/>
    </row>
    <row r="90" spans="1:9" x14ac:dyDescent="0.25">
      <c r="A90" s="132" t="s">
        <v>64</v>
      </c>
      <c r="B90" s="132"/>
      <c r="C90" s="36">
        <v>63</v>
      </c>
      <c r="D90" s="23" t="s">
        <v>61</v>
      </c>
      <c r="E90" s="23"/>
      <c r="F90" s="106"/>
      <c r="G90" s="23"/>
      <c r="H90" s="61"/>
      <c r="I90" s="64"/>
    </row>
    <row r="91" spans="1:9" x14ac:dyDescent="0.25">
      <c r="A91" s="24" t="s">
        <v>53</v>
      </c>
      <c r="B91" s="25"/>
      <c r="C91" s="37"/>
      <c r="D91" s="25"/>
      <c r="E91" s="45"/>
      <c r="F91" s="24"/>
      <c r="G91" s="45">
        <v>1</v>
      </c>
      <c r="H91" s="61"/>
      <c r="I91" s="61"/>
    </row>
    <row r="92" spans="1:9" x14ac:dyDescent="0.25">
      <c r="A92" s="24" t="s">
        <v>54</v>
      </c>
      <c r="B92" s="25"/>
      <c r="C92" s="37"/>
      <c r="D92" s="25"/>
      <c r="E92" s="45"/>
      <c r="F92" s="24"/>
      <c r="G92" s="45">
        <v>3</v>
      </c>
      <c r="H92" s="61"/>
      <c r="I92" s="61"/>
    </row>
    <row r="93" spans="1:9" s="2" customFormat="1" x14ac:dyDescent="0.25">
      <c r="A93" s="132" t="s">
        <v>22</v>
      </c>
      <c r="B93" s="132"/>
      <c r="C93" s="36">
        <v>53</v>
      </c>
      <c r="D93" s="23" t="s">
        <v>61</v>
      </c>
      <c r="E93" s="23"/>
      <c r="F93" s="106"/>
      <c r="G93" s="23"/>
      <c r="H93" s="62"/>
      <c r="I93" s="63"/>
    </row>
    <row r="94" spans="1:9" x14ac:dyDescent="0.25">
      <c r="A94" s="24" t="s">
        <v>58</v>
      </c>
      <c r="B94" s="25"/>
      <c r="C94" s="37"/>
      <c r="D94" s="25"/>
      <c r="E94" s="45"/>
      <c r="F94" s="24"/>
      <c r="G94" s="45">
        <v>1</v>
      </c>
      <c r="H94" s="61"/>
      <c r="I94" s="61"/>
    </row>
    <row r="95" spans="1:9" x14ac:dyDescent="0.25">
      <c r="A95" s="24" t="s">
        <v>59</v>
      </c>
      <c r="B95" s="25"/>
      <c r="C95" s="37"/>
      <c r="D95" s="25"/>
      <c r="E95" s="45"/>
      <c r="F95" s="24"/>
      <c r="G95" s="45">
        <v>1</v>
      </c>
      <c r="H95" s="61"/>
      <c r="I95" s="61"/>
    </row>
    <row r="96" spans="1:9" x14ac:dyDescent="0.25">
      <c r="A96" s="132" t="s">
        <v>23</v>
      </c>
      <c r="B96" s="132"/>
      <c r="C96" s="36">
        <v>5</v>
      </c>
      <c r="D96" s="23" t="s">
        <v>61</v>
      </c>
      <c r="E96" s="23"/>
      <c r="F96" s="106"/>
      <c r="G96" s="23"/>
      <c r="H96" s="61"/>
      <c r="I96" s="64"/>
    </row>
    <row r="97" spans="1:9" x14ac:dyDescent="0.25">
      <c r="A97" s="24" t="s">
        <v>59</v>
      </c>
      <c r="B97" s="25"/>
      <c r="C97" s="37"/>
      <c r="D97" s="25"/>
      <c r="E97" s="45"/>
      <c r="F97" s="24"/>
      <c r="G97" s="45">
        <v>1</v>
      </c>
      <c r="H97" s="61"/>
      <c r="I97" s="61"/>
    </row>
    <row r="98" spans="1:9" x14ac:dyDescent="0.25">
      <c r="A98" s="132" t="s">
        <v>27</v>
      </c>
      <c r="B98" s="132"/>
      <c r="C98" s="36">
        <v>47</v>
      </c>
      <c r="D98" s="23" t="s">
        <v>61</v>
      </c>
      <c r="E98" s="23"/>
      <c r="F98" s="106"/>
      <c r="G98" s="23"/>
      <c r="H98" s="61"/>
      <c r="I98" s="64"/>
    </row>
    <row r="99" spans="1:9" x14ac:dyDescent="0.25">
      <c r="A99" s="24" t="s">
        <v>59</v>
      </c>
      <c r="B99" s="26"/>
      <c r="C99" s="38"/>
      <c r="D99" s="26"/>
      <c r="E99" s="46"/>
      <c r="F99" s="26"/>
      <c r="G99" s="46">
        <v>1</v>
      </c>
      <c r="H99" s="61"/>
      <c r="I99" s="61"/>
    </row>
    <row r="100" spans="1:9" x14ac:dyDescent="0.25">
      <c r="A100" s="24" t="s">
        <v>51</v>
      </c>
      <c r="B100" s="25"/>
      <c r="C100" s="37"/>
      <c r="D100" s="25"/>
      <c r="E100" s="45"/>
      <c r="F100" s="24"/>
      <c r="G100" s="45">
        <v>1</v>
      </c>
      <c r="H100" s="61"/>
      <c r="I100" s="61"/>
    </row>
    <row r="101" spans="1:9" x14ac:dyDescent="0.25">
      <c r="A101" s="132" t="s">
        <v>29</v>
      </c>
      <c r="B101" s="132"/>
      <c r="C101" s="36">
        <v>36</v>
      </c>
      <c r="D101" s="23" t="s">
        <v>11</v>
      </c>
      <c r="E101" s="23"/>
      <c r="F101" s="106"/>
      <c r="G101" s="23"/>
      <c r="H101" s="61"/>
      <c r="I101" s="64"/>
    </row>
    <row r="102" spans="1:9" x14ac:dyDescent="0.25">
      <c r="A102" s="24" t="s">
        <v>51</v>
      </c>
      <c r="B102" s="25"/>
      <c r="C102" s="37"/>
      <c r="D102" s="25"/>
      <c r="E102" s="45"/>
      <c r="F102" s="24"/>
      <c r="G102" s="45">
        <v>1</v>
      </c>
      <c r="H102" s="61"/>
      <c r="I102" s="61"/>
    </row>
    <row r="103" spans="1:9" x14ac:dyDescent="0.25">
      <c r="A103" s="132" t="s">
        <v>30</v>
      </c>
      <c r="B103" s="132"/>
      <c r="C103" s="36">
        <v>20</v>
      </c>
      <c r="D103" s="23" t="s">
        <v>11</v>
      </c>
      <c r="E103" s="23"/>
      <c r="F103" s="106"/>
      <c r="G103" s="23"/>
      <c r="H103" s="61"/>
      <c r="I103" s="61"/>
    </row>
    <row r="104" spans="1:9" x14ac:dyDescent="0.25">
      <c r="A104" s="24" t="s">
        <v>51</v>
      </c>
      <c r="B104" s="25"/>
      <c r="C104" s="37"/>
      <c r="D104" s="25"/>
      <c r="E104" s="45"/>
      <c r="F104" s="24"/>
      <c r="G104" s="45">
        <v>1</v>
      </c>
      <c r="H104" s="61"/>
      <c r="I104" s="61"/>
    </row>
    <row r="105" spans="1:9" x14ac:dyDescent="0.25">
      <c r="A105" s="24" t="s">
        <v>57</v>
      </c>
      <c r="B105" s="25"/>
      <c r="C105" s="37"/>
      <c r="D105" s="25"/>
      <c r="E105" s="45"/>
      <c r="F105" s="24"/>
      <c r="G105" s="45">
        <v>6</v>
      </c>
      <c r="H105" s="61"/>
      <c r="I105" s="61"/>
    </row>
    <row r="106" spans="1:9" ht="18" x14ac:dyDescent="0.25">
      <c r="A106" s="144" t="s">
        <v>36</v>
      </c>
      <c r="B106" s="144"/>
      <c r="C106" s="144"/>
      <c r="D106" s="144"/>
      <c r="E106" s="144"/>
      <c r="F106" s="144"/>
      <c r="G106" s="144"/>
      <c r="H106" s="61"/>
      <c r="I106" s="61"/>
    </row>
    <row r="107" spans="1:9" x14ac:dyDescent="0.25">
      <c r="A107" s="145" t="s">
        <v>31</v>
      </c>
      <c r="B107" s="145"/>
      <c r="C107" s="39">
        <v>1850</v>
      </c>
      <c r="D107" s="21" t="s">
        <v>11</v>
      </c>
      <c r="E107" s="21"/>
      <c r="F107" s="111"/>
      <c r="G107" s="21"/>
      <c r="H107" s="61"/>
      <c r="I107" s="61"/>
    </row>
    <row r="108" spans="1:9" x14ac:dyDescent="0.25">
      <c r="A108" s="27" t="s">
        <v>57</v>
      </c>
      <c r="B108" s="28"/>
      <c r="C108" s="40"/>
      <c r="D108" s="28"/>
      <c r="E108" s="47"/>
      <c r="F108" s="27"/>
      <c r="G108" s="47">
        <v>6</v>
      </c>
      <c r="H108" s="61"/>
      <c r="I108" s="61"/>
    </row>
    <row r="109" spans="1:9" x14ac:dyDescent="0.25">
      <c r="A109" s="145" t="s">
        <v>28</v>
      </c>
      <c r="B109" s="145"/>
      <c r="C109" s="39">
        <v>1480</v>
      </c>
      <c r="D109" s="21" t="s">
        <v>11</v>
      </c>
      <c r="E109" s="21"/>
      <c r="F109" s="111"/>
      <c r="G109" s="21"/>
      <c r="H109" s="61"/>
      <c r="I109" s="61"/>
    </row>
    <row r="110" spans="1:9" x14ac:dyDescent="0.25">
      <c r="A110" s="27" t="s">
        <v>56</v>
      </c>
      <c r="B110" s="28"/>
      <c r="C110" s="40"/>
      <c r="D110" s="28"/>
      <c r="E110" s="47"/>
      <c r="F110" s="27"/>
      <c r="G110" s="47">
        <v>1</v>
      </c>
      <c r="H110" s="123"/>
      <c r="I110" s="122">
        <f>G110*H110</f>
        <v>0</v>
      </c>
    </row>
    <row r="111" spans="1:9" x14ac:dyDescent="0.25">
      <c r="A111" s="27" t="s">
        <v>76</v>
      </c>
      <c r="B111" s="28"/>
      <c r="C111" s="40"/>
      <c r="D111" s="28"/>
      <c r="E111" s="47"/>
      <c r="F111" s="27"/>
      <c r="G111" s="47">
        <v>1</v>
      </c>
      <c r="H111" s="123"/>
      <c r="I111" s="122">
        <f>G111*H111</f>
        <v>0</v>
      </c>
    </row>
    <row r="112" spans="1:9" x14ac:dyDescent="0.25">
      <c r="A112" s="154"/>
      <c r="B112" s="154"/>
      <c r="C112" s="41"/>
      <c r="D112" s="112"/>
      <c r="E112" s="48"/>
      <c r="F112" s="112"/>
      <c r="G112" s="48"/>
      <c r="H112" s="61"/>
      <c r="I112" s="61"/>
    </row>
    <row r="113" spans="1:9" ht="18" x14ac:dyDescent="0.25">
      <c r="A113" s="133" t="s">
        <v>111</v>
      </c>
      <c r="B113" s="133"/>
      <c r="C113" s="133"/>
      <c r="D113" s="133"/>
      <c r="E113" s="133"/>
      <c r="F113" s="133"/>
      <c r="G113" s="133"/>
      <c r="H113" s="65" t="s">
        <v>120</v>
      </c>
      <c r="I113" s="65" t="s">
        <v>119</v>
      </c>
    </row>
    <row r="114" spans="1:9" x14ac:dyDescent="0.25">
      <c r="A114" s="141" t="s">
        <v>109</v>
      </c>
      <c r="B114" s="141"/>
      <c r="C114" s="58">
        <v>8</v>
      </c>
      <c r="D114" s="59" t="s">
        <v>112</v>
      </c>
      <c r="E114" s="59"/>
      <c r="F114" s="110"/>
      <c r="G114" s="59"/>
      <c r="H114" s="115"/>
      <c r="I114" s="88">
        <f>C114*H114</f>
        <v>0</v>
      </c>
    </row>
    <row r="115" spans="1:9" x14ac:dyDescent="0.25">
      <c r="A115" s="141" t="s">
        <v>110</v>
      </c>
      <c r="B115" s="141"/>
      <c r="C115" s="58">
        <v>16</v>
      </c>
      <c r="D115" s="59" t="s">
        <v>112</v>
      </c>
      <c r="E115" s="59"/>
      <c r="F115" s="110"/>
      <c r="G115" s="59"/>
      <c r="H115" s="115"/>
      <c r="I115" s="88">
        <f>C115*H115</f>
        <v>0</v>
      </c>
    </row>
    <row r="116" spans="1:9" x14ac:dyDescent="0.25">
      <c r="A116" s="143"/>
      <c r="B116" s="143"/>
      <c r="C116" s="1"/>
      <c r="E116" s="57"/>
      <c r="H116" s="2" t="s">
        <v>121</v>
      </c>
      <c r="I116" s="90">
        <f>SUM(I12:I78,I110,I111,I114,I115)</f>
        <v>0</v>
      </c>
    </row>
    <row r="117" spans="1:9" x14ac:dyDescent="0.25">
      <c r="A117" s="143"/>
      <c r="B117" s="143"/>
      <c r="C117" s="1"/>
    </row>
    <row r="118" spans="1:9" x14ac:dyDescent="0.25">
      <c r="C118" s="1"/>
    </row>
    <row r="119" spans="1:9" x14ac:dyDescent="0.25">
      <c r="C119" s="1"/>
    </row>
    <row r="120" spans="1:9" x14ac:dyDescent="0.25">
      <c r="C120" s="1"/>
    </row>
    <row r="121" spans="1:9" x14ac:dyDescent="0.25">
      <c r="C121" s="1"/>
    </row>
    <row r="122" spans="1:9" x14ac:dyDescent="0.25">
      <c r="C122" s="1"/>
    </row>
    <row r="123" spans="1:9" x14ac:dyDescent="0.25">
      <c r="C123" s="1"/>
    </row>
    <row r="124" spans="1:9" x14ac:dyDescent="0.25">
      <c r="C124" s="1"/>
    </row>
  </sheetData>
  <sheetProtection algorithmName="SHA-512" hashValue="12LnS0ZH5w4H/lxm2pKHfj1Slh8pK58UVX/eCQaTqfNcBDkmNwOqirKcMpUxXTIyXGXwItSJiXTJMyKE4gulOw==" saltValue="cWQIkkl133FvEvPG75r5xg==" spinCount="100000" sheet="1" objects="1" scenarios="1" selectLockedCells="1"/>
  <mergeCells count="43">
    <mergeCell ref="F8:G8"/>
    <mergeCell ref="B2:C2"/>
    <mergeCell ref="B3:C3"/>
    <mergeCell ref="B4:C4"/>
    <mergeCell ref="A36:B36"/>
    <mergeCell ref="A10:G10"/>
    <mergeCell ref="F9:G9"/>
    <mergeCell ref="A30:B30"/>
    <mergeCell ref="A25:B25"/>
    <mergeCell ref="A11:B11"/>
    <mergeCell ref="A20:B20"/>
    <mergeCell ref="A15:B15"/>
    <mergeCell ref="A113:G113"/>
    <mergeCell ref="A114:B114"/>
    <mergeCell ref="A42:B42"/>
    <mergeCell ref="A48:B48"/>
    <mergeCell ref="A54:B54"/>
    <mergeCell ref="A65:B65"/>
    <mergeCell ref="A112:B112"/>
    <mergeCell ref="A79:G79"/>
    <mergeCell ref="A64:G64"/>
    <mergeCell ref="A70:B70"/>
    <mergeCell ref="A75:B75"/>
    <mergeCell ref="A62:B62"/>
    <mergeCell ref="A80:B80"/>
    <mergeCell ref="A82:B82"/>
    <mergeCell ref="A81:G81"/>
    <mergeCell ref="H8:H9"/>
    <mergeCell ref="I8:I9"/>
    <mergeCell ref="A116:B116"/>
    <mergeCell ref="A117:B117"/>
    <mergeCell ref="A98:B98"/>
    <mergeCell ref="A85:B85"/>
    <mergeCell ref="A87:B87"/>
    <mergeCell ref="A90:B90"/>
    <mergeCell ref="A93:B93"/>
    <mergeCell ref="A96:B96"/>
    <mergeCell ref="A109:B109"/>
    <mergeCell ref="A103:B103"/>
    <mergeCell ref="A101:B101"/>
    <mergeCell ref="A107:B107"/>
    <mergeCell ref="A106:G106"/>
    <mergeCell ref="A115:B115"/>
  </mergeCells>
  <dataValidations count="1">
    <dataValidation type="whole" allowBlank="1" showInputMessage="1" showErrorMessage="1" error="Negatieve bedragen en hoger dan € 50,- niet toegestaan" sqref="H114:H115">
      <formula1>0</formula1>
      <formula2>50</formula2>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1"/>
  <sheetViews>
    <sheetView showGridLines="0" workbookViewId="0">
      <pane ySplit="9" topLeftCell="A28" activePane="bottomLeft" state="frozen"/>
      <selection pane="bottomLeft" activeCell="H45" sqref="H45"/>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5"/>
      <c r="B1" s="6"/>
      <c r="C1" s="6"/>
      <c r="D1" s="6"/>
      <c r="E1" s="6"/>
      <c r="F1" s="6"/>
      <c r="G1" s="7"/>
    </row>
    <row r="2" spans="1:9" x14ac:dyDescent="0.25">
      <c r="A2" s="8" t="s">
        <v>0</v>
      </c>
      <c r="B2" s="146" t="s">
        <v>7</v>
      </c>
      <c r="C2" s="146"/>
      <c r="D2" s="9"/>
      <c r="E2" s="9"/>
      <c r="F2" s="9"/>
      <c r="G2" s="10"/>
    </row>
    <row r="3" spans="1:9" x14ac:dyDescent="0.25">
      <c r="A3" s="8" t="s">
        <v>1</v>
      </c>
      <c r="B3" s="146" t="s">
        <v>77</v>
      </c>
      <c r="C3" s="146"/>
      <c r="D3" s="9"/>
      <c r="E3" s="9"/>
      <c r="F3" s="9"/>
      <c r="G3" s="10"/>
    </row>
    <row r="4" spans="1:9" x14ac:dyDescent="0.25">
      <c r="A4" s="8" t="s">
        <v>2</v>
      </c>
      <c r="B4" s="146" t="s">
        <v>78</v>
      </c>
      <c r="C4" s="146"/>
      <c r="D4" s="9"/>
      <c r="E4" s="9"/>
      <c r="F4" s="9"/>
      <c r="G4" s="10"/>
    </row>
    <row r="5" spans="1:9" x14ac:dyDescent="0.25">
      <c r="A5" s="11"/>
      <c r="B5" s="9"/>
      <c r="C5" s="9"/>
      <c r="D5" s="9"/>
      <c r="E5" s="9"/>
      <c r="F5" s="9"/>
      <c r="G5" s="10"/>
    </row>
    <row r="6" spans="1:9" x14ac:dyDescent="0.25">
      <c r="A6" s="11"/>
      <c r="B6" s="9"/>
      <c r="C6" s="9"/>
      <c r="D6" s="9"/>
      <c r="E6" s="9"/>
      <c r="F6" s="9"/>
      <c r="G6" s="10"/>
    </row>
    <row r="7" spans="1:9" x14ac:dyDescent="0.25">
      <c r="A7" s="12"/>
      <c r="B7" s="13"/>
      <c r="C7" s="13"/>
      <c r="D7" s="13"/>
      <c r="E7" s="13"/>
      <c r="F7" s="13"/>
      <c r="G7" s="14"/>
    </row>
    <row r="8" spans="1:9" ht="18.75" customHeight="1" x14ac:dyDescent="0.25">
      <c r="A8" s="70" t="s">
        <v>3</v>
      </c>
      <c r="B8" s="71"/>
      <c r="C8" s="72" t="s">
        <v>5</v>
      </c>
      <c r="D8" s="73" t="s">
        <v>6</v>
      </c>
      <c r="E8" s="74"/>
      <c r="F8" s="147" t="s">
        <v>4</v>
      </c>
      <c r="G8" s="148"/>
      <c r="H8" s="151" t="s">
        <v>118</v>
      </c>
      <c r="I8" s="152" t="s">
        <v>119</v>
      </c>
    </row>
    <row r="9" spans="1:9" ht="17.25" x14ac:dyDescent="0.25">
      <c r="A9" s="4"/>
      <c r="B9" s="76"/>
      <c r="C9" s="77" t="s">
        <v>49</v>
      </c>
      <c r="D9" s="78"/>
      <c r="E9" s="79"/>
      <c r="F9" s="149" t="s">
        <v>60</v>
      </c>
      <c r="G9" s="150"/>
      <c r="H9" s="151"/>
      <c r="I9" s="152"/>
    </row>
    <row r="10" spans="1:9" ht="18" x14ac:dyDescent="0.25">
      <c r="A10" s="140" t="s">
        <v>32</v>
      </c>
      <c r="B10" s="140"/>
      <c r="C10" s="140"/>
      <c r="D10" s="140"/>
      <c r="E10" s="140"/>
      <c r="F10" s="140"/>
      <c r="G10" s="140"/>
      <c r="H10" s="81"/>
      <c r="I10" s="81"/>
    </row>
    <row r="11" spans="1:9" x14ac:dyDescent="0.25">
      <c r="A11" s="139" t="s">
        <v>26</v>
      </c>
      <c r="B11" s="139"/>
      <c r="C11" s="32">
        <v>17</v>
      </c>
      <c r="D11" s="15" t="s">
        <v>61</v>
      </c>
      <c r="E11" s="15"/>
      <c r="F11" s="15"/>
      <c r="G11" s="15"/>
      <c r="H11" s="81"/>
      <c r="I11" s="81"/>
    </row>
    <row r="12" spans="1:9" x14ac:dyDescent="0.25">
      <c r="A12" s="16" t="s">
        <v>38</v>
      </c>
      <c r="B12" s="17"/>
      <c r="C12" s="33"/>
      <c r="D12" s="17"/>
      <c r="E12" s="18"/>
      <c r="F12" s="19"/>
      <c r="G12" s="18">
        <v>1</v>
      </c>
      <c r="H12" s="117"/>
      <c r="I12" s="92">
        <f>G12*H12</f>
        <v>0</v>
      </c>
    </row>
    <row r="13" spans="1:9" x14ac:dyDescent="0.25">
      <c r="A13" s="16" t="s">
        <v>72</v>
      </c>
      <c r="B13" s="17"/>
      <c r="C13" s="33"/>
      <c r="D13" s="17"/>
      <c r="E13" s="18"/>
      <c r="F13" s="19"/>
      <c r="G13" s="18">
        <v>1</v>
      </c>
      <c r="H13" s="117"/>
      <c r="I13" s="92">
        <f t="shared" ref="I13:I60" si="0">G13*H13</f>
        <v>0</v>
      </c>
    </row>
    <row r="14" spans="1:9" x14ac:dyDescent="0.25">
      <c r="A14" s="16" t="s">
        <v>71</v>
      </c>
      <c r="B14" s="17"/>
      <c r="C14" s="33"/>
      <c r="D14" s="17"/>
      <c r="E14" s="18"/>
      <c r="F14" s="19"/>
      <c r="G14" s="18">
        <v>6</v>
      </c>
      <c r="H14" s="117"/>
      <c r="I14" s="92">
        <f t="shared" si="0"/>
        <v>0</v>
      </c>
    </row>
    <row r="15" spans="1:9" x14ac:dyDescent="0.25">
      <c r="A15" s="139" t="s">
        <v>24</v>
      </c>
      <c r="B15" s="139"/>
      <c r="C15" s="32">
        <v>40</v>
      </c>
      <c r="D15" s="15" t="s">
        <v>61</v>
      </c>
      <c r="E15" s="109"/>
      <c r="F15" s="109"/>
      <c r="G15" s="109"/>
      <c r="H15" s="118"/>
      <c r="I15" s="95"/>
    </row>
    <row r="16" spans="1:9" x14ac:dyDescent="0.25">
      <c r="A16" s="16" t="s">
        <v>38</v>
      </c>
      <c r="B16" s="17"/>
      <c r="C16" s="33"/>
      <c r="D16" s="17"/>
      <c r="E16" s="18"/>
      <c r="F16" s="19"/>
      <c r="G16" s="18">
        <v>1</v>
      </c>
      <c r="H16" s="117"/>
      <c r="I16" s="92">
        <f t="shared" si="0"/>
        <v>0</v>
      </c>
    </row>
    <row r="17" spans="1:9" x14ac:dyDescent="0.25">
      <c r="A17" s="16" t="s">
        <v>72</v>
      </c>
      <c r="B17" s="17"/>
      <c r="C17" s="33"/>
      <c r="D17" s="17"/>
      <c r="E17" s="18"/>
      <c r="F17" s="19"/>
      <c r="G17" s="18">
        <v>1</v>
      </c>
      <c r="H17" s="117"/>
      <c r="I17" s="92">
        <f t="shared" si="0"/>
        <v>0</v>
      </c>
    </row>
    <row r="18" spans="1:9" x14ac:dyDescent="0.25">
      <c r="A18" s="16" t="s">
        <v>71</v>
      </c>
      <c r="B18" s="17"/>
      <c r="C18" s="33"/>
      <c r="D18" s="17"/>
      <c r="E18" s="18"/>
      <c r="F18" s="19"/>
      <c r="G18" s="18">
        <v>6</v>
      </c>
      <c r="H18" s="117"/>
      <c r="I18" s="92">
        <f t="shared" si="0"/>
        <v>0</v>
      </c>
    </row>
    <row r="19" spans="1:9" x14ac:dyDescent="0.25">
      <c r="A19" s="16" t="s">
        <v>37</v>
      </c>
      <c r="B19" s="17"/>
      <c r="C19" s="33"/>
      <c r="D19" s="17"/>
      <c r="E19" s="18"/>
      <c r="F19" s="19"/>
      <c r="G19" s="18">
        <v>1</v>
      </c>
      <c r="H19" s="117"/>
      <c r="I19" s="92">
        <f t="shared" si="0"/>
        <v>0</v>
      </c>
    </row>
    <row r="20" spans="1:9" x14ac:dyDescent="0.25">
      <c r="A20" s="139" t="s">
        <v>10</v>
      </c>
      <c r="B20" s="139"/>
      <c r="C20" s="34">
        <v>7</v>
      </c>
      <c r="D20" s="15" t="s">
        <v>11</v>
      </c>
      <c r="E20" s="20"/>
      <c r="F20" s="20"/>
      <c r="G20" s="20"/>
      <c r="H20" s="118"/>
      <c r="I20" s="95"/>
    </row>
    <row r="21" spans="1:9" x14ac:dyDescent="0.25">
      <c r="A21" s="16" t="s">
        <v>45</v>
      </c>
      <c r="B21" s="17"/>
      <c r="C21" s="33"/>
      <c r="D21" s="17"/>
      <c r="E21" s="18"/>
      <c r="F21" s="19"/>
      <c r="G21" s="18">
        <v>2</v>
      </c>
      <c r="H21" s="117"/>
      <c r="I21" s="92">
        <f t="shared" si="0"/>
        <v>0</v>
      </c>
    </row>
    <row r="22" spans="1:9" x14ac:dyDescent="0.25">
      <c r="A22" s="16" t="s">
        <v>44</v>
      </c>
      <c r="B22" s="17"/>
      <c r="C22" s="33"/>
      <c r="D22" s="17"/>
      <c r="E22" s="18"/>
      <c r="F22" s="19"/>
      <c r="G22" s="18">
        <v>6</v>
      </c>
      <c r="H22" s="117"/>
      <c r="I22" s="92">
        <f t="shared" si="0"/>
        <v>0</v>
      </c>
    </row>
    <row r="23" spans="1:9" x14ac:dyDescent="0.25">
      <c r="A23" s="16" t="s">
        <v>106</v>
      </c>
      <c r="B23" s="17"/>
      <c r="C23" s="33"/>
      <c r="D23" s="17"/>
      <c r="E23" s="18"/>
      <c r="F23" s="19"/>
      <c r="G23" s="18">
        <v>6</v>
      </c>
      <c r="H23" s="117"/>
      <c r="I23" s="92">
        <f t="shared" si="0"/>
        <v>0</v>
      </c>
    </row>
    <row r="24" spans="1:9" x14ac:dyDescent="0.25">
      <c r="A24" s="16" t="s">
        <v>105</v>
      </c>
      <c r="B24" s="17"/>
      <c r="C24" s="33"/>
      <c r="D24" s="17"/>
      <c r="E24" s="18"/>
      <c r="F24" s="19"/>
      <c r="G24" s="18">
        <v>2</v>
      </c>
      <c r="H24" s="117"/>
      <c r="I24" s="92">
        <f t="shared" si="0"/>
        <v>0</v>
      </c>
    </row>
    <row r="25" spans="1:9" x14ac:dyDescent="0.25">
      <c r="A25" s="16" t="s">
        <v>39</v>
      </c>
      <c r="B25" s="17"/>
      <c r="C25" s="33"/>
      <c r="D25" s="17"/>
      <c r="E25" s="18"/>
      <c r="F25" s="19"/>
      <c r="G25" s="18">
        <v>1</v>
      </c>
      <c r="H25" s="117"/>
      <c r="I25" s="92">
        <f t="shared" si="0"/>
        <v>0</v>
      </c>
    </row>
    <row r="26" spans="1:9" x14ac:dyDescent="0.25">
      <c r="A26" s="139" t="s">
        <v>65</v>
      </c>
      <c r="B26" s="139"/>
      <c r="C26" s="34">
        <v>358</v>
      </c>
      <c r="D26" s="15" t="s">
        <v>11</v>
      </c>
      <c r="E26" s="20"/>
      <c r="F26" s="20"/>
      <c r="G26" s="20"/>
      <c r="H26" s="118"/>
      <c r="I26" s="95"/>
    </row>
    <row r="27" spans="1:9" x14ac:dyDescent="0.25">
      <c r="A27" s="16" t="s">
        <v>45</v>
      </c>
      <c r="B27" s="17"/>
      <c r="C27" s="33"/>
      <c r="D27" s="17"/>
      <c r="E27" s="18"/>
      <c r="F27" s="19"/>
      <c r="G27" s="18">
        <v>2</v>
      </c>
      <c r="H27" s="117"/>
      <c r="I27" s="92">
        <f t="shared" si="0"/>
        <v>0</v>
      </c>
    </row>
    <row r="28" spans="1:9" x14ac:dyDescent="0.25">
      <c r="A28" s="16" t="s">
        <v>73</v>
      </c>
      <c r="B28" s="17"/>
      <c r="C28" s="33"/>
      <c r="D28" s="17"/>
      <c r="E28" s="18"/>
      <c r="F28" s="19"/>
      <c r="G28" s="18">
        <v>0.3</v>
      </c>
      <c r="H28" s="117"/>
      <c r="I28" s="92">
        <f t="shared" si="0"/>
        <v>0</v>
      </c>
    </row>
    <row r="29" spans="1:9" x14ac:dyDescent="0.25">
      <c r="A29" s="16" t="s">
        <v>44</v>
      </c>
      <c r="B29" s="17"/>
      <c r="C29" s="33"/>
      <c r="D29" s="17"/>
      <c r="E29" s="18"/>
      <c r="F29" s="19"/>
      <c r="G29" s="18">
        <v>6</v>
      </c>
      <c r="H29" s="117"/>
      <c r="I29" s="92">
        <f t="shared" si="0"/>
        <v>0</v>
      </c>
    </row>
    <row r="30" spans="1:9" x14ac:dyDescent="0.25">
      <c r="A30" s="16" t="s">
        <v>106</v>
      </c>
      <c r="B30" s="17"/>
      <c r="C30" s="33"/>
      <c r="D30" s="17"/>
      <c r="E30" s="18"/>
      <c r="F30" s="19"/>
      <c r="G30" s="18">
        <v>6</v>
      </c>
      <c r="H30" s="117"/>
      <c r="I30" s="92">
        <f t="shared" si="0"/>
        <v>0</v>
      </c>
    </row>
    <row r="31" spans="1:9" x14ac:dyDescent="0.25">
      <c r="A31" s="16" t="s">
        <v>105</v>
      </c>
      <c r="B31" s="17"/>
      <c r="C31" s="33"/>
      <c r="D31" s="17"/>
      <c r="E31" s="18"/>
      <c r="F31" s="19"/>
      <c r="G31" s="18">
        <v>2</v>
      </c>
      <c r="H31" s="117"/>
      <c r="I31" s="92">
        <f t="shared" si="0"/>
        <v>0</v>
      </c>
    </row>
    <row r="32" spans="1:9" x14ac:dyDescent="0.25">
      <c r="A32" s="139" t="s">
        <v>13</v>
      </c>
      <c r="B32" s="139"/>
      <c r="C32" s="34">
        <v>169</v>
      </c>
      <c r="D32" s="15" t="s">
        <v>11</v>
      </c>
      <c r="E32" s="20"/>
      <c r="F32" s="20"/>
      <c r="G32" s="20"/>
      <c r="H32" s="118"/>
      <c r="I32" s="95"/>
    </row>
    <row r="33" spans="1:9" x14ac:dyDescent="0.25">
      <c r="A33" s="16" t="s">
        <v>46</v>
      </c>
      <c r="B33" s="17"/>
      <c r="C33" s="33">
        <v>686</v>
      </c>
      <c r="D33" s="18" t="s">
        <v>18</v>
      </c>
      <c r="E33" s="18"/>
      <c r="F33" s="19"/>
      <c r="G33" s="18">
        <v>2</v>
      </c>
      <c r="H33" s="117"/>
      <c r="I33" s="92">
        <f t="shared" si="0"/>
        <v>0</v>
      </c>
    </row>
    <row r="34" spans="1:9" x14ac:dyDescent="0.25">
      <c r="A34" s="16" t="s">
        <v>47</v>
      </c>
      <c r="B34" s="17"/>
      <c r="C34" s="33">
        <f>686/2</f>
        <v>343</v>
      </c>
      <c r="D34" s="18" t="s">
        <v>18</v>
      </c>
      <c r="E34" s="18"/>
      <c r="F34" s="19"/>
      <c r="G34" s="18">
        <v>2</v>
      </c>
      <c r="H34" s="117"/>
      <c r="I34" s="92">
        <f t="shared" si="0"/>
        <v>0</v>
      </c>
    </row>
    <row r="35" spans="1:9" x14ac:dyDescent="0.25">
      <c r="A35" s="16" t="s">
        <v>48</v>
      </c>
      <c r="B35" s="17"/>
      <c r="C35" s="33">
        <v>169</v>
      </c>
      <c r="D35" s="18" t="s">
        <v>11</v>
      </c>
      <c r="E35" s="18"/>
      <c r="F35" s="19"/>
      <c r="G35" s="18">
        <v>6</v>
      </c>
      <c r="H35" s="117"/>
      <c r="I35" s="92">
        <f t="shared" si="0"/>
        <v>0</v>
      </c>
    </row>
    <row r="36" spans="1:9" x14ac:dyDescent="0.25">
      <c r="A36" s="16" t="s">
        <v>106</v>
      </c>
      <c r="B36" s="17"/>
      <c r="C36" s="33"/>
      <c r="D36" s="17"/>
      <c r="E36" s="18"/>
      <c r="F36" s="19"/>
      <c r="G36" s="18">
        <v>6</v>
      </c>
      <c r="H36" s="117"/>
      <c r="I36" s="92">
        <f t="shared" si="0"/>
        <v>0</v>
      </c>
    </row>
    <row r="37" spans="1:9" x14ac:dyDescent="0.25">
      <c r="A37" s="16" t="s">
        <v>105</v>
      </c>
      <c r="B37" s="17"/>
      <c r="C37" s="33"/>
      <c r="D37" s="17"/>
      <c r="E37" s="18"/>
      <c r="F37" s="19"/>
      <c r="G37" s="18">
        <v>2</v>
      </c>
      <c r="H37" s="117"/>
      <c r="I37" s="92">
        <f t="shared" si="0"/>
        <v>0</v>
      </c>
    </row>
    <row r="38" spans="1:9" x14ac:dyDescent="0.25">
      <c r="A38" s="139" t="s">
        <v>14</v>
      </c>
      <c r="B38" s="139"/>
      <c r="C38" s="34">
        <v>9277</v>
      </c>
      <c r="D38" s="15" t="s">
        <v>11</v>
      </c>
      <c r="E38" s="20"/>
      <c r="F38" s="20"/>
      <c r="G38" s="20"/>
      <c r="H38" s="118"/>
      <c r="I38" s="95"/>
    </row>
    <row r="39" spans="1:9" x14ac:dyDescent="0.25">
      <c r="A39" s="16" t="s">
        <v>40</v>
      </c>
      <c r="B39" s="17"/>
      <c r="C39" s="33"/>
      <c r="D39" s="17"/>
      <c r="E39" s="18"/>
      <c r="F39" s="19"/>
      <c r="G39" s="18">
        <v>30</v>
      </c>
      <c r="H39" s="117"/>
      <c r="I39" s="92">
        <f t="shared" si="0"/>
        <v>0</v>
      </c>
    </row>
    <row r="40" spans="1:9" x14ac:dyDescent="0.25">
      <c r="A40" s="16" t="s">
        <v>70</v>
      </c>
      <c r="B40" s="17"/>
      <c r="C40" s="33">
        <v>84</v>
      </c>
      <c r="D40" s="18" t="s">
        <v>61</v>
      </c>
      <c r="E40" s="18"/>
      <c r="F40" s="19"/>
      <c r="G40" s="18">
        <v>15</v>
      </c>
      <c r="H40" s="117"/>
      <c r="I40" s="92">
        <f t="shared" si="0"/>
        <v>0</v>
      </c>
    </row>
    <row r="41" spans="1:9" x14ac:dyDescent="0.25">
      <c r="A41" s="16" t="s">
        <v>69</v>
      </c>
      <c r="B41" s="17"/>
      <c r="C41" s="52">
        <v>2435</v>
      </c>
      <c r="D41" s="18" t="s">
        <v>18</v>
      </c>
      <c r="E41" s="18"/>
      <c r="F41" s="19"/>
      <c r="G41" s="18">
        <v>1</v>
      </c>
      <c r="H41" s="117"/>
      <c r="I41" s="92">
        <f t="shared" si="0"/>
        <v>0</v>
      </c>
    </row>
    <row r="42" spans="1:9" x14ac:dyDescent="0.25">
      <c r="A42" s="16" t="s">
        <v>41</v>
      </c>
      <c r="B42" s="17"/>
      <c r="C42" s="33"/>
      <c r="D42" s="17"/>
      <c r="E42" s="18"/>
      <c r="F42" s="19"/>
      <c r="G42" s="18">
        <v>1</v>
      </c>
      <c r="H42" s="117"/>
      <c r="I42" s="92">
        <f t="shared" si="0"/>
        <v>0</v>
      </c>
    </row>
    <row r="43" spans="1:9" x14ac:dyDescent="0.25">
      <c r="A43" s="16" t="s">
        <v>42</v>
      </c>
      <c r="B43" s="17"/>
      <c r="C43" s="33"/>
      <c r="D43" s="17"/>
      <c r="E43" s="18"/>
      <c r="F43" s="19"/>
      <c r="G43" s="18">
        <v>1</v>
      </c>
      <c r="H43" s="117"/>
      <c r="I43" s="92">
        <f t="shared" si="0"/>
        <v>0</v>
      </c>
    </row>
    <row r="44" spans="1:9" x14ac:dyDescent="0.25">
      <c r="A44" s="16" t="s">
        <v>39</v>
      </c>
      <c r="B44" s="17"/>
      <c r="C44" s="33"/>
      <c r="D44" s="17"/>
      <c r="E44" s="18"/>
      <c r="F44" s="16"/>
      <c r="G44" s="18">
        <v>1</v>
      </c>
      <c r="H44" s="117"/>
      <c r="I44" s="92">
        <f t="shared" si="0"/>
        <v>0</v>
      </c>
    </row>
    <row r="45" spans="1:9" x14ac:dyDescent="0.25">
      <c r="A45" s="16" t="s">
        <v>105</v>
      </c>
      <c r="B45" s="17"/>
      <c r="C45" s="33"/>
      <c r="D45" s="17"/>
      <c r="E45" s="18"/>
      <c r="F45" s="16"/>
      <c r="G45" s="18">
        <v>2</v>
      </c>
      <c r="H45" s="117"/>
      <c r="I45" s="92">
        <f t="shared" si="0"/>
        <v>0</v>
      </c>
    </row>
    <row r="46" spans="1:9" ht="18" x14ac:dyDescent="0.25">
      <c r="A46" s="134" t="s">
        <v>33</v>
      </c>
      <c r="B46" s="134"/>
      <c r="C46" s="134"/>
      <c r="D46" s="134"/>
      <c r="E46" s="134"/>
      <c r="F46" s="134"/>
      <c r="G46" s="134"/>
      <c r="H46" s="118"/>
      <c r="I46" s="95"/>
    </row>
    <row r="47" spans="1:9" x14ac:dyDescent="0.25">
      <c r="A47" s="135" t="s">
        <v>79</v>
      </c>
      <c r="B47" s="135"/>
      <c r="C47" s="42">
        <v>1261</v>
      </c>
      <c r="D47" s="29" t="s">
        <v>11</v>
      </c>
      <c r="E47" s="107"/>
      <c r="F47" s="107"/>
      <c r="G47" s="29"/>
      <c r="H47" s="118"/>
      <c r="I47" s="95"/>
    </row>
    <row r="48" spans="1:9" x14ac:dyDescent="0.25">
      <c r="A48" s="30" t="s">
        <v>74</v>
      </c>
      <c r="B48" s="31"/>
      <c r="C48" s="43"/>
      <c r="D48" s="31"/>
      <c r="E48" s="44"/>
      <c r="F48" s="30"/>
      <c r="G48" s="44">
        <v>8</v>
      </c>
      <c r="H48" s="117"/>
      <c r="I48" s="92">
        <f t="shared" si="0"/>
        <v>0</v>
      </c>
    </row>
    <row r="49" spans="1:9" x14ac:dyDescent="0.25">
      <c r="A49" s="30" t="s">
        <v>75</v>
      </c>
      <c r="B49" s="31"/>
      <c r="C49" s="43"/>
      <c r="D49" s="31"/>
      <c r="E49" s="44"/>
      <c r="F49" s="30"/>
      <c r="G49" s="44">
        <v>4</v>
      </c>
      <c r="H49" s="117"/>
      <c r="I49" s="92">
        <f t="shared" si="0"/>
        <v>0</v>
      </c>
    </row>
    <row r="50" spans="1:9" x14ac:dyDescent="0.25">
      <c r="A50" s="30" t="s">
        <v>107</v>
      </c>
      <c r="B50" s="31"/>
      <c r="C50" s="43"/>
      <c r="D50" s="31"/>
      <c r="E50" s="44"/>
      <c r="F50" s="30"/>
      <c r="G50" s="44">
        <v>2</v>
      </c>
      <c r="H50" s="117"/>
      <c r="I50" s="92">
        <f t="shared" si="0"/>
        <v>0</v>
      </c>
    </row>
    <row r="51" spans="1:9" x14ac:dyDescent="0.25">
      <c r="A51" s="135" t="s">
        <v>15</v>
      </c>
      <c r="B51" s="135"/>
      <c r="C51" s="42">
        <v>2779</v>
      </c>
      <c r="D51" s="29" t="s">
        <v>11</v>
      </c>
      <c r="E51" s="29"/>
      <c r="F51" s="107"/>
      <c r="G51" s="107"/>
      <c r="H51" s="118"/>
      <c r="I51" s="95"/>
    </row>
    <row r="52" spans="1:9" x14ac:dyDescent="0.25">
      <c r="A52" s="30" t="s">
        <v>74</v>
      </c>
      <c r="B52" s="31"/>
      <c r="C52" s="43"/>
      <c r="D52" s="31"/>
      <c r="E52" s="44"/>
      <c r="F52" s="30"/>
      <c r="G52" s="44">
        <v>8</v>
      </c>
      <c r="H52" s="117"/>
      <c r="I52" s="92">
        <f t="shared" si="0"/>
        <v>0</v>
      </c>
    </row>
    <row r="53" spans="1:9" x14ac:dyDescent="0.25">
      <c r="A53" s="30" t="s">
        <v>75</v>
      </c>
      <c r="B53" s="31"/>
      <c r="C53" s="43"/>
      <c r="D53" s="31"/>
      <c r="E53" s="44"/>
      <c r="F53" s="30"/>
      <c r="G53" s="44">
        <v>4</v>
      </c>
      <c r="H53" s="117"/>
      <c r="I53" s="92">
        <f t="shared" si="0"/>
        <v>0</v>
      </c>
    </row>
    <row r="54" spans="1:9" x14ac:dyDescent="0.25">
      <c r="A54" s="30" t="s">
        <v>50</v>
      </c>
      <c r="B54" s="31"/>
      <c r="C54" s="43"/>
      <c r="D54" s="31"/>
      <c r="E54" s="44"/>
      <c r="F54" s="30"/>
      <c r="G54" s="44">
        <v>5</v>
      </c>
      <c r="H54" s="117"/>
      <c r="I54" s="92">
        <f t="shared" si="0"/>
        <v>0</v>
      </c>
    </row>
    <row r="55" spans="1:9" x14ac:dyDescent="0.25">
      <c r="A55" s="30" t="s">
        <v>107</v>
      </c>
      <c r="B55" s="31"/>
      <c r="C55" s="43"/>
      <c r="D55" s="31"/>
      <c r="E55" s="44"/>
      <c r="F55" s="30"/>
      <c r="G55" s="44">
        <v>2</v>
      </c>
      <c r="H55" s="117"/>
      <c r="I55" s="92">
        <f t="shared" si="0"/>
        <v>0</v>
      </c>
    </row>
    <row r="56" spans="1:9" x14ac:dyDescent="0.25">
      <c r="A56" s="135" t="s">
        <v>62</v>
      </c>
      <c r="B56" s="135"/>
      <c r="C56" s="42">
        <v>588</v>
      </c>
      <c r="D56" s="29" t="s">
        <v>11</v>
      </c>
      <c r="E56" s="29"/>
      <c r="F56" s="107"/>
      <c r="G56" s="29"/>
      <c r="H56" s="118"/>
      <c r="I56" s="95"/>
    </row>
    <row r="57" spans="1:9" x14ac:dyDescent="0.25">
      <c r="A57" s="30" t="s">
        <v>74</v>
      </c>
      <c r="B57" s="31"/>
      <c r="C57" s="43"/>
      <c r="D57" s="31"/>
      <c r="E57" s="44"/>
      <c r="F57" s="30"/>
      <c r="G57" s="44">
        <v>8</v>
      </c>
      <c r="H57" s="117"/>
      <c r="I57" s="92">
        <f t="shared" si="0"/>
        <v>0</v>
      </c>
    </row>
    <row r="58" spans="1:9" x14ac:dyDescent="0.25">
      <c r="A58" s="30" t="s">
        <v>75</v>
      </c>
      <c r="B58" s="31"/>
      <c r="C58" s="43"/>
      <c r="D58" s="31"/>
      <c r="E58" s="44"/>
      <c r="F58" s="30"/>
      <c r="G58" s="44">
        <v>4</v>
      </c>
      <c r="H58" s="117"/>
      <c r="I58" s="92">
        <f t="shared" si="0"/>
        <v>0</v>
      </c>
    </row>
    <row r="59" spans="1:9" x14ac:dyDescent="0.25">
      <c r="A59" s="30" t="s">
        <v>50</v>
      </c>
      <c r="B59" s="31"/>
      <c r="C59" s="43"/>
      <c r="D59" s="31"/>
      <c r="E59" s="44"/>
      <c r="F59" s="30"/>
      <c r="G59" s="44">
        <v>5</v>
      </c>
      <c r="H59" s="117"/>
      <c r="I59" s="92">
        <f t="shared" si="0"/>
        <v>0</v>
      </c>
    </row>
    <row r="60" spans="1:9" x14ac:dyDescent="0.25">
      <c r="A60" s="30" t="s">
        <v>107</v>
      </c>
      <c r="B60" s="31"/>
      <c r="C60" s="43"/>
      <c r="D60" s="31"/>
      <c r="E60" s="44"/>
      <c r="F60" s="30"/>
      <c r="G60" s="44">
        <v>2</v>
      </c>
      <c r="H60" s="117"/>
      <c r="I60" s="92">
        <f t="shared" si="0"/>
        <v>0</v>
      </c>
    </row>
    <row r="61" spans="1:9" ht="18" x14ac:dyDescent="0.25">
      <c r="A61" s="136" t="s">
        <v>35</v>
      </c>
      <c r="B61" s="136"/>
      <c r="C61" s="136"/>
      <c r="D61" s="136"/>
      <c r="E61" s="136"/>
      <c r="F61" s="136"/>
      <c r="G61" s="136"/>
      <c r="H61" s="61"/>
      <c r="I61" s="61"/>
    </row>
    <row r="62" spans="1:9" x14ac:dyDescent="0.25">
      <c r="A62" s="132" t="s">
        <v>19</v>
      </c>
      <c r="B62" s="132"/>
      <c r="C62" s="36">
        <v>1</v>
      </c>
      <c r="D62" s="23" t="s">
        <v>61</v>
      </c>
      <c r="E62" s="106"/>
      <c r="F62" s="106"/>
      <c r="G62" s="106"/>
      <c r="H62" s="61"/>
      <c r="I62" s="61"/>
    </row>
    <row r="63" spans="1:9" x14ac:dyDescent="0.25">
      <c r="A63" s="24" t="s">
        <v>51</v>
      </c>
      <c r="B63" s="25"/>
      <c r="C63" s="37"/>
      <c r="D63" s="25"/>
      <c r="E63" s="45"/>
      <c r="F63" s="24"/>
      <c r="G63" s="45">
        <v>2</v>
      </c>
      <c r="H63" s="61"/>
      <c r="I63" s="61"/>
    </row>
    <row r="64" spans="1:9" x14ac:dyDescent="0.25">
      <c r="A64" s="24" t="s">
        <v>52</v>
      </c>
      <c r="B64" s="25"/>
      <c r="C64" s="37"/>
      <c r="D64" s="25"/>
      <c r="E64" s="45"/>
      <c r="F64" s="24"/>
      <c r="G64" s="45">
        <v>30</v>
      </c>
      <c r="H64" s="61"/>
      <c r="I64" s="61"/>
    </row>
    <row r="65" spans="1:9" x14ac:dyDescent="0.25">
      <c r="A65" s="132" t="s">
        <v>64</v>
      </c>
      <c r="B65" s="132"/>
      <c r="C65" s="36">
        <v>8</v>
      </c>
      <c r="D65" s="23" t="s">
        <v>61</v>
      </c>
      <c r="E65" s="23"/>
      <c r="F65" s="106"/>
      <c r="G65" s="23"/>
      <c r="H65" s="61"/>
      <c r="I65" s="61"/>
    </row>
    <row r="66" spans="1:9" x14ac:dyDescent="0.25">
      <c r="A66" s="24" t="s">
        <v>53</v>
      </c>
      <c r="B66" s="25"/>
      <c r="C66" s="37"/>
      <c r="D66" s="25"/>
      <c r="E66" s="45"/>
      <c r="F66" s="24"/>
      <c r="G66" s="45">
        <v>1</v>
      </c>
      <c r="H66" s="61"/>
      <c r="I66" s="61"/>
    </row>
    <row r="67" spans="1:9" x14ac:dyDescent="0.25">
      <c r="A67" s="24" t="s">
        <v>54</v>
      </c>
      <c r="B67" s="25"/>
      <c r="C67" s="37"/>
      <c r="D67" s="25"/>
      <c r="E67" s="45"/>
      <c r="F67" s="24"/>
      <c r="G67" s="45">
        <v>3</v>
      </c>
      <c r="H67" s="61"/>
      <c r="I67" s="61"/>
    </row>
    <row r="68" spans="1:9" x14ac:dyDescent="0.25">
      <c r="A68" s="132" t="s">
        <v>23</v>
      </c>
      <c r="B68" s="132"/>
      <c r="C68" s="36">
        <v>4</v>
      </c>
      <c r="D68" s="23" t="s">
        <v>61</v>
      </c>
      <c r="E68" s="23"/>
      <c r="F68" s="106"/>
      <c r="G68" s="23"/>
      <c r="H68" s="61"/>
      <c r="I68" s="61"/>
    </row>
    <row r="69" spans="1:9" x14ac:dyDescent="0.25">
      <c r="A69" s="24" t="s">
        <v>59</v>
      </c>
      <c r="B69" s="25"/>
      <c r="C69" s="37"/>
      <c r="D69" s="25"/>
      <c r="E69" s="45"/>
      <c r="F69" s="24"/>
      <c r="G69" s="45">
        <v>1</v>
      </c>
      <c r="H69" s="61"/>
      <c r="I69" s="61"/>
    </row>
    <row r="70" spans="1:9" x14ac:dyDescent="0.25">
      <c r="A70" s="132" t="s">
        <v>27</v>
      </c>
      <c r="B70" s="132"/>
      <c r="C70" s="36">
        <v>19</v>
      </c>
      <c r="D70" s="23" t="s">
        <v>61</v>
      </c>
      <c r="E70" s="23"/>
      <c r="F70" s="106"/>
      <c r="G70" s="23"/>
      <c r="H70" s="61"/>
      <c r="I70" s="61"/>
    </row>
    <row r="71" spans="1:9" x14ac:dyDescent="0.25">
      <c r="A71" s="24" t="s">
        <v>59</v>
      </c>
      <c r="B71" s="26"/>
      <c r="C71" s="38"/>
      <c r="D71" s="26"/>
      <c r="E71" s="46"/>
      <c r="F71" s="26"/>
      <c r="G71" s="46">
        <v>1</v>
      </c>
      <c r="H71" s="61"/>
      <c r="I71" s="61"/>
    </row>
    <row r="72" spans="1:9" x14ac:dyDescent="0.25">
      <c r="A72" s="24" t="s">
        <v>51</v>
      </c>
      <c r="B72" s="25"/>
      <c r="C72" s="37"/>
      <c r="D72" s="25"/>
      <c r="E72" s="45"/>
      <c r="F72" s="24"/>
      <c r="G72" s="45">
        <v>1</v>
      </c>
      <c r="H72" s="61"/>
      <c r="I72" s="61"/>
    </row>
    <row r="73" spans="1:9" x14ac:dyDescent="0.25">
      <c r="A73" s="132" t="s">
        <v>80</v>
      </c>
      <c r="B73" s="132"/>
      <c r="C73" s="36">
        <v>2</v>
      </c>
      <c r="D73" s="23" t="s">
        <v>11</v>
      </c>
      <c r="E73" s="23"/>
      <c r="F73" s="106"/>
      <c r="G73" s="23"/>
      <c r="H73" s="61"/>
      <c r="I73" s="61"/>
    </row>
    <row r="74" spans="1:9" x14ac:dyDescent="0.25">
      <c r="A74" s="24" t="s">
        <v>51</v>
      </c>
      <c r="B74" s="25"/>
      <c r="C74" s="37"/>
      <c r="D74" s="25"/>
      <c r="E74" s="45"/>
      <c r="F74" s="24"/>
      <c r="G74" s="45">
        <v>1</v>
      </c>
      <c r="H74" s="61"/>
      <c r="I74" s="61"/>
    </row>
    <row r="75" spans="1:9" x14ac:dyDescent="0.25">
      <c r="A75" s="24" t="s">
        <v>57</v>
      </c>
      <c r="B75" s="25"/>
      <c r="C75" s="37"/>
      <c r="D75" s="25"/>
      <c r="E75" s="45"/>
      <c r="F75" s="24"/>
      <c r="G75" s="45">
        <v>6</v>
      </c>
      <c r="H75" s="61"/>
      <c r="I75" s="61"/>
    </row>
    <row r="76" spans="1:9" ht="18" x14ac:dyDescent="0.25">
      <c r="A76" s="144" t="s">
        <v>36</v>
      </c>
      <c r="B76" s="144"/>
      <c r="C76" s="144"/>
      <c r="D76" s="144"/>
      <c r="E76" s="144"/>
      <c r="F76" s="144"/>
      <c r="G76" s="144"/>
      <c r="H76" s="61"/>
      <c r="I76" s="61"/>
    </row>
    <row r="77" spans="1:9" x14ac:dyDescent="0.25">
      <c r="A77" s="145" t="s">
        <v>28</v>
      </c>
      <c r="B77" s="145"/>
      <c r="C77" s="39">
        <v>789</v>
      </c>
      <c r="D77" s="21" t="s">
        <v>11</v>
      </c>
      <c r="E77" s="111"/>
      <c r="F77" s="111"/>
      <c r="G77" s="21"/>
      <c r="H77" s="61"/>
      <c r="I77" s="61"/>
    </row>
    <row r="78" spans="1:9" x14ac:dyDescent="0.25">
      <c r="A78" s="27" t="s">
        <v>56</v>
      </c>
      <c r="B78" s="28"/>
      <c r="C78" s="40"/>
      <c r="D78" s="28"/>
      <c r="E78" s="47"/>
      <c r="F78" s="27"/>
      <c r="G78" s="47">
        <v>1</v>
      </c>
      <c r="H78" s="123"/>
      <c r="I78" s="122">
        <f>G78*H78</f>
        <v>0</v>
      </c>
    </row>
    <row r="79" spans="1:9" x14ac:dyDescent="0.25">
      <c r="A79" s="27" t="s">
        <v>76</v>
      </c>
      <c r="B79" s="28"/>
      <c r="C79" s="40"/>
      <c r="D79" s="28"/>
      <c r="E79" s="47"/>
      <c r="F79" s="27"/>
      <c r="G79" s="47">
        <v>1</v>
      </c>
      <c r="H79" s="123"/>
      <c r="I79" s="122">
        <f>G79*H79</f>
        <v>0</v>
      </c>
    </row>
    <row r="80" spans="1:9" ht="18" x14ac:dyDescent="0.25">
      <c r="A80" s="133" t="s">
        <v>111</v>
      </c>
      <c r="B80" s="133"/>
      <c r="C80" s="133"/>
      <c r="D80" s="133"/>
      <c r="E80" s="133"/>
      <c r="F80" s="133"/>
      <c r="G80" s="133"/>
      <c r="H80" s="65" t="s">
        <v>120</v>
      </c>
      <c r="I80" s="65" t="s">
        <v>119</v>
      </c>
    </row>
    <row r="81" spans="1:9" x14ac:dyDescent="0.25">
      <c r="A81" s="141" t="s">
        <v>109</v>
      </c>
      <c r="B81" s="141"/>
      <c r="C81" s="58">
        <v>4</v>
      </c>
      <c r="D81" s="59" t="s">
        <v>112</v>
      </c>
      <c r="E81" s="59"/>
      <c r="F81" s="110"/>
      <c r="G81" s="59"/>
      <c r="H81" s="119"/>
      <c r="I81" s="93">
        <f>C81*H81</f>
        <v>0</v>
      </c>
    </row>
    <row r="82" spans="1:9" x14ac:dyDescent="0.25">
      <c r="A82" s="141" t="s">
        <v>110</v>
      </c>
      <c r="B82" s="141"/>
      <c r="C82" s="58">
        <v>8</v>
      </c>
      <c r="D82" s="59" t="s">
        <v>112</v>
      </c>
      <c r="E82" s="59"/>
      <c r="F82" s="110"/>
      <c r="G82" s="59"/>
      <c r="H82" s="119"/>
      <c r="I82" s="93">
        <f>C82*H82</f>
        <v>0</v>
      </c>
    </row>
    <row r="83" spans="1:9" x14ac:dyDescent="0.25">
      <c r="A83" s="143"/>
      <c r="B83" s="143"/>
      <c r="C83" s="1"/>
      <c r="H83" s="2" t="s">
        <v>121</v>
      </c>
      <c r="I83" s="94">
        <f>SUM(I12:I60,I78,I79,I81,I82)</f>
        <v>0</v>
      </c>
    </row>
    <row r="84" spans="1:9" x14ac:dyDescent="0.25">
      <c r="A84" s="143"/>
      <c r="B84" s="143"/>
      <c r="C84" s="1"/>
    </row>
    <row r="85" spans="1:9" x14ac:dyDescent="0.25">
      <c r="C85" s="1"/>
    </row>
    <row r="86" spans="1:9" x14ac:dyDescent="0.25">
      <c r="C86" s="1"/>
    </row>
    <row r="87" spans="1:9" x14ac:dyDescent="0.25">
      <c r="C87" s="1"/>
    </row>
    <row r="88" spans="1:9" x14ac:dyDescent="0.25">
      <c r="C88" s="1"/>
    </row>
    <row r="89" spans="1:9" x14ac:dyDescent="0.25">
      <c r="C89" s="1"/>
    </row>
    <row r="90" spans="1:9" x14ac:dyDescent="0.25">
      <c r="C90" s="1"/>
    </row>
    <row r="91" spans="1:9" x14ac:dyDescent="0.25">
      <c r="C91" s="1"/>
    </row>
  </sheetData>
  <sheetProtection algorithmName="SHA-512" hashValue="G13E5LlwdOMuNG8VHnycoZO3bqnCJEgugfH8zzYN5fJwcoCagMIXIpsXR3VaDLMDFn+XPTRS7VvfYcZTGovFPQ==" saltValue="WHfQkmFNfj0ivcOVe/tzwA==" spinCount="100000" sheet="1" objects="1" scenarios="1" selectLockedCells="1"/>
  <mergeCells count="31">
    <mergeCell ref="B2:C2"/>
    <mergeCell ref="B3:C3"/>
    <mergeCell ref="B4:C4"/>
    <mergeCell ref="F8:G8"/>
    <mergeCell ref="F9:G9"/>
    <mergeCell ref="A11:B11"/>
    <mergeCell ref="A15:B15"/>
    <mergeCell ref="A20:B20"/>
    <mergeCell ref="A26:B26"/>
    <mergeCell ref="A10:G10"/>
    <mergeCell ref="A62:B62"/>
    <mergeCell ref="A32:B32"/>
    <mergeCell ref="A38:B38"/>
    <mergeCell ref="A46:G46"/>
    <mergeCell ref="A51:B51"/>
    <mergeCell ref="H8:H9"/>
    <mergeCell ref="I8:I9"/>
    <mergeCell ref="A83:B83"/>
    <mergeCell ref="A84:B84"/>
    <mergeCell ref="A73:B73"/>
    <mergeCell ref="A76:G76"/>
    <mergeCell ref="A77:B77"/>
    <mergeCell ref="A80:G80"/>
    <mergeCell ref="A81:B81"/>
    <mergeCell ref="A82:B82"/>
    <mergeCell ref="A65:B65"/>
    <mergeCell ref="A68:B68"/>
    <mergeCell ref="A70:B70"/>
    <mergeCell ref="A56:B56"/>
    <mergeCell ref="A47:B47"/>
    <mergeCell ref="A61:G61"/>
  </mergeCells>
  <dataValidations count="1">
    <dataValidation type="whole" allowBlank="1" showInputMessage="1" showErrorMessage="1" error="Negatieve bedragen en hoger dan € 50,- niet toegestaan" sqref="H81:H82">
      <formula1>0</formula1>
      <formula2>50</formula2>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6"/>
  <sheetViews>
    <sheetView showGridLines="0" workbookViewId="0">
      <pane ySplit="9" topLeftCell="A47" activePane="bottomLeft" state="frozen"/>
      <selection pane="bottomLeft" activeCell="H68" sqref="H68"/>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5"/>
      <c r="B1" s="6"/>
      <c r="C1" s="6"/>
      <c r="D1" s="6"/>
      <c r="E1" s="6"/>
      <c r="F1" s="6"/>
      <c r="G1" s="7"/>
    </row>
    <row r="2" spans="1:9" x14ac:dyDescent="0.25">
      <c r="A2" s="8" t="s">
        <v>0</v>
      </c>
      <c r="B2" s="146" t="s">
        <v>93</v>
      </c>
      <c r="C2" s="146"/>
      <c r="D2" s="9"/>
      <c r="E2" s="9"/>
      <c r="F2" s="9"/>
      <c r="G2" s="10"/>
    </row>
    <row r="3" spans="1:9" x14ac:dyDescent="0.25">
      <c r="A3" s="8" t="s">
        <v>1</v>
      </c>
      <c r="B3" s="146" t="s">
        <v>94</v>
      </c>
      <c r="C3" s="146"/>
      <c r="D3" s="9"/>
      <c r="E3" s="9"/>
      <c r="F3" s="9"/>
      <c r="G3" s="10"/>
    </row>
    <row r="4" spans="1:9" x14ac:dyDescent="0.25">
      <c r="A4" s="8" t="s">
        <v>2</v>
      </c>
      <c r="B4" s="146" t="s">
        <v>95</v>
      </c>
      <c r="C4" s="146"/>
      <c r="D4" s="9"/>
      <c r="E4" s="9"/>
      <c r="F4" s="9"/>
      <c r="G4" s="10"/>
    </row>
    <row r="5" spans="1:9" x14ac:dyDescent="0.25">
      <c r="A5" s="11"/>
      <c r="B5" s="9"/>
      <c r="C5" s="9"/>
      <c r="D5" s="9"/>
      <c r="E5" s="9"/>
      <c r="F5" s="9"/>
      <c r="G5" s="10"/>
    </row>
    <row r="6" spans="1:9" x14ac:dyDescent="0.25">
      <c r="A6" s="11"/>
      <c r="B6" s="9"/>
      <c r="C6" s="9"/>
      <c r="D6" s="9"/>
      <c r="E6" s="9"/>
      <c r="F6" s="9"/>
      <c r="G6" s="10"/>
    </row>
    <row r="7" spans="1:9" x14ac:dyDescent="0.25">
      <c r="A7" s="12"/>
      <c r="B7" s="13"/>
      <c r="C7" s="13"/>
      <c r="D7" s="13"/>
      <c r="E7" s="13"/>
      <c r="F7" s="13"/>
      <c r="G7" s="14"/>
    </row>
    <row r="8" spans="1:9" ht="18.75" customHeight="1" x14ac:dyDescent="0.25">
      <c r="A8" s="70" t="s">
        <v>3</v>
      </c>
      <c r="B8" s="71"/>
      <c r="C8" s="72" t="s">
        <v>5</v>
      </c>
      <c r="D8" s="73" t="s">
        <v>6</v>
      </c>
      <c r="E8" s="74"/>
      <c r="F8" s="147" t="s">
        <v>4</v>
      </c>
      <c r="G8" s="148"/>
      <c r="H8" s="155" t="s">
        <v>118</v>
      </c>
      <c r="I8" s="155" t="s">
        <v>119</v>
      </c>
    </row>
    <row r="9" spans="1:9" ht="17.25" x14ac:dyDescent="0.25">
      <c r="A9" s="4"/>
      <c r="B9" s="76"/>
      <c r="C9" s="77" t="s">
        <v>49</v>
      </c>
      <c r="D9" s="78"/>
      <c r="E9" s="79"/>
      <c r="F9" s="149" t="s">
        <v>60</v>
      </c>
      <c r="G9" s="150"/>
      <c r="H9" s="155"/>
      <c r="I9" s="155"/>
    </row>
    <row r="10" spans="1:9" ht="18" x14ac:dyDescent="0.25">
      <c r="A10" s="140" t="s">
        <v>32</v>
      </c>
      <c r="B10" s="140"/>
      <c r="C10" s="140"/>
      <c r="D10" s="140"/>
      <c r="E10" s="140"/>
      <c r="F10" s="140"/>
      <c r="G10" s="140"/>
      <c r="H10" s="81"/>
      <c r="I10" s="81"/>
    </row>
    <row r="11" spans="1:9" x14ac:dyDescent="0.25">
      <c r="A11" s="139" t="s">
        <v>26</v>
      </c>
      <c r="B11" s="139"/>
      <c r="C11" s="32">
        <v>12</v>
      </c>
      <c r="D11" s="15" t="s">
        <v>61</v>
      </c>
      <c r="E11" s="15"/>
      <c r="F11" s="15"/>
      <c r="G11" s="15"/>
      <c r="H11" s="81"/>
      <c r="I11" s="81"/>
    </row>
    <row r="12" spans="1:9" x14ac:dyDescent="0.25">
      <c r="A12" s="16" t="s">
        <v>38</v>
      </c>
      <c r="B12" s="17"/>
      <c r="C12" s="33"/>
      <c r="D12" s="17"/>
      <c r="E12" s="18"/>
      <c r="F12" s="19"/>
      <c r="G12" s="18">
        <v>1</v>
      </c>
      <c r="H12" s="119"/>
      <c r="I12" s="93">
        <f>G12*H12</f>
        <v>0</v>
      </c>
    </row>
    <row r="13" spans="1:9" x14ac:dyDescent="0.25">
      <c r="A13" s="16" t="s">
        <v>72</v>
      </c>
      <c r="B13" s="17"/>
      <c r="C13" s="33"/>
      <c r="D13" s="17"/>
      <c r="E13" s="18"/>
      <c r="F13" s="19"/>
      <c r="G13" s="18">
        <v>1</v>
      </c>
      <c r="H13" s="119"/>
      <c r="I13" s="93">
        <f t="shared" ref="I13:I76" si="0">G13*H13</f>
        <v>0</v>
      </c>
    </row>
    <row r="14" spans="1:9" x14ac:dyDescent="0.25">
      <c r="A14" s="16" t="s">
        <v>71</v>
      </c>
      <c r="B14" s="17"/>
      <c r="C14" s="33"/>
      <c r="D14" s="17"/>
      <c r="E14" s="18"/>
      <c r="F14" s="19"/>
      <c r="G14" s="18">
        <v>6</v>
      </c>
      <c r="H14" s="119"/>
      <c r="I14" s="93">
        <f t="shared" si="0"/>
        <v>0</v>
      </c>
    </row>
    <row r="15" spans="1:9" x14ac:dyDescent="0.25">
      <c r="A15" s="139" t="s">
        <v>25</v>
      </c>
      <c r="B15" s="139"/>
      <c r="C15" s="32">
        <v>17</v>
      </c>
      <c r="D15" s="15" t="s">
        <v>61</v>
      </c>
      <c r="E15" s="15"/>
      <c r="F15" s="15"/>
      <c r="G15" s="15"/>
      <c r="H15" s="120"/>
      <c r="I15" s="97"/>
    </row>
    <row r="16" spans="1:9" x14ac:dyDescent="0.25">
      <c r="A16" s="16" t="s">
        <v>38</v>
      </c>
      <c r="B16" s="17"/>
      <c r="C16" s="33"/>
      <c r="D16" s="17"/>
      <c r="E16" s="18"/>
      <c r="F16" s="19"/>
      <c r="G16" s="18">
        <v>1</v>
      </c>
      <c r="H16" s="119"/>
      <c r="I16" s="93">
        <f t="shared" si="0"/>
        <v>0</v>
      </c>
    </row>
    <row r="17" spans="1:9" x14ac:dyDescent="0.25">
      <c r="A17" s="16" t="s">
        <v>72</v>
      </c>
      <c r="B17" s="17"/>
      <c r="C17" s="33"/>
      <c r="D17" s="17"/>
      <c r="E17" s="18"/>
      <c r="F17" s="19"/>
      <c r="G17" s="18">
        <v>1</v>
      </c>
      <c r="H17" s="119"/>
      <c r="I17" s="93">
        <f t="shared" si="0"/>
        <v>0</v>
      </c>
    </row>
    <row r="18" spans="1:9" x14ac:dyDescent="0.25">
      <c r="A18" s="16" t="s">
        <v>71</v>
      </c>
      <c r="B18" s="17"/>
      <c r="C18" s="33"/>
      <c r="D18" s="17"/>
      <c r="E18" s="18"/>
      <c r="F18" s="19"/>
      <c r="G18" s="18">
        <v>6</v>
      </c>
      <c r="H18" s="119"/>
      <c r="I18" s="93">
        <f t="shared" si="0"/>
        <v>0</v>
      </c>
    </row>
    <row r="19" spans="1:9" x14ac:dyDescent="0.25">
      <c r="A19" s="16" t="s">
        <v>37</v>
      </c>
      <c r="B19" s="17"/>
      <c r="C19" s="33"/>
      <c r="D19" s="17"/>
      <c r="E19" s="18"/>
      <c r="F19" s="19"/>
      <c r="G19" s="18">
        <v>1</v>
      </c>
      <c r="H19" s="119"/>
      <c r="I19" s="93">
        <f t="shared" si="0"/>
        <v>0</v>
      </c>
    </row>
    <row r="20" spans="1:9" x14ac:dyDescent="0.25">
      <c r="A20" s="139" t="s">
        <v>24</v>
      </c>
      <c r="B20" s="139"/>
      <c r="C20" s="32">
        <v>10</v>
      </c>
      <c r="D20" s="15" t="s">
        <v>61</v>
      </c>
      <c r="E20" s="15"/>
      <c r="F20" s="109"/>
      <c r="G20" s="109"/>
      <c r="H20" s="120"/>
      <c r="I20" s="97"/>
    </row>
    <row r="21" spans="1:9" x14ac:dyDescent="0.25">
      <c r="A21" s="16" t="s">
        <v>38</v>
      </c>
      <c r="B21" s="17"/>
      <c r="C21" s="33"/>
      <c r="D21" s="17"/>
      <c r="E21" s="18"/>
      <c r="F21" s="19"/>
      <c r="G21" s="18">
        <v>1</v>
      </c>
      <c r="H21" s="119"/>
      <c r="I21" s="93">
        <f t="shared" si="0"/>
        <v>0</v>
      </c>
    </row>
    <row r="22" spans="1:9" x14ac:dyDescent="0.25">
      <c r="A22" s="16" t="s">
        <v>72</v>
      </c>
      <c r="B22" s="17"/>
      <c r="C22" s="33"/>
      <c r="D22" s="17"/>
      <c r="E22" s="18"/>
      <c r="F22" s="19"/>
      <c r="G22" s="18">
        <v>1</v>
      </c>
      <c r="H22" s="119"/>
      <c r="I22" s="93">
        <f t="shared" si="0"/>
        <v>0</v>
      </c>
    </row>
    <row r="23" spans="1:9" x14ac:dyDescent="0.25">
      <c r="A23" s="16" t="s">
        <v>71</v>
      </c>
      <c r="B23" s="17"/>
      <c r="C23" s="33"/>
      <c r="D23" s="17"/>
      <c r="E23" s="18"/>
      <c r="F23" s="19"/>
      <c r="G23" s="18">
        <v>6</v>
      </c>
      <c r="H23" s="119"/>
      <c r="I23" s="93">
        <f t="shared" si="0"/>
        <v>0</v>
      </c>
    </row>
    <row r="24" spans="1:9" x14ac:dyDescent="0.25">
      <c r="A24" s="16" t="s">
        <v>37</v>
      </c>
      <c r="B24" s="17"/>
      <c r="C24" s="33"/>
      <c r="D24" s="17"/>
      <c r="E24" s="18"/>
      <c r="F24" s="19"/>
      <c r="G24" s="18">
        <v>1</v>
      </c>
      <c r="H24" s="119"/>
      <c r="I24" s="93">
        <f t="shared" si="0"/>
        <v>0</v>
      </c>
    </row>
    <row r="25" spans="1:9" x14ac:dyDescent="0.25">
      <c r="A25" s="139" t="s">
        <v>10</v>
      </c>
      <c r="B25" s="139"/>
      <c r="C25" s="34">
        <f>10.5+60.1+143.8+31.4+38.3+9.1+62.9</f>
        <v>356.1</v>
      </c>
      <c r="D25" s="15" t="s">
        <v>11</v>
      </c>
      <c r="E25" s="20"/>
      <c r="F25" s="20"/>
      <c r="G25" s="20"/>
      <c r="H25" s="120"/>
      <c r="I25" s="97"/>
    </row>
    <row r="26" spans="1:9" x14ac:dyDescent="0.25">
      <c r="A26" s="16" t="s">
        <v>45</v>
      </c>
      <c r="B26" s="17"/>
      <c r="C26" s="33"/>
      <c r="D26" s="17"/>
      <c r="E26" s="18"/>
      <c r="F26" s="19"/>
      <c r="G26" s="18">
        <v>2</v>
      </c>
      <c r="H26" s="119"/>
      <c r="I26" s="93">
        <f t="shared" si="0"/>
        <v>0</v>
      </c>
    </row>
    <row r="27" spans="1:9" x14ac:dyDescent="0.25">
      <c r="A27" s="16" t="s">
        <v>44</v>
      </c>
      <c r="B27" s="17"/>
      <c r="C27" s="33"/>
      <c r="D27" s="17"/>
      <c r="E27" s="18"/>
      <c r="F27" s="19"/>
      <c r="G27" s="18">
        <v>6</v>
      </c>
      <c r="H27" s="119"/>
      <c r="I27" s="93">
        <f t="shared" si="0"/>
        <v>0</v>
      </c>
    </row>
    <row r="28" spans="1:9" x14ac:dyDescent="0.25">
      <c r="A28" s="16" t="s">
        <v>106</v>
      </c>
      <c r="B28" s="17"/>
      <c r="C28" s="33"/>
      <c r="D28" s="17"/>
      <c r="E28" s="18"/>
      <c r="F28" s="19"/>
      <c r="G28" s="18">
        <v>6</v>
      </c>
      <c r="H28" s="119"/>
      <c r="I28" s="93">
        <f t="shared" si="0"/>
        <v>0</v>
      </c>
    </row>
    <row r="29" spans="1:9" x14ac:dyDescent="0.25">
      <c r="A29" s="16" t="s">
        <v>105</v>
      </c>
      <c r="B29" s="17"/>
      <c r="C29" s="33"/>
      <c r="D29" s="17"/>
      <c r="E29" s="18"/>
      <c r="F29" s="19"/>
      <c r="G29" s="18">
        <v>2</v>
      </c>
      <c r="H29" s="119"/>
      <c r="I29" s="93">
        <f t="shared" si="0"/>
        <v>0</v>
      </c>
    </row>
    <row r="30" spans="1:9" x14ac:dyDescent="0.25">
      <c r="A30" s="16" t="s">
        <v>39</v>
      </c>
      <c r="B30" s="17"/>
      <c r="C30" s="33"/>
      <c r="D30" s="17"/>
      <c r="E30" s="18"/>
      <c r="F30" s="19"/>
      <c r="G30" s="18">
        <v>1</v>
      </c>
      <c r="H30" s="119"/>
      <c r="I30" s="93">
        <f t="shared" si="0"/>
        <v>0</v>
      </c>
    </row>
    <row r="31" spans="1:9" x14ac:dyDescent="0.25">
      <c r="A31" s="139" t="s">
        <v>65</v>
      </c>
      <c r="B31" s="139"/>
      <c r="C31" s="34">
        <f>9.2+42.7+41+44.4+77.2+20+20+147.6</f>
        <v>402.1</v>
      </c>
      <c r="D31" s="15" t="s">
        <v>11</v>
      </c>
      <c r="E31" s="20"/>
      <c r="F31" s="20"/>
      <c r="G31" s="20"/>
      <c r="H31" s="120"/>
      <c r="I31" s="97"/>
    </row>
    <row r="32" spans="1:9" x14ac:dyDescent="0.25">
      <c r="A32" s="16" t="s">
        <v>45</v>
      </c>
      <c r="B32" s="17"/>
      <c r="C32" s="33"/>
      <c r="D32" s="17"/>
      <c r="E32" s="18"/>
      <c r="F32" s="19"/>
      <c r="G32" s="18">
        <v>2</v>
      </c>
      <c r="H32" s="119"/>
      <c r="I32" s="93">
        <f t="shared" si="0"/>
        <v>0</v>
      </c>
    </row>
    <row r="33" spans="1:9" x14ac:dyDescent="0.25">
      <c r="A33" s="16" t="s">
        <v>73</v>
      </c>
      <c r="B33" s="17"/>
      <c r="C33" s="33"/>
      <c r="D33" s="17"/>
      <c r="E33" s="18"/>
      <c r="F33" s="19"/>
      <c r="G33" s="18">
        <v>0.3</v>
      </c>
      <c r="H33" s="119"/>
      <c r="I33" s="93">
        <f t="shared" si="0"/>
        <v>0</v>
      </c>
    </row>
    <row r="34" spans="1:9" x14ac:dyDescent="0.25">
      <c r="A34" s="16" t="s">
        <v>44</v>
      </c>
      <c r="B34" s="17"/>
      <c r="C34" s="33"/>
      <c r="D34" s="17"/>
      <c r="E34" s="18"/>
      <c r="F34" s="19"/>
      <c r="G34" s="18">
        <v>6</v>
      </c>
      <c r="H34" s="119"/>
      <c r="I34" s="93">
        <f t="shared" si="0"/>
        <v>0</v>
      </c>
    </row>
    <row r="35" spans="1:9" x14ac:dyDescent="0.25">
      <c r="A35" s="16" t="s">
        <v>106</v>
      </c>
      <c r="B35" s="17"/>
      <c r="C35" s="33"/>
      <c r="D35" s="17"/>
      <c r="E35" s="18"/>
      <c r="F35" s="19"/>
      <c r="G35" s="18">
        <v>6</v>
      </c>
      <c r="H35" s="119"/>
      <c r="I35" s="93">
        <f t="shared" si="0"/>
        <v>0</v>
      </c>
    </row>
    <row r="36" spans="1:9" x14ac:dyDescent="0.25">
      <c r="A36" s="16" t="s">
        <v>105</v>
      </c>
      <c r="B36" s="17"/>
      <c r="C36" s="33"/>
      <c r="D36" s="17"/>
      <c r="E36" s="18"/>
      <c r="F36" s="19"/>
      <c r="G36" s="18">
        <v>2</v>
      </c>
      <c r="H36" s="119"/>
      <c r="I36" s="93">
        <f t="shared" si="0"/>
        <v>0</v>
      </c>
    </row>
    <row r="37" spans="1:9" x14ac:dyDescent="0.25">
      <c r="A37" s="139" t="s">
        <v>12</v>
      </c>
      <c r="B37" s="139"/>
      <c r="C37" s="34">
        <f>14.2+73.8+25.1+7+7+27+27+15+18+14.7+14.9+15.3+29.3</f>
        <v>288.3</v>
      </c>
      <c r="D37" s="15" t="s">
        <v>11</v>
      </c>
      <c r="E37" s="20"/>
      <c r="F37" s="20"/>
      <c r="G37" s="20"/>
      <c r="H37" s="120"/>
      <c r="I37" s="97"/>
    </row>
    <row r="38" spans="1:9" x14ac:dyDescent="0.25">
      <c r="A38" s="16" t="s">
        <v>43</v>
      </c>
      <c r="B38" s="17"/>
      <c r="C38" s="33"/>
      <c r="D38" s="17"/>
      <c r="E38" s="18"/>
      <c r="F38" s="19"/>
      <c r="G38" s="18">
        <v>1</v>
      </c>
      <c r="H38" s="119"/>
      <c r="I38" s="93">
        <f t="shared" si="0"/>
        <v>0</v>
      </c>
    </row>
    <row r="39" spans="1:9" x14ac:dyDescent="0.25">
      <c r="A39" s="16" t="s">
        <v>108</v>
      </c>
      <c r="B39" s="17"/>
      <c r="C39" s="33"/>
      <c r="D39" s="17"/>
      <c r="E39" s="18"/>
      <c r="F39" s="19"/>
      <c r="G39" s="18">
        <v>8</v>
      </c>
      <c r="H39" s="119"/>
      <c r="I39" s="93">
        <f t="shared" si="0"/>
        <v>0</v>
      </c>
    </row>
    <row r="40" spans="1:9" x14ac:dyDescent="0.25">
      <c r="A40" s="16" t="s">
        <v>106</v>
      </c>
      <c r="B40" s="17"/>
      <c r="C40" s="33"/>
      <c r="D40" s="17"/>
      <c r="E40" s="18"/>
      <c r="F40" s="19"/>
      <c r="G40" s="18">
        <v>6</v>
      </c>
      <c r="H40" s="119"/>
      <c r="I40" s="93">
        <f t="shared" si="0"/>
        <v>0</v>
      </c>
    </row>
    <row r="41" spans="1:9" x14ac:dyDescent="0.25">
      <c r="A41" s="16" t="s">
        <v>105</v>
      </c>
      <c r="B41" s="17"/>
      <c r="C41" s="33"/>
      <c r="D41" s="17"/>
      <c r="E41" s="18"/>
      <c r="F41" s="19"/>
      <c r="G41" s="18">
        <v>2</v>
      </c>
      <c r="H41" s="119"/>
      <c r="I41" s="93">
        <f t="shared" si="0"/>
        <v>0</v>
      </c>
    </row>
    <row r="42" spans="1:9" x14ac:dyDescent="0.25">
      <c r="A42" s="16" t="s">
        <v>39</v>
      </c>
      <c r="B42" s="17"/>
      <c r="C42" s="33"/>
      <c r="D42" s="17"/>
      <c r="E42" s="18"/>
      <c r="F42" s="19"/>
      <c r="G42" s="18">
        <v>1</v>
      </c>
      <c r="H42" s="119"/>
      <c r="I42" s="93">
        <f t="shared" si="0"/>
        <v>0</v>
      </c>
    </row>
    <row r="43" spans="1:9" x14ac:dyDescent="0.25">
      <c r="A43" s="139" t="s">
        <v>87</v>
      </c>
      <c r="B43" s="139"/>
      <c r="C43" s="34">
        <f>11.5+11.5+11.5+11.5</f>
        <v>46</v>
      </c>
      <c r="D43" s="15" t="s">
        <v>11</v>
      </c>
      <c r="E43" s="20"/>
      <c r="F43" s="20"/>
      <c r="G43" s="20"/>
      <c r="H43" s="120"/>
      <c r="I43" s="97"/>
    </row>
    <row r="44" spans="1:9" x14ac:dyDescent="0.25">
      <c r="A44" s="16" t="s">
        <v>88</v>
      </c>
      <c r="B44" s="17"/>
      <c r="C44" s="33"/>
      <c r="D44" s="17"/>
      <c r="E44" s="18"/>
      <c r="F44" s="19"/>
      <c r="G44" s="18">
        <v>1</v>
      </c>
      <c r="H44" s="119"/>
      <c r="I44" s="93">
        <f t="shared" si="0"/>
        <v>0</v>
      </c>
    </row>
    <row r="45" spans="1:9" x14ac:dyDescent="0.25">
      <c r="A45" s="16" t="s">
        <v>44</v>
      </c>
      <c r="B45" s="17"/>
      <c r="C45" s="33"/>
      <c r="D45" s="17"/>
      <c r="E45" s="18"/>
      <c r="F45" s="19"/>
      <c r="G45" s="18">
        <v>8</v>
      </c>
      <c r="H45" s="119"/>
      <c r="I45" s="93">
        <f t="shared" si="0"/>
        <v>0</v>
      </c>
    </row>
    <row r="46" spans="1:9" x14ac:dyDescent="0.25">
      <c r="A46" s="16" t="s">
        <v>106</v>
      </c>
      <c r="B46" s="17"/>
      <c r="C46" s="33"/>
      <c r="D46" s="17"/>
      <c r="E46" s="18"/>
      <c r="F46" s="19"/>
      <c r="G46" s="18">
        <v>6</v>
      </c>
      <c r="H46" s="119"/>
      <c r="I46" s="93">
        <f t="shared" si="0"/>
        <v>0</v>
      </c>
    </row>
    <row r="47" spans="1:9" x14ac:dyDescent="0.25">
      <c r="A47" s="16" t="s">
        <v>105</v>
      </c>
      <c r="B47" s="17"/>
      <c r="C47" s="33"/>
      <c r="D47" s="17"/>
      <c r="E47" s="18"/>
      <c r="F47" s="19"/>
      <c r="G47" s="18">
        <v>2</v>
      </c>
      <c r="H47" s="119"/>
      <c r="I47" s="93">
        <f t="shared" si="0"/>
        <v>0</v>
      </c>
    </row>
    <row r="48" spans="1:9" x14ac:dyDescent="0.25">
      <c r="A48" s="16" t="s">
        <v>39</v>
      </c>
      <c r="B48" s="17"/>
      <c r="C48" s="33"/>
      <c r="D48" s="17"/>
      <c r="E48" s="18"/>
      <c r="F48" s="19"/>
      <c r="G48" s="18">
        <v>1</v>
      </c>
      <c r="H48" s="119"/>
      <c r="I48" s="93">
        <f t="shared" si="0"/>
        <v>0</v>
      </c>
    </row>
    <row r="49" spans="1:9" x14ac:dyDescent="0.25">
      <c r="A49" s="16" t="s">
        <v>89</v>
      </c>
      <c r="B49" s="17"/>
      <c r="C49" s="33"/>
      <c r="D49" s="17"/>
      <c r="E49" s="18"/>
      <c r="F49" s="19"/>
      <c r="G49" s="18">
        <v>2</v>
      </c>
      <c r="H49" s="119"/>
      <c r="I49" s="93">
        <f t="shared" si="0"/>
        <v>0</v>
      </c>
    </row>
    <row r="50" spans="1:9" x14ac:dyDescent="0.25">
      <c r="A50" s="139" t="s">
        <v>13</v>
      </c>
      <c r="B50" s="139"/>
      <c r="C50" s="34">
        <f>12.7+23.5+2.2+8.7+11.9+15+6.1+2.7+2.7+5.5+7.8+14.7+6.7</f>
        <v>120.2</v>
      </c>
      <c r="D50" s="15" t="s">
        <v>11</v>
      </c>
      <c r="E50" s="20"/>
      <c r="F50" s="20"/>
      <c r="G50" s="20"/>
      <c r="H50" s="120"/>
      <c r="I50" s="97"/>
    </row>
    <row r="51" spans="1:9" x14ac:dyDescent="0.25">
      <c r="A51" s="16" t="s">
        <v>46</v>
      </c>
      <c r="B51" s="17"/>
      <c r="C51" s="52">
        <v>497</v>
      </c>
      <c r="D51" s="53" t="s">
        <v>18</v>
      </c>
      <c r="E51" s="53"/>
      <c r="F51" s="19"/>
      <c r="G51" s="18">
        <v>0</v>
      </c>
      <c r="H51" s="119"/>
      <c r="I51" s="93">
        <f t="shared" si="0"/>
        <v>0</v>
      </c>
    </row>
    <row r="52" spans="1:9" x14ac:dyDescent="0.25">
      <c r="A52" s="16" t="s">
        <v>47</v>
      </c>
      <c r="B52" s="17"/>
      <c r="C52" s="52">
        <f>497/2</f>
        <v>248.5</v>
      </c>
      <c r="D52" s="53" t="s">
        <v>18</v>
      </c>
      <c r="E52" s="53"/>
      <c r="F52" s="19"/>
      <c r="G52" s="18">
        <v>0</v>
      </c>
      <c r="H52" s="119"/>
      <c r="I52" s="93">
        <f t="shared" si="0"/>
        <v>0</v>
      </c>
    </row>
    <row r="53" spans="1:9" x14ac:dyDescent="0.25">
      <c r="A53" s="16" t="s">
        <v>48</v>
      </c>
      <c r="B53" s="17"/>
      <c r="C53" s="52">
        <v>120</v>
      </c>
      <c r="D53" s="53" t="s">
        <v>11</v>
      </c>
      <c r="E53" s="53"/>
      <c r="F53" s="19"/>
      <c r="G53" s="18">
        <v>6</v>
      </c>
      <c r="H53" s="119"/>
      <c r="I53" s="93">
        <f t="shared" si="0"/>
        <v>0</v>
      </c>
    </row>
    <row r="54" spans="1:9" x14ac:dyDescent="0.25">
      <c r="A54" s="16" t="s">
        <v>106</v>
      </c>
      <c r="B54" s="17"/>
      <c r="C54" s="33"/>
      <c r="D54" s="17"/>
      <c r="E54" s="18"/>
      <c r="F54" s="19"/>
      <c r="G54" s="18">
        <v>6</v>
      </c>
      <c r="H54" s="119"/>
      <c r="I54" s="93">
        <f t="shared" si="0"/>
        <v>0</v>
      </c>
    </row>
    <row r="55" spans="1:9" x14ac:dyDescent="0.25">
      <c r="A55" s="16" t="s">
        <v>105</v>
      </c>
      <c r="B55" s="17"/>
      <c r="C55" s="33"/>
      <c r="D55" s="17"/>
      <c r="E55" s="18"/>
      <c r="F55" s="19"/>
      <c r="G55" s="18">
        <v>2</v>
      </c>
      <c r="H55" s="119"/>
      <c r="I55" s="93">
        <f t="shared" si="0"/>
        <v>0</v>
      </c>
    </row>
    <row r="56" spans="1:9" x14ac:dyDescent="0.25">
      <c r="A56" s="139" t="s">
        <v>90</v>
      </c>
      <c r="B56" s="139"/>
      <c r="C56" s="34">
        <f>5.4+7+1+1+1+1+1+6+32</f>
        <v>55.4</v>
      </c>
      <c r="D56" s="55" t="s">
        <v>11</v>
      </c>
      <c r="E56" s="56"/>
      <c r="F56" s="20"/>
      <c r="G56" s="20"/>
      <c r="H56" s="120"/>
      <c r="I56" s="97"/>
    </row>
    <row r="57" spans="1:9" x14ac:dyDescent="0.25">
      <c r="A57" s="16" t="s">
        <v>88</v>
      </c>
      <c r="B57" s="17"/>
      <c r="C57" s="52"/>
      <c r="D57" s="54"/>
      <c r="E57" s="53"/>
      <c r="F57" s="19"/>
      <c r="G57" s="18">
        <v>1</v>
      </c>
      <c r="H57" s="119"/>
      <c r="I57" s="93">
        <f t="shared" si="0"/>
        <v>0</v>
      </c>
    </row>
    <row r="58" spans="1:9" x14ac:dyDescent="0.25">
      <c r="A58" s="16" t="s">
        <v>91</v>
      </c>
      <c r="B58" s="17"/>
      <c r="C58" s="52"/>
      <c r="D58" s="54"/>
      <c r="E58" s="53"/>
      <c r="F58" s="19"/>
      <c r="G58" s="18">
        <v>4</v>
      </c>
      <c r="H58" s="119"/>
      <c r="I58" s="93">
        <f t="shared" si="0"/>
        <v>0</v>
      </c>
    </row>
    <row r="59" spans="1:9" x14ac:dyDescent="0.25">
      <c r="A59" s="16" t="s">
        <v>106</v>
      </c>
      <c r="B59" s="17"/>
      <c r="C59" s="33"/>
      <c r="D59" s="17"/>
      <c r="E59" s="18"/>
      <c r="F59" s="19"/>
      <c r="G59" s="18">
        <v>6</v>
      </c>
      <c r="H59" s="119"/>
      <c r="I59" s="93">
        <f t="shared" si="0"/>
        <v>0</v>
      </c>
    </row>
    <row r="60" spans="1:9" x14ac:dyDescent="0.25">
      <c r="A60" s="16" t="s">
        <v>105</v>
      </c>
      <c r="B60" s="17"/>
      <c r="C60" s="33"/>
      <c r="D60" s="17"/>
      <c r="E60" s="18"/>
      <c r="F60" s="19"/>
      <c r="G60" s="18">
        <v>2</v>
      </c>
      <c r="H60" s="119"/>
      <c r="I60" s="93">
        <f t="shared" si="0"/>
        <v>0</v>
      </c>
    </row>
    <row r="61" spans="1:9" x14ac:dyDescent="0.25">
      <c r="A61" s="139" t="s">
        <v>14</v>
      </c>
      <c r="B61" s="139"/>
      <c r="C61" s="34">
        <f>50.3+106.8+72.1</f>
        <v>229.2</v>
      </c>
      <c r="D61" s="55" t="s">
        <v>11</v>
      </c>
      <c r="E61" s="56"/>
      <c r="F61" s="20"/>
      <c r="G61" s="20"/>
      <c r="H61" s="120"/>
      <c r="I61" s="97"/>
    </row>
    <row r="62" spans="1:9" x14ac:dyDescent="0.25">
      <c r="A62" s="16" t="s">
        <v>40</v>
      </c>
      <c r="B62" s="17"/>
      <c r="C62" s="52"/>
      <c r="D62" s="54"/>
      <c r="E62" s="53"/>
      <c r="F62" s="19"/>
      <c r="G62" s="18">
        <v>30</v>
      </c>
      <c r="H62" s="119"/>
      <c r="I62" s="93">
        <f t="shared" si="0"/>
        <v>0</v>
      </c>
    </row>
    <row r="63" spans="1:9" x14ac:dyDescent="0.25">
      <c r="A63" s="16" t="s">
        <v>70</v>
      </c>
      <c r="B63" s="17"/>
      <c r="C63" s="52">
        <v>6</v>
      </c>
      <c r="D63" s="53" t="s">
        <v>61</v>
      </c>
      <c r="E63" s="53"/>
      <c r="F63" s="19"/>
      <c r="G63" s="18">
        <v>15</v>
      </c>
      <c r="H63" s="119"/>
      <c r="I63" s="93">
        <f t="shared" si="0"/>
        <v>0</v>
      </c>
    </row>
    <row r="64" spans="1:9" x14ac:dyDescent="0.25">
      <c r="A64" s="16" t="s">
        <v>69</v>
      </c>
      <c r="B64" s="17"/>
      <c r="C64" s="52">
        <v>146</v>
      </c>
      <c r="D64" s="53" t="s">
        <v>18</v>
      </c>
      <c r="E64" s="53"/>
      <c r="F64" s="19"/>
      <c r="G64" s="18">
        <v>1</v>
      </c>
      <c r="H64" s="119"/>
      <c r="I64" s="93">
        <f t="shared" si="0"/>
        <v>0</v>
      </c>
    </row>
    <row r="65" spans="1:9" x14ac:dyDescent="0.25">
      <c r="A65" s="16" t="s">
        <v>41</v>
      </c>
      <c r="B65" s="17"/>
      <c r="C65" s="52"/>
      <c r="D65" s="54"/>
      <c r="E65" s="53"/>
      <c r="F65" s="19"/>
      <c r="G65" s="18">
        <v>1</v>
      </c>
      <c r="H65" s="119"/>
      <c r="I65" s="93">
        <f t="shared" si="0"/>
        <v>0</v>
      </c>
    </row>
    <row r="66" spans="1:9" x14ac:dyDescent="0.25">
      <c r="A66" s="16" t="s">
        <v>42</v>
      </c>
      <c r="B66" s="17"/>
      <c r="C66" s="52"/>
      <c r="D66" s="54"/>
      <c r="E66" s="53"/>
      <c r="F66" s="19"/>
      <c r="G66" s="18">
        <v>1</v>
      </c>
      <c r="H66" s="119"/>
      <c r="I66" s="93">
        <f t="shared" si="0"/>
        <v>0</v>
      </c>
    </row>
    <row r="67" spans="1:9" x14ac:dyDescent="0.25">
      <c r="A67" s="16" t="s">
        <v>39</v>
      </c>
      <c r="B67" s="17"/>
      <c r="C67" s="52"/>
      <c r="D67" s="54"/>
      <c r="E67" s="53"/>
      <c r="F67" s="16"/>
      <c r="G67" s="18">
        <v>1</v>
      </c>
      <c r="H67" s="119"/>
      <c r="I67" s="93">
        <f t="shared" si="0"/>
        <v>0</v>
      </c>
    </row>
    <row r="68" spans="1:9" x14ac:dyDescent="0.25">
      <c r="A68" s="16" t="s">
        <v>105</v>
      </c>
      <c r="B68" s="17"/>
      <c r="C68" s="52"/>
      <c r="D68" s="54"/>
      <c r="E68" s="53"/>
      <c r="F68" s="16"/>
      <c r="G68" s="18">
        <v>2</v>
      </c>
      <c r="H68" s="119"/>
      <c r="I68" s="93">
        <f t="shared" si="0"/>
        <v>0</v>
      </c>
    </row>
    <row r="69" spans="1:9" x14ac:dyDescent="0.25">
      <c r="A69" s="139" t="s">
        <v>63</v>
      </c>
      <c r="B69" s="139"/>
      <c r="C69" s="34">
        <f>127.9+6.2+6.2+75.6+1158.9+25.5+16.8</f>
        <v>1417.1000000000001</v>
      </c>
      <c r="D69" s="55" t="s">
        <v>11</v>
      </c>
      <c r="E69" s="56"/>
      <c r="F69" s="20"/>
      <c r="G69" s="20"/>
      <c r="H69" s="120"/>
      <c r="I69" s="97"/>
    </row>
    <row r="70" spans="1:9" x14ac:dyDescent="0.25">
      <c r="A70" s="16" t="s">
        <v>68</v>
      </c>
      <c r="B70" s="17"/>
      <c r="C70" s="33"/>
      <c r="D70" s="17"/>
      <c r="E70" s="18"/>
      <c r="F70" s="19"/>
      <c r="G70" s="18">
        <v>2</v>
      </c>
      <c r="H70" s="119"/>
      <c r="I70" s="93">
        <f t="shared" si="0"/>
        <v>0</v>
      </c>
    </row>
    <row r="71" spans="1:9" ht="18" x14ac:dyDescent="0.25">
      <c r="A71" s="134" t="s">
        <v>33</v>
      </c>
      <c r="B71" s="134"/>
      <c r="C71" s="134"/>
      <c r="D71" s="134"/>
      <c r="E71" s="134"/>
      <c r="F71" s="134"/>
      <c r="G71" s="134"/>
      <c r="H71" s="120"/>
      <c r="I71" s="97"/>
    </row>
    <row r="72" spans="1:9" x14ac:dyDescent="0.25">
      <c r="A72" s="135" t="s">
        <v>15</v>
      </c>
      <c r="B72" s="135"/>
      <c r="C72" s="42">
        <f>878.4+824.2+7.8+1512.5+4.6+14.1+11.8+2551.6+21.5+37.5+152.4+79.9+5.9+5.9</f>
        <v>6108.0999999999985</v>
      </c>
      <c r="D72" s="29" t="s">
        <v>11</v>
      </c>
      <c r="E72" s="29"/>
      <c r="F72" s="107"/>
      <c r="G72" s="107"/>
      <c r="H72" s="120"/>
      <c r="I72" s="97"/>
    </row>
    <row r="73" spans="1:9" x14ac:dyDescent="0.25">
      <c r="A73" s="30" t="s">
        <v>74</v>
      </c>
      <c r="B73" s="31"/>
      <c r="C73" s="43"/>
      <c r="D73" s="31"/>
      <c r="E73" s="44"/>
      <c r="F73" s="30"/>
      <c r="G73" s="44">
        <v>8</v>
      </c>
      <c r="H73" s="119"/>
      <c r="I73" s="93">
        <f t="shared" si="0"/>
        <v>0</v>
      </c>
    </row>
    <row r="74" spans="1:9" x14ac:dyDescent="0.25">
      <c r="A74" s="30" t="s">
        <v>75</v>
      </c>
      <c r="B74" s="31"/>
      <c r="C74" s="43"/>
      <c r="D74" s="31"/>
      <c r="E74" s="44"/>
      <c r="F74" s="30"/>
      <c r="G74" s="44">
        <v>4</v>
      </c>
      <c r="H74" s="119"/>
      <c r="I74" s="93">
        <f t="shared" si="0"/>
        <v>0</v>
      </c>
    </row>
    <row r="75" spans="1:9" x14ac:dyDescent="0.25">
      <c r="A75" s="30" t="s">
        <v>50</v>
      </c>
      <c r="B75" s="31"/>
      <c r="C75" s="43"/>
      <c r="D75" s="31"/>
      <c r="E75" s="44"/>
      <c r="F75" s="30"/>
      <c r="G75" s="44">
        <v>5</v>
      </c>
      <c r="H75" s="119"/>
      <c r="I75" s="93">
        <f t="shared" si="0"/>
        <v>0</v>
      </c>
    </row>
    <row r="76" spans="1:9" x14ac:dyDescent="0.25">
      <c r="A76" s="30" t="s">
        <v>107</v>
      </c>
      <c r="B76" s="31"/>
      <c r="C76" s="43"/>
      <c r="D76" s="31"/>
      <c r="E76" s="44"/>
      <c r="F76" s="30"/>
      <c r="G76" s="44">
        <v>2</v>
      </c>
      <c r="H76" s="119"/>
      <c r="I76" s="93">
        <f t="shared" si="0"/>
        <v>0</v>
      </c>
    </row>
    <row r="77" spans="1:9" x14ac:dyDescent="0.25">
      <c r="A77" s="135" t="s">
        <v>16</v>
      </c>
      <c r="B77" s="135"/>
      <c r="C77" s="42">
        <f>1+18.4+29.8</f>
        <v>49.2</v>
      </c>
      <c r="D77" s="29" t="s">
        <v>11</v>
      </c>
      <c r="E77" s="29"/>
      <c r="F77" s="107"/>
      <c r="G77" s="29"/>
      <c r="H77" s="120"/>
      <c r="I77" s="97"/>
    </row>
    <row r="78" spans="1:9" x14ac:dyDescent="0.25">
      <c r="A78" s="30" t="s">
        <v>74</v>
      </c>
      <c r="B78" s="31"/>
      <c r="C78" s="43"/>
      <c r="D78" s="31"/>
      <c r="E78" s="44"/>
      <c r="F78" s="30"/>
      <c r="G78" s="44">
        <v>8</v>
      </c>
      <c r="H78" s="119"/>
      <c r="I78" s="93">
        <f t="shared" ref="I78:I80" si="1">G78*H78</f>
        <v>0</v>
      </c>
    </row>
    <row r="79" spans="1:9" x14ac:dyDescent="0.25">
      <c r="A79" s="30" t="s">
        <v>75</v>
      </c>
      <c r="B79" s="31"/>
      <c r="C79" s="43"/>
      <c r="D79" s="31"/>
      <c r="E79" s="44"/>
      <c r="F79" s="30"/>
      <c r="G79" s="44">
        <v>4</v>
      </c>
      <c r="H79" s="119"/>
      <c r="I79" s="93">
        <f t="shared" si="1"/>
        <v>0</v>
      </c>
    </row>
    <row r="80" spans="1:9" x14ac:dyDescent="0.25">
      <c r="A80" s="30" t="s">
        <v>50</v>
      </c>
      <c r="B80" s="31"/>
      <c r="C80" s="43"/>
      <c r="D80" s="31"/>
      <c r="E80" s="44"/>
      <c r="F80" s="30"/>
      <c r="G80" s="44">
        <v>5</v>
      </c>
      <c r="H80" s="119"/>
      <c r="I80" s="93">
        <f t="shared" si="1"/>
        <v>0</v>
      </c>
    </row>
    <row r="81" spans="1:9" ht="18" x14ac:dyDescent="0.25">
      <c r="A81" s="137" t="s">
        <v>34</v>
      </c>
      <c r="B81" s="137"/>
      <c r="C81" s="137"/>
      <c r="D81" s="137"/>
      <c r="E81" s="137"/>
      <c r="F81" s="137"/>
      <c r="G81" s="137"/>
      <c r="H81" s="61"/>
      <c r="I81" s="61"/>
    </row>
    <row r="82" spans="1:9" x14ac:dyDescent="0.25">
      <c r="A82" s="138" t="s">
        <v>82</v>
      </c>
      <c r="B82" s="138"/>
      <c r="C82" s="35">
        <f>120.9+4.1+4.4+79.3+6.8+93.1</f>
        <v>308.60000000000002</v>
      </c>
      <c r="D82" s="22" t="s">
        <v>18</v>
      </c>
      <c r="E82" s="108"/>
      <c r="F82" s="108"/>
      <c r="G82" s="108"/>
      <c r="H82" s="61"/>
      <c r="I82" s="61"/>
    </row>
    <row r="83" spans="1:9" x14ac:dyDescent="0.25">
      <c r="A83" s="138" t="s">
        <v>83</v>
      </c>
      <c r="B83" s="138"/>
      <c r="C83" s="35">
        <f>20.3+11.4+3+3+7.7+15.9</f>
        <v>61.300000000000004</v>
      </c>
      <c r="D83" s="22" t="s">
        <v>18</v>
      </c>
      <c r="E83" s="108"/>
      <c r="F83" s="108"/>
      <c r="G83" s="108"/>
      <c r="H83" s="61"/>
      <c r="I83" s="61"/>
    </row>
    <row r="84" spans="1:9" x14ac:dyDescent="0.25">
      <c r="A84" s="138" t="s">
        <v>86</v>
      </c>
      <c r="B84" s="138"/>
      <c r="C84" s="35">
        <v>160.9</v>
      </c>
      <c r="D84" s="22" t="s">
        <v>18</v>
      </c>
      <c r="E84" s="108"/>
      <c r="F84" s="108"/>
      <c r="G84" s="108"/>
      <c r="H84" s="61"/>
      <c r="I84" s="61"/>
    </row>
    <row r="85" spans="1:9" x14ac:dyDescent="0.25">
      <c r="A85" s="108" t="s">
        <v>102</v>
      </c>
      <c r="B85" s="108"/>
      <c r="C85" s="35">
        <v>49</v>
      </c>
      <c r="D85" s="22" t="s">
        <v>18</v>
      </c>
      <c r="E85" s="108"/>
      <c r="F85" s="108"/>
      <c r="G85" s="108"/>
      <c r="H85" s="61"/>
      <c r="I85" s="61"/>
    </row>
    <row r="86" spans="1:9" ht="18" x14ac:dyDescent="0.25">
      <c r="A86" s="136" t="s">
        <v>35</v>
      </c>
      <c r="B86" s="136"/>
      <c r="C86" s="136"/>
      <c r="D86" s="136"/>
      <c r="E86" s="136"/>
      <c r="F86" s="136"/>
      <c r="G86" s="136"/>
      <c r="H86" s="61"/>
      <c r="I86" s="61"/>
    </row>
    <row r="87" spans="1:9" x14ac:dyDescent="0.25">
      <c r="A87" s="132" t="s">
        <v>19</v>
      </c>
      <c r="B87" s="132"/>
      <c r="C87" s="36">
        <v>11</v>
      </c>
      <c r="D87" s="23" t="s">
        <v>61</v>
      </c>
      <c r="E87" s="23"/>
      <c r="F87" s="106"/>
      <c r="G87" s="106"/>
      <c r="H87" s="61"/>
      <c r="I87" s="61"/>
    </row>
    <row r="88" spans="1:9" x14ac:dyDescent="0.25">
      <c r="A88" s="24" t="s">
        <v>51</v>
      </c>
      <c r="B88" s="25"/>
      <c r="C88" s="37"/>
      <c r="D88" s="25"/>
      <c r="E88" s="45"/>
      <c r="F88" s="24"/>
      <c r="G88" s="45">
        <v>2</v>
      </c>
      <c r="H88" s="61"/>
      <c r="I88" s="61"/>
    </row>
    <row r="89" spans="1:9" x14ac:dyDescent="0.25">
      <c r="A89" s="24" t="s">
        <v>52</v>
      </c>
      <c r="B89" s="25"/>
      <c r="C89" s="37"/>
      <c r="D89" s="25"/>
      <c r="E89" s="45"/>
      <c r="F89" s="24"/>
      <c r="G89" s="45">
        <v>30</v>
      </c>
      <c r="H89" s="61"/>
      <c r="I89" s="61"/>
    </row>
    <row r="90" spans="1:9" x14ac:dyDescent="0.25">
      <c r="A90" s="132" t="s">
        <v>20</v>
      </c>
      <c r="B90" s="132"/>
      <c r="C90" s="36">
        <f>19.6+15.9+15.9+15.9+15.9+15.9+15.9+15.9+27.5</f>
        <v>158.4</v>
      </c>
      <c r="D90" s="23" t="s">
        <v>18</v>
      </c>
      <c r="E90" s="23"/>
      <c r="F90" s="106"/>
      <c r="G90" s="23"/>
      <c r="H90" s="61"/>
      <c r="I90" s="61"/>
    </row>
    <row r="91" spans="1:9" x14ac:dyDescent="0.25">
      <c r="A91" s="24" t="s">
        <v>51</v>
      </c>
      <c r="B91" s="25"/>
      <c r="C91" s="37"/>
      <c r="D91" s="25"/>
      <c r="E91" s="45"/>
      <c r="F91" s="24"/>
      <c r="G91" s="45">
        <v>4</v>
      </c>
      <c r="H91" s="61"/>
      <c r="I91" s="61"/>
    </row>
    <row r="92" spans="1:9" x14ac:dyDescent="0.25">
      <c r="A92" s="132" t="s">
        <v>101</v>
      </c>
      <c r="B92" s="132"/>
      <c r="C92" s="36">
        <v>26</v>
      </c>
      <c r="D92" s="23" t="s">
        <v>61</v>
      </c>
      <c r="E92" s="23"/>
      <c r="F92" s="106"/>
      <c r="G92" s="23"/>
      <c r="H92" s="61"/>
      <c r="I92" s="61"/>
    </row>
    <row r="93" spans="1:9" x14ac:dyDescent="0.25">
      <c r="A93" s="24" t="s">
        <v>53</v>
      </c>
      <c r="B93" s="25"/>
      <c r="C93" s="37"/>
      <c r="D93" s="25"/>
      <c r="E93" s="45"/>
      <c r="F93" s="24"/>
      <c r="G93" s="45">
        <v>1</v>
      </c>
      <c r="H93" s="61"/>
      <c r="I93" s="61"/>
    </row>
    <row r="94" spans="1:9" x14ac:dyDescent="0.25">
      <c r="A94" s="24" t="s">
        <v>54</v>
      </c>
      <c r="B94" s="25"/>
      <c r="C94" s="37"/>
      <c r="D94" s="25"/>
      <c r="E94" s="45"/>
      <c r="F94" s="24"/>
      <c r="G94" s="45">
        <v>3</v>
      </c>
      <c r="H94" s="61"/>
      <c r="I94" s="61"/>
    </row>
    <row r="95" spans="1:9" s="2" customFormat="1" x14ac:dyDescent="0.25">
      <c r="A95" s="132" t="s">
        <v>22</v>
      </c>
      <c r="B95" s="132"/>
      <c r="C95" s="36">
        <v>16</v>
      </c>
      <c r="D95" s="23" t="s">
        <v>61</v>
      </c>
      <c r="E95" s="23"/>
      <c r="F95" s="106"/>
      <c r="G95" s="23"/>
      <c r="H95" s="62"/>
      <c r="I95" s="62"/>
    </row>
    <row r="96" spans="1:9" x14ac:dyDescent="0.25">
      <c r="A96" s="24" t="s">
        <v>58</v>
      </c>
      <c r="B96" s="25"/>
      <c r="C96" s="37"/>
      <c r="D96" s="25"/>
      <c r="E96" s="45"/>
      <c r="F96" s="24"/>
      <c r="G96" s="45">
        <v>1</v>
      </c>
      <c r="H96" s="61"/>
      <c r="I96" s="61"/>
    </row>
    <row r="97" spans="1:9" x14ac:dyDescent="0.25">
      <c r="A97" s="24" t="s">
        <v>59</v>
      </c>
      <c r="B97" s="25"/>
      <c r="C97" s="37"/>
      <c r="D97" s="25"/>
      <c r="E97" s="45"/>
      <c r="F97" s="24"/>
      <c r="G97" s="45">
        <v>1</v>
      </c>
      <c r="H97" s="61"/>
      <c r="I97" s="61"/>
    </row>
    <row r="98" spans="1:9" x14ac:dyDescent="0.25">
      <c r="A98" s="132" t="s">
        <v>103</v>
      </c>
      <c r="B98" s="132"/>
      <c r="C98" s="36">
        <v>48</v>
      </c>
      <c r="D98" s="50" t="s">
        <v>61</v>
      </c>
      <c r="E98" s="23"/>
      <c r="F98" s="106"/>
      <c r="G98" s="23"/>
      <c r="H98" s="61"/>
      <c r="I98" s="61"/>
    </row>
    <row r="99" spans="1:9" x14ac:dyDescent="0.25">
      <c r="A99" s="24" t="s">
        <v>51</v>
      </c>
      <c r="B99" s="25"/>
      <c r="C99" s="37"/>
      <c r="D99" s="25"/>
      <c r="E99" s="45"/>
      <c r="F99" s="24"/>
      <c r="G99" s="45">
        <v>1</v>
      </c>
      <c r="H99" s="61"/>
      <c r="I99" s="61"/>
    </row>
    <row r="100" spans="1:9" ht="18" x14ac:dyDescent="0.25">
      <c r="A100" s="144" t="s">
        <v>36</v>
      </c>
      <c r="B100" s="144"/>
      <c r="C100" s="144"/>
      <c r="D100" s="144"/>
      <c r="E100" s="144"/>
      <c r="F100" s="144"/>
      <c r="G100" s="144"/>
      <c r="H100" s="61"/>
      <c r="I100" s="61"/>
    </row>
    <row r="101" spans="1:9" x14ac:dyDescent="0.25">
      <c r="A101" s="145" t="s">
        <v>84</v>
      </c>
      <c r="B101" s="145"/>
      <c r="C101" s="39">
        <f>17.6+60</f>
        <v>77.599999999999994</v>
      </c>
      <c r="D101" s="21" t="s">
        <v>11</v>
      </c>
      <c r="E101" s="21"/>
      <c r="F101" s="111"/>
      <c r="G101" s="21"/>
      <c r="H101" s="61"/>
      <c r="I101" s="61"/>
    </row>
    <row r="102" spans="1:9" x14ac:dyDescent="0.25">
      <c r="A102" s="27" t="s">
        <v>85</v>
      </c>
      <c r="B102" s="28"/>
      <c r="C102" s="40"/>
      <c r="D102" s="28"/>
      <c r="E102" s="47"/>
      <c r="F102" s="27"/>
      <c r="G102" s="47">
        <v>2</v>
      </c>
      <c r="H102" s="123"/>
      <c r="I102" s="122">
        <f>G102*H102</f>
        <v>0</v>
      </c>
    </row>
    <row r="103" spans="1:9" x14ac:dyDescent="0.25">
      <c r="A103" s="27" t="s">
        <v>76</v>
      </c>
      <c r="B103" s="28"/>
      <c r="C103" s="40"/>
      <c r="D103" s="28"/>
      <c r="E103" s="47"/>
      <c r="F103" s="27"/>
      <c r="G103" s="47">
        <v>1</v>
      </c>
      <c r="H103" s="123"/>
      <c r="I103" s="122">
        <f>G103*H103</f>
        <v>0</v>
      </c>
    </row>
    <row r="104" spans="1:9" x14ac:dyDescent="0.25">
      <c r="A104" s="145" t="s">
        <v>92</v>
      </c>
      <c r="B104" s="145"/>
      <c r="C104" s="39">
        <f>127+1472.8+147.2+68+272.4+13.2</f>
        <v>2100.6</v>
      </c>
      <c r="D104" s="21" t="s">
        <v>11</v>
      </c>
      <c r="E104" s="21"/>
      <c r="F104" s="111"/>
      <c r="G104" s="21"/>
      <c r="H104" s="61"/>
      <c r="I104" s="61"/>
    </row>
    <row r="105" spans="1:9" ht="18" x14ac:dyDescent="0.25">
      <c r="A105" s="133" t="s">
        <v>111</v>
      </c>
      <c r="B105" s="133"/>
      <c r="C105" s="133"/>
      <c r="D105" s="133"/>
      <c r="E105" s="133"/>
      <c r="F105" s="133"/>
      <c r="G105" s="133"/>
      <c r="H105" s="65" t="s">
        <v>120</v>
      </c>
      <c r="I105" s="65" t="s">
        <v>119</v>
      </c>
    </row>
    <row r="106" spans="1:9" x14ac:dyDescent="0.25">
      <c r="A106" s="141" t="s">
        <v>109</v>
      </c>
      <c r="B106" s="141"/>
      <c r="C106" s="58">
        <v>8</v>
      </c>
      <c r="D106" s="59" t="s">
        <v>112</v>
      </c>
      <c r="E106" s="59"/>
      <c r="F106" s="110"/>
      <c r="G106" s="59"/>
      <c r="H106" s="121"/>
      <c r="I106" s="96">
        <f>C106*H106</f>
        <v>0</v>
      </c>
    </row>
    <row r="107" spans="1:9" x14ac:dyDescent="0.25">
      <c r="A107" s="141" t="s">
        <v>110</v>
      </c>
      <c r="B107" s="141"/>
      <c r="C107" s="58">
        <v>16</v>
      </c>
      <c r="D107" s="59" t="s">
        <v>112</v>
      </c>
      <c r="E107" s="59"/>
      <c r="F107" s="110"/>
      <c r="G107" s="59"/>
      <c r="H107" s="121"/>
      <c r="I107" s="96">
        <f>C107*H107</f>
        <v>0</v>
      </c>
    </row>
    <row r="108" spans="1:9" x14ac:dyDescent="0.25">
      <c r="A108" s="143"/>
      <c r="B108" s="143"/>
      <c r="C108" s="1"/>
      <c r="H108" s="2" t="s">
        <v>121</v>
      </c>
      <c r="I108" s="94">
        <f>SUM(I12:I80,I102,I103,I106,I107)</f>
        <v>0</v>
      </c>
    </row>
    <row r="109" spans="1:9" x14ac:dyDescent="0.25">
      <c r="A109" s="143"/>
      <c r="B109" s="143"/>
      <c r="C109" s="1"/>
    </row>
    <row r="110" spans="1:9" x14ac:dyDescent="0.25">
      <c r="C110" s="1"/>
    </row>
    <row r="111" spans="1:9" x14ac:dyDescent="0.25">
      <c r="C111" s="1"/>
    </row>
    <row r="112" spans="1:9" x14ac:dyDescent="0.25">
      <c r="C112" s="1"/>
    </row>
    <row r="113" spans="3:3" x14ac:dyDescent="0.25">
      <c r="C113" s="1"/>
    </row>
    <row r="114" spans="3:3" x14ac:dyDescent="0.25">
      <c r="C114" s="1"/>
    </row>
    <row r="115" spans="3:3" x14ac:dyDescent="0.25">
      <c r="C115" s="1"/>
    </row>
    <row r="116" spans="3:3" x14ac:dyDescent="0.25">
      <c r="C116" s="1"/>
    </row>
  </sheetData>
  <sheetProtection algorithmName="SHA-512" hashValue="eBFc/R0CyZPrCnBLtqIbn1wMHTxNsm2V6kjxtCoqMivfEV9XYY1eGLDAHmwnyqi28eSs1yjXn6SlNPFKjUICfQ==" saltValue="C2jdqozEd7P6qa6HWVnABQ==" spinCount="100000" sheet="1" objects="1" scenarios="1" selectLockedCells="1"/>
  <mergeCells count="40">
    <mergeCell ref="A31:B31"/>
    <mergeCell ref="B2:C2"/>
    <mergeCell ref="B3:C3"/>
    <mergeCell ref="B4:C4"/>
    <mergeCell ref="F8:G8"/>
    <mergeCell ref="F9:G9"/>
    <mergeCell ref="A10:G10"/>
    <mergeCell ref="A11:B11"/>
    <mergeCell ref="A15:B15"/>
    <mergeCell ref="A20:B20"/>
    <mergeCell ref="A25:B25"/>
    <mergeCell ref="A87:B87"/>
    <mergeCell ref="A37:B37"/>
    <mergeCell ref="A50:B50"/>
    <mergeCell ref="A61:B61"/>
    <mergeCell ref="A69:B69"/>
    <mergeCell ref="A71:G71"/>
    <mergeCell ref="A43:B43"/>
    <mergeCell ref="A56:B56"/>
    <mergeCell ref="A109:B109"/>
    <mergeCell ref="A101:B101"/>
    <mergeCell ref="A105:G105"/>
    <mergeCell ref="A106:B106"/>
    <mergeCell ref="A107:B107"/>
    <mergeCell ref="H8:H9"/>
    <mergeCell ref="I8:I9"/>
    <mergeCell ref="A104:B104"/>
    <mergeCell ref="A100:G100"/>
    <mergeCell ref="A108:B108"/>
    <mergeCell ref="A92:B92"/>
    <mergeCell ref="A95:B95"/>
    <mergeCell ref="A98:B98"/>
    <mergeCell ref="A72:B72"/>
    <mergeCell ref="A77:B77"/>
    <mergeCell ref="A81:G81"/>
    <mergeCell ref="A82:B82"/>
    <mergeCell ref="A83:B83"/>
    <mergeCell ref="A86:G86"/>
    <mergeCell ref="A84:B84"/>
    <mergeCell ref="A90:B90"/>
  </mergeCells>
  <dataValidations count="1">
    <dataValidation type="whole" allowBlank="1" showInputMessage="1" showErrorMessage="1" error="Negatieve bedragen en hoger dan € 50,- niet toegestaan" sqref="H106:H107">
      <formula1>0</formula1>
      <formula2>50</formula2>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7"/>
  <sheetViews>
    <sheetView showGridLines="0" workbookViewId="0">
      <pane ySplit="9" topLeftCell="A49" activePane="bottomLeft" state="frozen"/>
      <selection pane="bottomLeft" activeCell="H65" sqref="H65"/>
    </sheetView>
  </sheetViews>
  <sheetFormatPr defaultRowHeight="15" x14ac:dyDescent="0.25"/>
  <cols>
    <col min="1" max="1" width="15.28515625" customWidth="1"/>
    <col min="2" max="2" width="16.7109375" customWidth="1"/>
    <col min="3" max="3" width="15" customWidth="1"/>
    <col min="4" max="4" width="10" customWidth="1"/>
    <col min="5" max="5" width="10.85546875" bestFit="1" customWidth="1"/>
    <col min="8" max="8" width="29.28515625" bestFit="1" customWidth="1"/>
    <col min="9" max="9" width="15" bestFit="1" customWidth="1"/>
  </cols>
  <sheetData>
    <row r="1" spans="1:9" x14ac:dyDescent="0.25">
      <c r="A1" s="5"/>
      <c r="B1" s="6"/>
      <c r="C1" s="6"/>
      <c r="D1" s="6"/>
      <c r="E1" s="6"/>
      <c r="F1" s="6"/>
      <c r="G1" s="7"/>
    </row>
    <row r="2" spans="1:9" x14ac:dyDescent="0.25">
      <c r="A2" s="8" t="s">
        <v>0</v>
      </c>
      <c r="B2" s="146" t="s">
        <v>96</v>
      </c>
      <c r="C2" s="146"/>
      <c r="D2" s="9"/>
      <c r="E2" s="9"/>
      <c r="F2" s="9"/>
      <c r="G2" s="10"/>
    </row>
    <row r="3" spans="1:9" x14ac:dyDescent="0.25">
      <c r="A3" s="8" t="s">
        <v>1</v>
      </c>
      <c r="B3" s="146" t="s">
        <v>97</v>
      </c>
      <c r="C3" s="146"/>
      <c r="D3" s="9"/>
      <c r="E3" s="9"/>
      <c r="F3" s="9"/>
      <c r="G3" s="10"/>
    </row>
    <row r="4" spans="1:9" x14ac:dyDescent="0.25">
      <c r="A4" s="8" t="s">
        <v>2</v>
      </c>
      <c r="B4" s="146" t="s">
        <v>98</v>
      </c>
      <c r="C4" s="146"/>
      <c r="D4" s="9"/>
      <c r="E4" s="9"/>
      <c r="F4" s="9"/>
      <c r="G4" s="10"/>
    </row>
    <row r="5" spans="1:9" x14ac:dyDescent="0.25">
      <c r="A5" s="11"/>
      <c r="B5" s="9"/>
      <c r="C5" s="9"/>
      <c r="D5" s="9"/>
      <c r="E5" s="9"/>
      <c r="F5" s="9"/>
      <c r="G5" s="10"/>
    </row>
    <row r="6" spans="1:9" x14ac:dyDescent="0.25">
      <c r="A6" s="11"/>
      <c r="B6" s="9"/>
      <c r="C6" s="9"/>
      <c r="D6" s="9"/>
      <c r="E6" s="9"/>
      <c r="F6" s="9"/>
      <c r="G6" s="10"/>
    </row>
    <row r="7" spans="1:9" x14ac:dyDescent="0.25">
      <c r="A7" s="12"/>
      <c r="B7" s="13"/>
      <c r="C7" s="13"/>
      <c r="D7" s="13"/>
      <c r="E7" s="13"/>
      <c r="F7" s="13"/>
      <c r="G7" s="14"/>
    </row>
    <row r="8" spans="1:9" ht="18.75" customHeight="1" x14ac:dyDescent="0.25">
      <c r="A8" s="70" t="s">
        <v>3</v>
      </c>
      <c r="B8" s="71"/>
      <c r="C8" s="72" t="s">
        <v>5</v>
      </c>
      <c r="D8" s="73" t="s">
        <v>6</v>
      </c>
      <c r="E8" s="74"/>
      <c r="F8" s="147" t="s">
        <v>4</v>
      </c>
      <c r="G8" s="148"/>
      <c r="H8" s="152" t="s">
        <v>118</v>
      </c>
      <c r="I8" s="152" t="s">
        <v>119</v>
      </c>
    </row>
    <row r="9" spans="1:9" ht="15.75" x14ac:dyDescent="0.25">
      <c r="A9" s="75"/>
      <c r="B9" s="76"/>
      <c r="C9" s="77" t="s">
        <v>49</v>
      </c>
      <c r="D9" s="78"/>
      <c r="E9" s="79"/>
      <c r="F9" s="149" t="s">
        <v>60</v>
      </c>
      <c r="G9" s="150"/>
      <c r="H9" s="152"/>
      <c r="I9" s="152"/>
    </row>
    <row r="10" spans="1:9" ht="18" x14ac:dyDescent="0.25">
      <c r="A10" s="140" t="s">
        <v>32</v>
      </c>
      <c r="B10" s="140"/>
      <c r="C10" s="140"/>
      <c r="D10" s="140"/>
      <c r="E10" s="140"/>
      <c r="F10" s="140"/>
      <c r="G10" s="140"/>
      <c r="H10" s="81"/>
      <c r="I10" s="81"/>
    </row>
    <row r="11" spans="1:9" x14ac:dyDescent="0.25">
      <c r="A11" s="139" t="s">
        <v>26</v>
      </c>
      <c r="B11" s="139"/>
      <c r="C11" s="32">
        <v>11</v>
      </c>
      <c r="D11" s="15" t="s">
        <v>61</v>
      </c>
      <c r="E11" s="15"/>
      <c r="F11" s="15"/>
      <c r="G11" s="15"/>
      <c r="H11" s="81"/>
      <c r="I11" s="81"/>
    </row>
    <row r="12" spans="1:9" x14ac:dyDescent="0.25">
      <c r="A12" s="16" t="s">
        <v>38</v>
      </c>
      <c r="B12" s="17"/>
      <c r="C12" s="33"/>
      <c r="D12" s="17"/>
      <c r="E12" s="18"/>
      <c r="F12" s="19"/>
      <c r="G12" s="18">
        <v>1</v>
      </c>
      <c r="H12" s="119"/>
      <c r="I12" s="93">
        <f>G12*H12</f>
        <v>0</v>
      </c>
    </row>
    <row r="13" spans="1:9" x14ac:dyDescent="0.25">
      <c r="A13" s="16" t="s">
        <v>72</v>
      </c>
      <c r="B13" s="17"/>
      <c r="C13" s="33"/>
      <c r="D13" s="17"/>
      <c r="E13" s="18"/>
      <c r="F13" s="19"/>
      <c r="G13" s="18">
        <v>1</v>
      </c>
      <c r="H13" s="119"/>
      <c r="I13" s="93">
        <f t="shared" ref="I13:I73" si="0">G13*H13</f>
        <v>0</v>
      </c>
    </row>
    <row r="14" spans="1:9" x14ac:dyDescent="0.25">
      <c r="A14" s="16" t="s">
        <v>71</v>
      </c>
      <c r="B14" s="17"/>
      <c r="C14" s="33"/>
      <c r="D14" s="17"/>
      <c r="E14" s="18"/>
      <c r="F14" s="19"/>
      <c r="G14" s="18">
        <v>6</v>
      </c>
      <c r="H14" s="119"/>
      <c r="I14" s="93">
        <f t="shared" si="0"/>
        <v>0</v>
      </c>
    </row>
    <row r="15" spans="1:9" x14ac:dyDescent="0.25">
      <c r="A15" s="139" t="s">
        <v>25</v>
      </c>
      <c r="B15" s="139"/>
      <c r="C15" s="32">
        <v>1</v>
      </c>
      <c r="D15" s="15" t="s">
        <v>61</v>
      </c>
      <c r="E15" s="15"/>
      <c r="F15" s="15"/>
      <c r="G15" s="15"/>
      <c r="H15" s="120"/>
      <c r="I15" s="97"/>
    </row>
    <row r="16" spans="1:9" x14ac:dyDescent="0.25">
      <c r="A16" s="16" t="s">
        <v>38</v>
      </c>
      <c r="B16" s="17"/>
      <c r="C16" s="33"/>
      <c r="D16" s="17"/>
      <c r="E16" s="18"/>
      <c r="F16" s="19"/>
      <c r="G16" s="18">
        <v>1</v>
      </c>
      <c r="H16" s="119"/>
      <c r="I16" s="93">
        <f t="shared" si="0"/>
        <v>0</v>
      </c>
    </row>
    <row r="17" spans="1:9" x14ac:dyDescent="0.25">
      <c r="A17" s="16" t="s">
        <v>72</v>
      </c>
      <c r="B17" s="17"/>
      <c r="C17" s="33"/>
      <c r="D17" s="17"/>
      <c r="E17" s="18"/>
      <c r="F17" s="19"/>
      <c r="G17" s="18">
        <v>1</v>
      </c>
      <c r="H17" s="119"/>
      <c r="I17" s="93">
        <f t="shared" si="0"/>
        <v>0</v>
      </c>
    </row>
    <row r="18" spans="1:9" x14ac:dyDescent="0.25">
      <c r="A18" s="16" t="s">
        <v>71</v>
      </c>
      <c r="B18" s="17"/>
      <c r="C18" s="33"/>
      <c r="D18" s="17"/>
      <c r="E18" s="18"/>
      <c r="F18" s="19"/>
      <c r="G18" s="18">
        <v>6</v>
      </c>
      <c r="H18" s="119"/>
      <c r="I18" s="93">
        <f t="shared" si="0"/>
        <v>0</v>
      </c>
    </row>
    <row r="19" spans="1:9" x14ac:dyDescent="0.25">
      <c r="A19" s="16" t="s">
        <v>37</v>
      </c>
      <c r="B19" s="17"/>
      <c r="C19" s="33"/>
      <c r="D19" s="17"/>
      <c r="E19" s="18"/>
      <c r="F19" s="19"/>
      <c r="G19" s="18">
        <v>1</v>
      </c>
      <c r="H19" s="119"/>
      <c r="I19" s="93">
        <f t="shared" si="0"/>
        <v>0</v>
      </c>
    </row>
    <row r="20" spans="1:9" x14ac:dyDescent="0.25">
      <c r="A20" s="139" t="s">
        <v>24</v>
      </c>
      <c r="B20" s="139"/>
      <c r="C20" s="32">
        <v>39</v>
      </c>
      <c r="D20" s="15" t="s">
        <v>61</v>
      </c>
      <c r="E20" s="15"/>
      <c r="F20" s="109"/>
      <c r="G20" s="109"/>
      <c r="H20" s="120"/>
      <c r="I20" s="97"/>
    </row>
    <row r="21" spans="1:9" x14ac:dyDescent="0.25">
      <c r="A21" s="16" t="s">
        <v>38</v>
      </c>
      <c r="B21" s="17"/>
      <c r="C21" s="33"/>
      <c r="D21" s="17"/>
      <c r="E21" s="18"/>
      <c r="F21" s="19"/>
      <c r="G21" s="18">
        <v>1</v>
      </c>
      <c r="H21" s="119"/>
      <c r="I21" s="93">
        <f t="shared" si="0"/>
        <v>0</v>
      </c>
    </row>
    <row r="22" spans="1:9" x14ac:dyDescent="0.25">
      <c r="A22" s="16" t="s">
        <v>72</v>
      </c>
      <c r="B22" s="17"/>
      <c r="C22" s="33"/>
      <c r="D22" s="17"/>
      <c r="E22" s="18"/>
      <c r="F22" s="19"/>
      <c r="G22" s="18">
        <v>1</v>
      </c>
      <c r="H22" s="119"/>
      <c r="I22" s="93">
        <f t="shared" si="0"/>
        <v>0</v>
      </c>
    </row>
    <row r="23" spans="1:9" x14ac:dyDescent="0.25">
      <c r="A23" s="16" t="s">
        <v>71</v>
      </c>
      <c r="B23" s="17"/>
      <c r="C23" s="33"/>
      <c r="D23" s="17"/>
      <c r="E23" s="18"/>
      <c r="F23" s="19"/>
      <c r="G23" s="18">
        <v>6</v>
      </c>
      <c r="H23" s="119"/>
      <c r="I23" s="93">
        <f t="shared" si="0"/>
        <v>0</v>
      </c>
    </row>
    <row r="24" spans="1:9" x14ac:dyDescent="0.25">
      <c r="A24" s="16" t="s">
        <v>37</v>
      </c>
      <c r="B24" s="17"/>
      <c r="C24" s="33"/>
      <c r="D24" s="17"/>
      <c r="E24" s="18"/>
      <c r="F24" s="19"/>
      <c r="G24" s="18">
        <v>1</v>
      </c>
      <c r="H24" s="119"/>
      <c r="I24" s="93">
        <f t="shared" si="0"/>
        <v>0</v>
      </c>
    </row>
    <row r="25" spans="1:9" x14ac:dyDescent="0.25">
      <c r="A25" s="139" t="s">
        <v>99</v>
      </c>
      <c r="B25" s="139"/>
      <c r="C25" s="32">
        <v>5</v>
      </c>
      <c r="D25" s="15" t="s">
        <v>61</v>
      </c>
      <c r="E25" s="15"/>
      <c r="F25" s="15"/>
      <c r="G25" s="15"/>
      <c r="H25" s="120"/>
      <c r="I25" s="97"/>
    </row>
    <row r="26" spans="1:9" x14ac:dyDescent="0.25">
      <c r="A26" s="16" t="s">
        <v>104</v>
      </c>
      <c r="B26" s="17"/>
      <c r="C26" s="33"/>
      <c r="D26" s="17"/>
      <c r="E26" s="18"/>
      <c r="F26" s="19"/>
      <c r="G26" s="18">
        <v>1</v>
      </c>
      <c r="H26" s="119"/>
      <c r="I26" s="93">
        <f t="shared" si="0"/>
        <v>0</v>
      </c>
    </row>
    <row r="27" spans="1:9" x14ac:dyDescent="0.25">
      <c r="A27" s="16" t="s">
        <v>72</v>
      </c>
      <c r="B27" s="17"/>
      <c r="C27" s="33"/>
      <c r="D27" s="17"/>
      <c r="E27" s="18"/>
      <c r="F27" s="19"/>
      <c r="G27" s="18">
        <v>1</v>
      </c>
      <c r="H27" s="119"/>
      <c r="I27" s="93">
        <f t="shared" si="0"/>
        <v>0</v>
      </c>
    </row>
    <row r="28" spans="1:9" x14ac:dyDescent="0.25">
      <c r="A28" s="16" t="s">
        <v>67</v>
      </c>
      <c r="B28" s="17"/>
      <c r="C28" s="33"/>
      <c r="D28" s="17"/>
      <c r="E28" s="18"/>
      <c r="F28" s="19"/>
      <c r="G28" s="18">
        <v>1</v>
      </c>
      <c r="H28" s="119"/>
      <c r="I28" s="93">
        <f t="shared" si="0"/>
        <v>0</v>
      </c>
    </row>
    <row r="29" spans="1:9" x14ac:dyDescent="0.25">
      <c r="A29" s="139" t="s">
        <v>81</v>
      </c>
      <c r="B29" s="139"/>
      <c r="C29" s="34">
        <f>23.4+40.8</f>
        <v>64.199999999999989</v>
      </c>
      <c r="D29" s="15" t="s">
        <v>11</v>
      </c>
      <c r="E29" s="20"/>
      <c r="F29" s="20"/>
      <c r="G29" s="20"/>
      <c r="H29" s="120"/>
      <c r="I29" s="97"/>
    </row>
    <row r="30" spans="1:9" x14ac:dyDescent="0.25">
      <c r="A30" s="16" t="s">
        <v>45</v>
      </c>
      <c r="B30" s="17"/>
      <c r="C30" s="33"/>
      <c r="D30" s="17"/>
      <c r="E30" s="18"/>
      <c r="F30" s="19"/>
      <c r="G30" s="18">
        <v>2</v>
      </c>
      <c r="H30" s="119"/>
      <c r="I30" s="93">
        <f t="shared" si="0"/>
        <v>0</v>
      </c>
    </row>
    <row r="31" spans="1:9" x14ac:dyDescent="0.25">
      <c r="A31" s="16" t="s">
        <v>73</v>
      </c>
      <c r="B31" s="17"/>
      <c r="C31" s="33"/>
      <c r="D31" s="17"/>
      <c r="E31" s="18"/>
      <c r="F31" s="19"/>
      <c r="G31" s="18">
        <v>0.3</v>
      </c>
      <c r="H31" s="119"/>
      <c r="I31" s="93">
        <f t="shared" si="0"/>
        <v>0</v>
      </c>
    </row>
    <row r="32" spans="1:9" x14ac:dyDescent="0.25">
      <c r="A32" s="16" t="s">
        <v>44</v>
      </c>
      <c r="B32" s="17"/>
      <c r="C32" s="33"/>
      <c r="D32" s="17"/>
      <c r="E32" s="18"/>
      <c r="F32" s="19"/>
      <c r="G32" s="18">
        <v>6</v>
      </c>
      <c r="H32" s="119"/>
      <c r="I32" s="93">
        <f t="shared" si="0"/>
        <v>0</v>
      </c>
    </row>
    <row r="33" spans="1:9" x14ac:dyDescent="0.25">
      <c r="A33" s="16" t="s">
        <v>106</v>
      </c>
      <c r="B33" s="17"/>
      <c r="C33" s="33"/>
      <c r="D33" s="17"/>
      <c r="E33" s="18"/>
      <c r="F33" s="19"/>
      <c r="G33" s="18">
        <v>6</v>
      </c>
      <c r="H33" s="119"/>
      <c r="I33" s="93">
        <f t="shared" si="0"/>
        <v>0</v>
      </c>
    </row>
    <row r="34" spans="1:9" x14ac:dyDescent="0.25">
      <c r="A34" s="16" t="s">
        <v>105</v>
      </c>
      <c r="B34" s="17"/>
      <c r="C34" s="33"/>
      <c r="D34" s="17"/>
      <c r="E34" s="18"/>
      <c r="F34" s="19"/>
      <c r="G34" s="18">
        <v>2</v>
      </c>
      <c r="H34" s="119"/>
      <c r="I34" s="93">
        <f t="shared" si="0"/>
        <v>0</v>
      </c>
    </row>
    <row r="35" spans="1:9" x14ac:dyDescent="0.25">
      <c r="A35" s="139" t="s">
        <v>65</v>
      </c>
      <c r="B35" s="139"/>
      <c r="C35" s="34">
        <f>44.8+322.6+7.5+11.2</f>
        <v>386.1</v>
      </c>
      <c r="D35" s="15" t="s">
        <v>11</v>
      </c>
      <c r="E35" s="20"/>
      <c r="F35" s="20"/>
      <c r="G35" s="20"/>
      <c r="H35" s="120"/>
      <c r="I35" s="97"/>
    </row>
    <row r="36" spans="1:9" x14ac:dyDescent="0.25">
      <c r="A36" s="16" t="s">
        <v>45</v>
      </c>
      <c r="B36" s="17"/>
      <c r="C36" s="33"/>
      <c r="D36" s="17"/>
      <c r="E36" s="18"/>
      <c r="F36" s="19"/>
      <c r="G36" s="18">
        <v>2</v>
      </c>
      <c r="H36" s="119"/>
      <c r="I36" s="93">
        <f t="shared" si="0"/>
        <v>0</v>
      </c>
    </row>
    <row r="37" spans="1:9" x14ac:dyDescent="0.25">
      <c r="A37" s="16" t="s">
        <v>73</v>
      </c>
      <c r="B37" s="17"/>
      <c r="C37" s="33"/>
      <c r="D37" s="17"/>
      <c r="E37" s="18"/>
      <c r="F37" s="19"/>
      <c r="G37" s="18">
        <v>0.3</v>
      </c>
      <c r="H37" s="119"/>
      <c r="I37" s="93">
        <f t="shared" si="0"/>
        <v>0</v>
      </c>
    </row>
    <row r="38" spans="1:9" x14ac:dyDescent="0.25">
      <c r="A38" s="16" t="s">
        <v>44</v>
      </c>
      <c r="B38" s="17"/>
      <c r="C38" s="33"/>
      <c r="D38" s="17"/>
      <c r="E38" s="18"/>
      <c r="F38" s="19"/>
      <c r="G38" s="18">
        <v>6</v>
      </c>
      <c r="H38" s="119"/>
      <c r="I38" s="93">
        <f t="shared" si="0"/>
        <v>0</v>
      </c>
    </row>
    <row r="39" spans="1:9" x14ac:dyDescent="0.25">
      <c r="A39" s="16" t="s">
        <v>106</v>
      </c>
      <c r="B39" s="17"/>
      <c r="C39" s="33"/>
      <c r="D39" s="17"/>
      <c r="E39" s="18"/>
      <c r="F39" s="19"/>
      <c r="G39" s="18">
        <v>6</v>
      </c>
      <c r="H39" s="119"/>
      <c r="I39" s="93">
        <f t="shared" si="0"/>
        <v>0</v>
      </c>
    </row>
    <row r="40" spans="1:9" x14ac:dyDescent="0.25">
      <c r="A40" s="16" t="s">
        <v>105</v>
      </c>
      <c r="B40" s="17"/>
      <c r="C40" s="33"/>
      <c r="D40" s="17"/>
      <c r="E40" s="18"/>
      <c r="F40" s="19"/>
      <c r="G40" s="18">
        <v>2</v>
      </c>
      <c r="H40" s="119"/>
      <c r="I40" s="93">
        <f t="shared" si="0"/>
        <v>0</v>
      </c>
    </row>
    <row r="41" spans="1:9" x14ac:dyDescent="0.25">
      <c r="A41" s="139" t="s">
        <v>12</v>
      </c>
      <c r="B41" s="139"/>
      <c r="C41" s="34">
        <f>0.3+1+0.8+18+10</f>
        <v>30.1</v>
      </c>
      <c r="D41" s="15" t="s">
        <v>11</v>
      </c>
      <c r="E41" s="20"/>
      <c r="F41" s="20"/>
      <c r="G41" s="20"/>
      <c r="H41" s="120"/>
      <c r="I41" s="97"/>
    </row>
    <row r="42" spans="1:9" x14ac:dyDescent="0.25">
      <c r="A42" s="16" t="s">
        <v>43</v>
      </c>
      <c r="B42" s="17"/>
      <c r="C42" s="33"/>
      <c r="D42" s="17"/>
      <c r="E42" s="18"/>
      <c r="F42" s="19"/>
      <c r="G42" s="18">
        <v>1</v>
      </c>
      <c r="H42" s="119"/>
      <c r="I42" s="93">
        <f t="shared" si="0"/>
        <v>0</v>
      </c>
    </row>
    <row r="43" spans="1:9" x14ac:dyDescent="0.25">
      <c r="A43" s="16" t="s">
        <v>108</v>
      </c>
      <c r="B43" s="17"/>
      <c r="C43" s="33"/>
      <c r="D43" s="17"/>
      <c r="E43" s="18"/>
      <c r="F43" s="19"/>
      <c r="G43" s="18">
        <v>8</v>
      </c>
      <c r="H43" s="119"/>
      <c r="I43" s="93">
        <f t="shared" si="0"/>
        <v>0</v>
      </c>
    </row>
    <row r="44" spans="1:9" x14ac:dyDescent="0.25">
      <c r="A44" s="16" t="s">
        <v>106</v>
      </c>
      <c r="B44" s="17"/>
      <c r="C44" s="33"/>
      <c r="D44" s="17"/>
      <c r="E44" s="18"/>
      <c r="F44" s="19"/>
      <c r="G44" s="18">
        <v>6</v>
      </c>
      <c r="H44" s="119"/>
      <c r="I44" s="93">
        <f t="shared" si="0"/>
        <v>0</v>
      </c>
    </row>
    <row r="45" spans="1:9" x14ac:dyDescent="0.25">
      <c r="A45" s="16" t="s">
        <v>105</v>
      </c>
      <c r="B45" s="17"/>
      <c r="C45" s="33"/>
      <c r="D45" s="17"/>
      <c r="E45" s="18"/>
      <c r="F45" s="19"/>
      <c r="G45" s="18">
        <v>2</v>
      </c>
      <c r="H45" s="119"/>
      <c r="I45" s="93">
        <f t="shared" si="0"/>
        <v>0</v>
      </c>
    </row>
    <row r="46" spans="1:9" x14ac:dyDescent="0.25">
      <c r="A46" s="16" t="s">
        <v>39</v>
      </c>
      <c r="B46" s="17"/>
      <c r="C46" s="33"/>
      <c r="D46" s="17"/>
      <c r="E46" s="18"/>
      <c r="F46" s="19"/>
      <c r="G46" s="18">
        <v>1</v>
      </c>
      <c r="H46" s="119"/>
      <c r="I46" s="93">
        <f t="shared" si="0"/>
        <v>0</v>
      </c>
    </row>
    <row r="47" spans="1:9" x14ac:dyDescent="0.25">
      <c r="A47" s="139" t="s">
        <v>13</v>
      </c>
      <c r="B47" s="139"/>
      <c r="C47" s="34">
        <f>8.5+13+3.5+34.3+6.1+10.8</f>
        <v>76.199999999999989</v>
      </c>
      <c r="D47" s="15" t="s">
        <v>11</v>
      </c>
      <c r="E47" s="20"/>
      <c r="F47" s="20"/>
      <c r="G47" s="20"/>
      <c r="H47" s="120"/>
      <c r="I47" s="97"/>
    </row>
    <row r="48" spans="1:9" x14ac:dyDescent="0.25">
      <c r="A48" s="16" t="s">
        <v>46</v>
      </c>
      <c r="B48" s="17"/>
      <c r="C48" s="52">
        <v>311</v>
      </c>
      <c r="D48" s="53" t="s">
        <v>18</v>
      </c>
      <c r="E48" s="53"/>
      <c r="F48" s="19"/>
      <c r="G48" s="18">
        <v>2</v>
      </c>
      <c r="H48" s="119"/>
      <c r="I48" s="93">
        <f t="shared" si="0"/>
        <v>0</v>
      </c>
    </row>
    <row r="49" spans="1:13" x14ac:dyDescent="0.25">
      <c r="A49" s="16" t="s">
        <v>47</v>
      </c>
      <c r="B49" s="17"/>
      <c r="C49" s="52">
        <f>311/2</f>
        <v>155.5</v>
      </c>
      <c r="D49" s="53" t="s">
        <v>18</v>
      </c>
      <c r="E49" s="53"/>
      <c r="F49" s="19"/>
      <c r="G49" s="18">
        <v>2</v>
      </c>
      <c r="H49" s="119"/>
      <c r="I49" s="93">
        <f t="shared" si="0"/>
        <v>0</v>
      </c>
    </row>
    <row r="50" spans="1:13" x14ac:dyDescent="0.25">
      <c r="A50" s="16" t="s">
        <v>48</v>
      </c>
      <c r="B50" s="17"/>
      <c r="C50" s="52">
        <v>76</v>
      </c>
      <c r="D50" s="53" t="s">
        <v>11</v>
      </c>
      <c r="E50" s="53"/>
      <c r="F50" s="19"/>
      <c r="G50" s="18">
        <v>6</v>
      </c>
      <c r="H50" s="119"/>
      <c r="I50" s="93">
        <f t="shared" si="0"/>
        <v>0</v>
      </c>
    </row>
    <row r="51" spans="1:13" x14ac:dyDescent="0.25">
      <c r="A51" s="16" t="s">
        <v>106</v>
      </c>
      <c r="B51" s="17"/>
      <c r="C51" s="33"/>
      <c r="D51" s="17"/>
      <c r="E51" s="18"/>
      <c r="F51" s="19"/>
      <c r="G51" s="18">
        <v>6</v>
      </c>
      <c r="H51" s="119"/>
      <c r="I51" s="93">
        <f t="shared" si="0"/>
        <v>0</v>
      </c>
    </row>
    <row r="52" spans="1:13" x14ac:dyDescent="0.25">
      <c r="A52" s="16" t="s">
        <v>105</v>
      </c>
      <c r="B52" s="17"/>
      <c r="C52" s="33"/>
      <c r="D52" s="17"/>
      <c r="E52" s="18"/>
      <c r="F52" s="19"/>
      <c r="G52" s="18">
        <v>2</v>
      </c>
      <c r="H52" s="119"/>
      <c r="I52" s="93">
        <f t="shared" si="0"/>
        <v>0</v>
      </c>
    </row>
    <row r="53" spans="1:13" x14ac:dyDescent="0.25">
      <c r="A53" s="139" t="s">
        <v>90</v>
      </c>
      <c r="B53" s="139"/>
      <c r="C53" s="34">
        <f>11.2+13.5</f>
        <v>24.7</v>
      </c>
      <c r="D53" s="51" t="s">
        <v>18</v>
      </c>
      <c r="E53" s="20"/>
      <c r="F53" s="20"/>
      <c r="G53" s="20"/>
      <c r="H53" s="120"/>
      <c r="I53" s="97"/>
      <c r="M53" s="49"/>
    </row>
    <row r="54" spans="1:13" x14ac:dyDescent="0.25">
      <c r="A54" s="16" t="s">
        <v>88</v>
      </c>
      <c r="B54" s="17"/>
      <c r="C54" s="33"/>
      <c r="D54" s="17"/>
      <c r="E54" s="18"/>
      <c r="F54" s="19"/>
      <c r="G54" s="18">
        <v>1</v>
      </c>
      <c r="H54" s="119"/>
      <c r="I54" s="93">
        <f t="shared" si="0"/>
        <v>0</v>
      </c>
    </row>
    <row r="55" spans="1:13" x14ac:dyDescent="0.25">
      <c r="A55" s="16" t="s">
        <v>91</v>
      </c>
      <c r="B55" s="17"/>
      <c r="C55" s="33"/>
      <c r="D55" s="17"/>
      <c r="E55" s="18"/>
      <c r="F55" s="19"/>
      <c r="G55" s="18">
        <v>4</v>
      </c>
      <c r="H55" s="119"/>
      <c r="I55" s="93">
        <f t="shared" si="0"/>
        <v>0</v>
      </c>
    </row>
    <row r="56" spans="1:13" x14ac:dyDescent="0.25">
      <c r="A56" s="16" t="s">
        <v>106</v>
      </c>
      <c r="B56" s="17"/>
      <c r="C56" s="33"/>
      <c r="D56" s="17"/>
      <c r="E56" s="18"/>
      <c r="F56" s="19"/>
      <c r="G56" s="18">
        <v>6</v>
      </c>
      <c r="H56" s="119"/>
      <c r="I56" s="93">
        <f t="shared" si="0"/>
        <v>0</v>
      </c>
    </row>
    <row r="57" spans="1:13" x14ac:dyDescent="0.25">
      <c r="A57" s="16" t="s">
        <v>105</v>
      </c>
      <c r="B57" s="17"/>
      <c r="C57" s="33"/>
      <c r="D57" s="17"/>
      <c r="E57" s="18"/>
      <c r="F57" s="19"/>
      <c r="G57" s="18">
        <v>2</v>
      </c>
      <c r="H57" s="119"/>
      <c r="I57" s="93">
        <f t="shared" si="0"/>
        <v>0</v>
      </c>
    </row>
    <row r="58" spans="1:13" x14ac:dyDescent="0.25">
      <c r="A58" s="139" t="s">
        <v>14</v>
      </c>
      <c r="B58" s="139"/>
      <c r="C58" s="34">
        <f>136.4+592.6+80.4+150.4+96.4+1854.2+441.5</f>
        <v>3351.9</v>
      </c>
      <c r="D58" s="15" t="s">
        <v>11</v>
      </c>
      <c r="E58" s="20"/>
      <c r="F58" s="20"/>
      <c r="G58" s="20"/>
      <c r="H58" s="120"/>
      <c r="I58" s="97"/>
    </row>
    <row r="59" spans="1:13" x14ac:dyDescent="0.25">
      <c r="A59" s="16" t="s">
        <v>40</v>
      </c>
      <c r="B59" s="17"/>
      <c r="C59" s="52"/>
      <c r="D59" s="53"/>
      <c r="E59" s="53"/>
      <c r="F59" s="19"/>
      <c r="G59" s="18">
        <v>30</v>
      </c>
      <c r="H59" s="119"/>
      <c r="I59" s="93">
        <f t="shared" si="0"/>
        <v>0</v>
      </c>
    </row>
    <row r="60" spans="1:13" x14ac:dyDescent="0.25">
      <c r="A60" s="16" t="s">
        <v>70</v>
      </c>
      <c r="B60" s="17"/>
      <c r="C60" s="52">
        <v>19</v>
      </c>
      <c r="D60" s="53" t="s">
        <v>61</v>
      </c>
      <c r="E60" s="53"/>
      <c r="F60" s="19"/>
      <c r="G60" s="18">
        <v>15</v>
      </c>
      <c r="H60" s="119"/>
      <c r="I60" s="93">
        <f t="shared" si="0"/>
        <v>0</v>
      </c>
    </row>
    <row r="61" spans="1:13" x14ac:dyDescent="0.25">
      <c r="A61" s="16" t="s">
        <v>69</v>
      </c>
      <c r="B61" s="17"/>
      <c r="C61" s="52">
        <v>409</v>
      </c>
      <c r="D61" s="53" t="s">
        <v>18</v>
      </c>
      <c r="E61" s="53"/>
      <c r="F61" s="19"/>
      <c r="G61" s="18">
        <v>1</v>
      </c>
      <c r="H61" s="119"/>
      <c r="I61" s="93">
        <f t="shared" si="0"/>
        <v>0</v>
      </c>
    </row>
    <row r="62" spans="1:13" x14ac:dyDescent="0.25">
      <c r="A62" s="16" t="s">
        <v>41</v>
      </c>
      <c r="B62" s="17"/>
      <c r="C62" s="52"/>
      <c r="D62" s="54"/>
      <c r="E62" s="53"/>
      <c r="F62" s="19"/>
      <c r="G62" s="18">
        <v>1</v>
      </c>
      <c r="H62" s="119"/>
      <c r="I62" s="93">
        <f t="shared" si="0"/>
        <v>0</v>
      </c>
    </row>
    <row r="63" spans="1:13" x14ac:dyDescent="0.25">
      <c r="A63" s="16" t="s">
        <v>42</v>
      </c>
      <c r="B63" s="17"/>
      <c r="C63" s="52"/>
      <c r="D63" s="54"/>
      <c r="E63" s="53"/>
      <c r="F63" s="19"/>
      <c r="G63" s="18">
        <v>1</v>
      </c>
      <c r="H63" s="119"/>
      <c r="I63" s="93">
        <f t="shared" si="0"/>
        <v>0</v>
      </c>
    </row>
    <row r="64" spans="1:13" x14ac:dyDescent="0.25">
      <c r="A64" s="16" t="s">
        <v>39</v>
      </c>
      <c r="B64" s="17"/>
      <c r="C64" s="52"/>
      <c r="D64" s="54"/>
      <c r="E64" s="53"/>
      <c r="F64" s="16"/>
      <c r="G64" s="18">
        <v>1</v>
      </c>
      <c r="H64" s="119"/>
      <c r="I64" s="93">
        <f t="shared" si="0"/>
        <v>0</v>
      </c>
    </row>
    <row r="65" spans="1:9" x14ac:dyDescent="0.25">
      <c r="A65" s="16" t="s">
        <v>105</v>
      </c>
      <c r="B65" s="17"/>
      <c r="C65" s="52"/>
      <c r="D65" s="54"/>
      <c r="E65" s="53"/>
      <c r="F65" s="16"/>
      <c r="G65" s="18">
        <v>2</v>
      </c>
      <c r="H65" s="119"/>
      <c r="I65" s="93">
        <f t="shared" si="0"/>
        <v>0</v>
      </c>
    </row>
    <row r="66" spans="1:9" x14ac:dyDescent="0.25">
      <c r="A66" s="139" t="s">
        <v>63</v>
      </c>
      <c r="B66" s="139"/>
      <c r="C66" s="34">
        <f>4.1+197.6</f>
        <v>201.7</v>
      </c>
      <c r="D66" s="15" t="s">
        <v>11</v>
      </c>
      <c r="E66" s="20"/>
      <c r="F66" s="20"/>
      <c r="G66" s="20"/>
      <c r="H66" s="120"/>
      <c r="I66" s="97"/>
    </row>
    <row r="67" spans="1:9" x14ac:dyDescent="0.25">
      <c r="A67" s="16" t="s">
        <v>68</v>
      </c>
      <c r="B67" s="17"/>
      <c r="C67" s="33"/>
      <c r="D67" s="17"/>
      <c r="E67" s="18"/>
      <c r="F67" s="19"/>
      <c r="G67" s="18">
        <v>2</v>
      </c>
      <c r="H67" s="119"/>
      <c r="I67" s="93">
        <f t="shared" si="0"/>
        <v>0</v>
      </c>
    </row>
    <row r="68" spans="1:9" ht="18" x14ac:dyDescent="0.25">
      <c r="A68" s="134" t="s">
        <v>33</v>
      </c>
      <c r="B68" s="134"/>
      <c r="C68" s="134"/>
      <c r="D68" s="134"/>
      <c r="E68" s="134"/>
      <c r="F68" s="134"/>
      <c r="G68" s="134"/>
      <c r="H68" s="120"/>
      <c r="I68" s="97"/>
    </row>
    <row r="69" spans="1:9" x14ac:dyDescent="0.25">
      <c r="A69" s="135" t="s">
        <v>15</v>
      </c>
      <c r="B69" s="135"/>
      <c r="C69" s="42">
        <f>40.3+71.4+14.7+416.8+1886.2+142.8+6.1+42+368.1+299.8+139.1+4.9+2.5+157.1+142+154.1+176.6+134.6</f>
        <v>4199.1000000000004</v>
      </c>
      <c r="D69" s="29" t="s">
        <v>11</v>
      </c>
      <c r="E69" s="29"/>
      <c r="F69" s="107"/>
      <c r="G69" s="107"/>
      <c r="H69" s="120"/>
      <c r="I69" s="97"/>
    </row>
    <row r="70" spans="1:9" x14ac:dyDescent="0.25">
      <c r="A70" s="30" t="s">
        <v>74</v>
      </c>
      <c r="B70" s="31"/>
      <c r="C70" s="43"/>
      <c r="D70" s="31"/>
      <c r="E70" s="44"/>
      <c r="F70" s="30"/>
      <c r="G70" s="44">
        <v>8</v>
      </c>
      <c r="H70" s="119"/>
      <c r="I70" s="93">
        <f t="shared" si="0"/>
        <v>0</v>
      </c>
    </row>
    <row r="71" spans="1:9" x14ac:dyDescent="0.25">
      <c r="A71" s="30" t="s">
        <v>75</v>
      </c>
      <c r="B71" s="31"/>
      <c r="C71" s="43"/>
      <c r="D71" s="31"/>
      <c r="E71" s="44"/>
      <c r="F71" s="30"/>
      <c r="G71" s="44">
        <v>4</v>
      </c>
      <c r="H71" s="119"/>
      <c r="I71" s="93">
        <f t="shared" si="0"/>
        <v>0</v>
      </c>
    </row>
    <row r="72" spans="1:9" x14ac:dyDescent="0.25">
      <c r="A72" s="30" t="s">
        <v>50</v>
      </c>
      <c r="B72" s="31"/>
      <c r="C72" s="43"/>
      <c r="D72" s="31"/>
      <c r="E72" s="44"/>
      <c r="F72" s="30"/>
      <c r="G72" s="44">
        <v>5</v>
      </c>
      <c r="H72" s="119"/>
      <c r="I72" s="93">
        <f t="shared" si="0"/>
        <v>0</v>
      </c>
    </row>
    <row r="73" spans="1:9" x14ac:dyDescent="0.25">
      <c r="A73" s="30" t="s">
        <v>107</v>
      </c>
      <c r="B73" s="31"/>
      <c r="C73" s="43"/>
      <c r="D73" s="31"/>
      <c r="E73" s="44"/>
      <c r="F73" s="30"/>
      <c r="G73" s="44">
        <v>2</v>
      </c>
      <c r="H73" s="119"/>
      <c r="I73" s="93">
        <f t="shared" si="0"/>
        <v>0</v>
      </c>
    </row>
    <row r="74" spans="1:9" ht="18" x14ac:dyDescent="0.25">
      <c r="A74" s="137" t="s">
        <v>34</v>
      </c>
      <c r="B74" s="137"/>
      <c r="C74" s="137"/>
      <c r="D74" s="137"/>
      <c r="E74" s="137"/>
      <c r="F74" s="137"/>
      <c r="G74" s="137"/>
      <c r="H74" s="61"/>
      <c r="I74" s="61"/>
    </row>
    <row r="75" spans="1:9" x14ac:dyDescent="0.25">
      <c r="A75" s="138" t="s">
        <v>82</v>
      </c>
      <c r="B75" s="138"/>
      <c r="C75" s="35">
        <f>355.4</f>
        <v>355.4</v>
      </c>
      <c r="D75" s="22" t="s">
        <v>18</v>
      </c>
      <c r="E75" s="108"/>
      <c r="F75" s="108"/>
      <c r="G75" s="108"/>
      <c r="H75" s="61"/>
      <c r="I75" s="61"/>
    </row>
    <row r="76" spans="1:9" x14ac:dyDescent="0.25">
      <c r="A76" s="138" t="s">
        <v>83</v>
      </c>
      <c r="B76" s="138"/>
      <c r="C76" s="35">
        <f>9.1+13+12.2+21.3</f>
        <v>55.599999999999994</v>
      </c>
      <c r="D76" s="22" t="s">
        <v>18</v>
      </c>
      <c r="E76" s="108"/>
      <c r="F76" s="108"/>
      <c r="G76" s="108"/>
      <c r="H76" s="61"/>
      <c r="I76" s="61"/>
    </row>
    <row r="77" spans="1:9" x14ac:dyDescent="0.25">
      <c r="A77" s="138" t="s">
        <v>86</v>
      </c>
      <c r="B77" s="138"/>
      <c r="C77" s="35">
        <f>97.6+15+29+12</f>
        <v>153.6</v>
      </c>
      <c r="D77" s="22" t="s">
        <v>18</v>
      </c>
      <c r="E77" s="108"/>
      <c r="F77" s="108"/>
      <c r="G77" s="108"/>
      <c r="H77" s="61"/>
      <c r="I77" s="61"/>
    </row>
    <row r="78" spans="1:9" x14ac:dyDescent="0.25">
      <c r="A78" s="108" t="s">
        <v>100</v>
      </c>
      <c r="B78" s="108"/>
      <c r="C78" s="35">
        <v>75</v>
      </c>
      <c r="D78" s="22" t="s">
        <v>18</v>
      </c>
      <c r="E78" s="108"/>
      <c r="F78" s="108"/>
      <c r="G78" s="108"/>
      <c r="H78" s="61"/>
      <c r="I78" s="61"/>
    </row>
    <row r="79" spans="1:9" ht="18" x14ac:dyDescent="0.25">
      <c r="A79" s="136" t="s">
        <v>35</v>
      </c>
      <c r="B79" s="136"/>
      <c r="C79" s="136"/>
      <c r="D79" s="136"/>
      <c r="E79" s="136"/>
      <c r="F79" s="136"/>
      <c r="G79" s="136"/>
      <c r="H79" s="61"/>
      <c r="I79" s="61"/>
    </row>
    <row r="80" spans="1:9" x14ac:dyDescent="0.25">
      <c r="A80" s="132" t="s">
        <v>19</v>
      </c>
      <c r="B80" s="132"/>
      <c r="C80" s="36">
        <v>8</v>
      </c>
      <c r="D80" s="23" t="s">
        <v>61</v>
      </c>
      <c r="E80" s="23"/>
      <c r="F80" s="106"/>
      <c r="G80" s="106"/>
      <c r="H80" s="61"/>
      <c r="I80" s="61"/>
    </row>
    <row r="81" spans="1:13" x14ac:dyDescent="0.25">
      <c r="A81" s="24" t="s">
        <v>51</v>
      </c>
      <c r="B81" s="25"/>
      <c r="C81" s="37"/>
      <c r="D81" s="25"/>
      <c r="E81" s="45"/>
      <c r="F81" s="24"/>
      <c r="G81" s="45">
        <v>2</v>
      </c>
      <c r="H81" s="61"/>
      <c r="I81" s="61"/>
    </row>
    <row r="82" spans="1:13" x14ac:dyDescent="0.25">
      <c r="A82" s="24" t="s">
        <v>52</v>
      </c>
      <c r="B82" s="25"/>
      <c r="C82" s="37"/>
      <c r="D82" s="25"/>
      <c r="E82" s="45"/>
      <c r="F82" s="24"/>
      <c r="G82" s="45">
        <v>30</v>
      </c>
      <c r="H82" s="61"/>
      <c r="I82" s="61"/>
    </row>
    <row r="83" spans="1:13" x14ac:dyDescent="0.25">
      <c r="A83" s="132" t="s">
        <v>20</v>
      </c>
      <c r="B83" s="132"/>
      <c r="C83" s="36">
        <f>2.3+13+13+13+13+29+12+12+10.4+12.1</f>
        <v>129.80000000000001</v>
      </c>
      <c r="D83" s="23" t="s">
        <v>18</v>
      </c>
      <c r="E83" s="23"/>
      <c r="F83" s="106"/>
      <c r="G83" s="23"/>
      <c r="H83" s="61"/>
      <c r="I83" s="61"/>
    </row>
    <row r="84" spans="1:13" x14ac:dyDescent="0.25">
      <c r="A84" s="24" t="s">
        <v>51</v>
      </c>
      <c r="B84" s="25"/>
      <c r="C84" s="37"/>
      <c r="D84" s="25"/>
      <c r="E84" s="45"/>
      <c r="F84" s="24"/>
      <c r="G84" s="45">
        <v>4</v>
      </c>
      <c r="H84" s="61"/>
      <c r="I84" s="61"/>
    </row>
    <row r="85" spans="1:13" x14ac:dyDescent="0.25">
      <c r="A85" s="132" t="s">
        <v>21</v>
      </c>
      <c r="B85" s="132"/>
      <c r="C85" s="36">
        <v>15</v>
      </c>
      <c r="D85" s="23" t="s">
        <v>61</v>
      </c>
      <c r="E85" s="23"/>
      <c r="F85" s="106"/>
      <c r="G85" s="23"/>
      <c r="H85" s="61"/>
      <c r="I85" s="61"/>
    </row>
    <row r="86" spans="1:13" x14ac:dyDescent="0.25">
      <c r="A86" s="24" t="s">
        <v>51</v>
      </c>
      <c r="B86" s="25"/>
      <c r="C86" s="37"/>
      <c r="D86" s="25"/>
      <c r="E86" s="45"/>
      <c r="F86" s="24"/>
      <c r="G86" s="45">
        <v>4</v>
      </c>
      <c r="H86" s="61"/>
      <c r="I86" s="61"/>
    </row>
    <row r="87" spans="1:13" x14ac:dyDescent="0.25">
      <c r="A87" s="24" t="s">
        <v>55</v>
      </c>
      <c r="B87" s="25"/>
      <c r="C87" s="37"/>
      <c r="D87" s="25"/>
      <c r="E87" s="45"/>
      <c r="F87" s="24"/>
      <c r="G87" s="45">
        <v>1</v>
      </c>
      <c r="H87" s="61"/>
      <c r="I87" s="61"/>
    </row>
    <row r="88" spans="1:13" x14ac:dyDescent="0.25">
      <c r="A88" s="132" t="s">
        <v>101</v>
      </c>
      <c r="B88" s="132"/>
      <c r="C88" s="36">
        <v>14</v>
      </c>
      <c r="D88" s="23" t="s">
        <v>61</v>
      </c>
      <c r="E88" s="23"/>
      <c r="F88" s="106"/>
      <c r="G88" s="23"/>
      <c r="H88" s="61"/>
      <c r="I88" s="61"/>
      <c r="M88" s="49"/>
    </row>
    <row r="89" spans="1:13" x14ac:dyDescent="0.25">
      <c r="A89" s="24" t="s">
        <v>53</v>
      </c>
      <c r="B89" s="25"/>
      <c r="C89" s="37"/>
      <c r="D89" s="25"/>
      <c r="E89" s="45"/>
      <c r="F89" s="24"/>
      <c r="G89" s="45">
        <v>1</v>
      </c>
      <c r="H89" s="61"/>
      <c r="I89" s="61"/>
    </row>
    <row r="90" spans="1:13" x14ac:dyDescent="0.25">
      <c r="A90" s="24" t="s">
        <v>54</v>
      </c>
      <c r="B90" s="25"/>
      <c r="C90" s="37"/>
      <c r="D90" s="25"/>
      <c r="E90" s="45"/>
      <c r="F90" s="24"/>
      <c r="G90" s="45">
        <v>3</v>
      </c>
      <c r="H90" s="61"/>
      <c r="I90" s="61"/>
    </row>
    <row r="91" spans="1:13" x14ac:dyDescent="0.25">
      <c r="A91" s="132" t="s">
        <v>23</v>
      </c>
      <c r="B91" s="132"/>
      <c r="C91" s="36">
        <v>1</v>
      </c>
      <c r="D91" s="23" t="s">
        <v>61</v>
      </c>
      <c r="E91" s="23"/>
      <c r="F91" s="106"/>
      <c r="G91" s="23"/>
      <c r="H91" s="61"/>
      <c r="I91" s="61"/>
    </row>
    <row r="92" spans="1:13" x14ac:dyDescent="0.25">
      <c r="A92" s="24" t="s">
        <v>59</v>
      </c>
      <c r="B92" s="25"/>
      <c r="C92" s="37"/>
      <c r="D92" s="25"/>
      <c r="E92" s="45"/>
      <c r="F92" s="24"/>
      <c r="G92" s="45">
        <v>1</v>
      </c>
      <c r="H92" s="61"/>
      <c r="I92" s="61"/>
    </row>
    <row r="93" spans="1:13" x14ac:dyDescent="0.25">
      <c r="A93" s="132" t="s">
        <v>27</v>
      </c>
      <c r="B93" s="132"/>
      <c r="C93" s="36">
        <v>1</v>
      </c>
      <c r="D93" s="23" t="s">
        <v>61</v>
      </c>
      <c r="E93" s="23"/>
      <c r="F93" s="106"/>
      <c r="G93" s="23"/>
      <c r="H93" s="61"/>
      <c r="I93" s="61"/>
    </row>
    <row r="94" spans="1:13" x14ac:dyDescent="0.25">
      <c r="A94" s="24" t="s">
        <v>59</v>
      </c>
      <c r="B94" s="26"/>
      <c r="C94" s="38"/>
      <c r="D94" s="26"/>
      <c r="E94" s="45"/>
      <c r="F94" s="26"/>
      <c r="G94" s="46">
        <v>1</v>
      </c>
      <c r="H94" s="61"/>
      <c r="I94" s="61"/>
    </row>
    <row r="95" spans="1:13" x14ac:dyDescent="0.25">
      <c r="A95" s="24" t="s">
        <v>51</v>
      </c>
      <c r="B95" s="25"/>
      <c r="C95" s="37"/>
      <c r="D95" s="25"/>
      <c r="E95" s="45"/>
      <c r="F95" s="24"/>
      <c r="G95" s="45">
        <v>1</v>
      </c>
      <c r="H95" s="61"/>
      <c r="I95" s="61"/>
    </row>
    <row r="96" spans="1:13" ht="18" x14ac:dyDescent="0.25">
      <c r="A96" s="133" t="s">
        <v>111</v>
      </c>
      <c r="B96" s="133"/>
      <c r="C96" s="133"/>
      <c r="D96" s="133"/>
      <c r="E96" s="133"/>
      <c r="F96" s="133"/>
      <c r="G96" s="133"/>
      <c r="H96" s="65" t="s">
        <v>120</v>
      </c>
      <c r="I96" s="65" t="s">
        <v>119</v>
      </c>
    </row>
    <row r="97" spans="1:9" x14ac:dyDescent="0.25">
      <c r="A97" s="141" t="s">
        <v>109</v>
      </c>
      <c r="B97" s="141"/>
      <c r="C97" s="58">
        <v>8</v>
      </c>
      <c r="D97" s="59" t="s">
        <v>112</v>
      </c>
      <c r="E97" s="59"/>
      <c r="F97" s="110"/>
      <c r="G97" s="59"/>
      <c r="H97" s="119"/>
      <c r="I97" s="93">
        <f>C97*H97</f>
        <v>0</v>
      </c>
    </row>
    <row r="98" spans="1:9" x14ac:dyDescent="0.25">
      <c r="A98" s="141" t="s">
        <v>110</v>
      </c>
      <c r="B98" s="141"/>
      <c r="C98" s="58">
        <v>16</v>
      </c>
      <c r="D98" s="59" t="s">
        <v>112</v>
      </c>
      <c r="E98" s="59"/>
      <c r="F98" s="110"/>
      <c r="G98" s="59"/>
      <c r="H98" s="119"/>
      <c r="I98" s="93">
        <f>C98*H98</f>
        <v>0</v>
      </c>
    </row>
    <row r="99" spans="1:9" x14ac:dyDescent="0.25">
      <c r="A99" s="143"/>
      <c r="B99" s="143"/>
      <c r="C99" s="1"/>
      <c r="H99" s="2" t="s">
        <v>121</v>
      </c>
      <c r="I99" s="94">
        <f>SUM(I12:I73,I97,I98)</f>
        <v>0</v>
      </c>
    </row>
    <row r="100" spans="1:9" x14ac:dyDescent="0.25">
      <c r="A100" s="143"/>
      <c r="B100" s="143"/>
      <c r="C100" s="1"/>
    </row>
    <row r="101" spans="1:9" x14ac:dyDescent="0.25">
      <c r="C101" s="1"/>
    </row>
    <row r="102" spans="1:9" x14ac:dyDescent="0.25">
      <c r="C102" s="1"/>
    </row>
    <row r="103" spans="1:9" x14ac:dyDescent="0.25">
      <c r="C103" s="1"/>
    </row>
    <row r="104" spans="1:9" x14ac:dyDescent="0.25">
      <c r="C104" s="1"/>
    </row>
    <row r="105" spans="1:9" x14ac:dyDescent="0.25">
      <c r="C105" s="1"/>
    </row>
    <row r="106" spans="1:9" x14ac:dyDescent="0.25">
      <c r="C106" s="1"/>
    </row>
    <row r="107" spans="1:9" x14ac:dyDescent="0.25">
      <c r="C107" s="1"/>
    </row>
  </sheetData>
  <sheetProtection algorithmName="SHA-512" hashValue="zyOvbjUqIb2zpj3QZpMH2Yz9KtLAnxyDUgTD3NMPEVT3+oi1KmrAdXRC9EeyRR7BQgjroZgdO43Wcy3cgW7+Eg==" saltValue="8rBRMHNFrK76v1vAeFOhnw==" spinCount="100000" sheet="1" objects="1" scenarios="1" selectLockedCells="1"/>
  <mergeCells count="37">
    <mergeCell ref="B2:C2"/>
    <mergeCell ref="B3:C3"/>
    <mergeCell ref="B4:C4"/>
    <mergeCell ref="F8:G8"/>
    <mergeCell ref="F9:G9"/>
    <mergeCell ref="A10:G10"/>
    <mergeCell ref="A11:B11"/>
    <mergeCell ref="A15:B15"/>
    <mergeCell ref="A20:B20"/>
    <mergeCell ref="A25:B25"/>
    <mergeCell ref="A98:B98"/>
    <mergeCell ref="A29:B29"/>
    <mergeCell ref="A74:G74"/>
    <mergeCell ref="A35:B35"/>
    <mergeCell ref="A41:B41"/>
    <mergeCell ref="A47:B47"/>
    <mergeCell ref="A53:B53"/>
    <mergeCell ref="A58:B58"/>
    <mergeCell ref="A66:B66"/>
    <mergeCell ref="A68:G68"/>
    <mergeCell ref="A69:B69"/>
    <mergeCell ref="H8:H9"/>
    <mergeCell ref="I8:I9"/>
    <mergeCell ref="A100:B100"/>
    <mergeCell ref="A99:B99"/>
    <mergeCell ref="A75:B75"/>
    <mergeCell ref="A76:B76"/>
    <mergeCell ref="A77:B77"/>
    <mergeCell ref="A79:G79"/>
    <mergeCell ref="A80:B80"/>
    <mergeCell ref="A83:B83"/>
    <mergeCell ref="A85:B85"/>
    <mergeCell ref="A88:B88"/>
    <mergeCell ref="A91:B91"/>
    <mergeCell ref="A93:B93"/>
    <mergeCell ref="A96:G96"/>
    <mergeCell ref="A97:B97"/>
  </mergeCells>
  <dataValidations count="1">
    <dataValidation type="whole" allowBlank="1" showInputMessage="1" showErrorMessage="1" error="Negatieve bedragen en hoger dan € 50,- niet toegestaan" sqref="H97:H98">
      <formula1>0</formula1>
      <formula2>50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Instructie en ondertekening</vt:lpstr>
      <vt:lpstr>Aeres Emmeloord</vt:lpstr>
      <vt:lpstr>Aeres Dronten ABC GEBOUW</vt:lpstr>
      <vt:lpstr>Aeres Dronten Drieslag</vt:lpstr>
      <vt:lpstr>Aeres Farms Dronten</vt:lpstr>
      <vt:lpstr>Aeres (V)MBO Almere</vt:lpstr>
      <vt:lpstr>Aeres VMBO Lelystad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Bram Klompenhouwer</dc:creator>
  <cp:lastModifiedBy>Wakeren, S van</cp:lastModifiedBy>
  <cp:lastPrinted>2019-09-13T12:42:01Z</cp:lastPrinted>
  <dcterms:created xsi:type="dcterms:W3CDTF">2019-07-19T13:07:35Z</dcterms:created>
  <dcterms:modified xsi:type="dcterms:W3CDTF">2019-10-10T12:19:10Z</dcterms:modified>
</cp:coreProperties>
</file>