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updateLinks="never" codeName="ThisWorkbook" defaultThemeVersion="124226"/>
  <bookViews>
    <workbookView xWindow="-105" yWindow="-105" windowWidth="23250" windowHeight="12255"/>
  </bookViews>
  <sheets>
    <sheet name="Criteria" sheetId="2" r:id="rId1"/>
    <sheet name="Referentie 1" sheetId="1" r:id="rId2"/>
    <sheet name="Referentie 2" sheetId="4" r:id="rId3"/>
    <sheet name="Referentie 3" sheetId="5" r:id="rId4"/>
    <sheet name="Referentie 4" sheetId="6" r:id="rId5"/>
    <sheet name="Referentie 5" sheetId="7" r:id="rId6"/>
    <sheet name="antwoorden gesloten vraag" sheetId="8" state="hidden" r:id="rId7"/>
  </sheets>
  <definedNames>
    <definedName name="Gesloten_vraag">'antwoorden gesloten vraag'!$A$1:$A$2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2" i="2" l="1"/>
  <c r="G20" i="2"/>
  <c r="D21" i="7" l="1"/>
  <c r="D21" i="6"/>
  <c r="D21" i="4"/>
  <c r="D21" i="1"/>
  <c r="D21" i="5"/>
  <c r="G32" i="2" l="1"/>
  <c r="G31" i="2"/>
  <c r="G30" i="2"/>
  <c r="G29" i="2"/>
  <c r="G28" i="2"/>
  <c r="G27" i="2"/>
  <c r="G26" i="2"/>
  <c r="G25" i="2"/>
  <c r="G24" i="2"/>
  <c r="D31" i="2" l="1"/>
  <c r="D30" i="2"/>
  <c r="D29" i="2"/>
  <c r="D28" i="2"/>
  <c r="D27" i="2"/>
  <c r="H31" i="2"/>
  <c r="H27" i="2"/>
  <c r="H28" i="2" l="1"/>
  <c r="H30" i="2"/>
  <c r="E21" i="7"/>
  <c r="E9" i="7"/>
  <c r="E21" i="6"/>
  <c r="E9" i="6"/>
  <c r="E9" i="5"/>
  <c r="E21" i="4"/>
  <c r="E9" i="4"/>
  <c r="E21" i="5" l="1"/>
  <c r="H29" i="2"/>
  <c r="E9" i="1"/>
  <c r="E21" i="1"/>
  <c r="F9" i="2" l="1"/>
  <c r="D26" i="2"/>
  <c r="H26" i="2" s="1"/>
  <c r="D44" i="2" l="1"/>
  <c r="F11" i="2"/>
  <c r="D22" i="2" l="1"/>
  <c r="H22" i="2" s="1"/>
  <c r="G49" i="2"/>
  <c r="G45" i="2"/>
  <c r="H45" i="2" s="1"/>
  <c r="B48" i="2"/>
  <c r="D49" i="2"/>
  <c r="D25" i="2"/>
  <c r="H25" i="2" s="1"/>
  <c r="C50" i="2"/>
  <c r="C39" i="2"/>
  <c r="G38" i="2"/>
  <c r="D38" i="2"/>
  <c r="G37" i="2"/>
  <c r="D37" i="2"/>
  <c r="C33" i="2"/>
  <c r="D24" i="2"/>
  <c r="D20" i="2"/>
  <c r="H49" i="2" l="1"/>
  <c r="H24" i="2"/>
  <c r="H38" i="2"/>
  <c r="H37" i="2"/>
  <c r="H20" i="2"/>
  <c r="D50" i="2"/>
  <c r="H50" i="2" l="1"/>
</calcChain>
</file>

<file path=xl/sharedStrings.xml><?xml version="1.0" encoding="utf-8"?>
<sst xmlns="http://schemas.openxmlformats.org/spreadsheetml/2006/main" count="199" uniqueCount="69">
  <si>
    <t>Naam Organisatie:</t>
  </si>
  <si>
    <t>Adres :</t>
  </si>
  <si>
    <t>Datum aanvang opdracht:</t>
  </si>
  <si>
    <t>Korte omschrijving opdracht:</t>
  </si>
  <si>
    <t>De opdracht omvat de volgende activiteiten / heeft de volgende kenmerken:</t>
  </si>
  <si>
    <t>Context opdracht</t>
  </si>
  <si>
    <t>Nee</t>
  </si>
  <si>
    <t>Naam contactpersoon:</t>
  </si>
  <si>
    <t>Functie:</t>
  </si>
  <si>
    <t>e-mail:</t>
  </si>
  <si>
    <t>Telefoon:</t>
  </si>
  <si>
    <t>Datum beëindiging opdracht (maximaal 3 jaar geleden , zie ook Beschrijvend Document):</t>
  </si>
  <si>
    <t>Omvang opdracht</t>
  </si>
  <si>
    <t>Reactie Gegadigde</t>
  </si>
  <si>
    <t>Score</t>
  </si>
  <si>
    <t>Gewogen score</t>
  </si>
  <si>
    <t>Verificatie</t>
  </si>
  <si>
    <t>Minimumeisen</t>
  </si>
  <si>
    <t>Inhoudelijk</t>
  </si>
  <si>
    <t>1.</t>
  </si>
  <si>
    <t>Ja</t>
  </si>
  <si>
    <t>2.</t>
  </si>
  <si>
    <t>Procedureel</t>
  </si>
  <si>
    <t>3.</t>
  </si>
  <si>
    <t>4.</t>
  </si>
  <si>
    <t>Nr.</t>
  </si>
  <si>
    <t>1e weging</t>
  </si>
  <si>
    <t>2e weging</t>
  </si>
  <si>
    <t>Onderdelen</t>
  </si>
  <si>
    <t>Referenties</t>
  </si>
  <si>
    <t>MVO</t>
  </si>
  <si>
    <t>De Gegadigde heeft in het laatste boekjaar een sociaal jaarverslag opgeleverd waarin een beleid op het gebied van maatschappelijk verantwoord ondernemen (MVO)wordt beschreven</t>
  </si>
  <si>
    <t>Het sociaal jaarverslag bevat een opsomming van uitgevoerde MVO-Projecten over het afgelopen boekjaar</t>
  </si>
  <si>
    <t>Totale omzet afgelopen boekjaar (in k€)</t>
  </si>
  <si>
    <t>Selectiecriteria</t>
  </si>
  <si>
    <t>Omvang gemiddeld</t>
  </si>
  <si>
    <t>(Semi-)Overheid</t>
  </si>
  <si>
    <t>Aard opdracht</t>
  </si>
  <si>
    <t>Specialisatieratio</t>
  </si>
  <si>
    <t>Inzetbaar aantal medewerkers</t>
  </si>
  <si>
    <t>Totaal 
(max = 100%)</t>
  </si>
  <si>
    <t>(Semi-) Overheid</t>
  </si>
  <si>
    <t>Betrokken websites (URLs):</t>
  </si>
  <si>
    <t>Heeft de ondernemingover de afgelopen drie boekjaren zonder verlies afgesloten en beschikt zij in het laatste boekjaar over een postief eigen vermogen?</t>
  </si>
  <si>
    <t>Let op: vragen 2 tm 5 hoeft u alleen in te vullen indien het antwoord op vraag 1. "Nee" luidt.</t>
  </si>
  <si>
    <t>5.</t>
  </si>
  <si>
    <t>Resultaat laatste boekjaar - 2</t>
  </si>
  <si>
    <t>Resultaat laatste boekjaar</t>
  </si>
  <si>
    <t>Resultaat gemiddeld (gewogen 1/2/4)</t>
  </si>
  <si>
    <t>Eigen vermogen laatste boekjaar</t>
  </si>
  <si>
    <t>Som eigen vermogen (25%) en gemiddeld resultaat</t>
  </si>
  <si>
    <t>Resultaat laaste boekjaar - 1</t>
  </si>
  <si>
    <t>Acceptatie ARVODI2018</t>
  </si>
  <si>
    <t>Omvang opdracht over afgelopen 36 maanden</t>
  </si>
  <si>
    <r>
      <t>h.</t>
    </r>
    <r>
      <rPr>
        <sz val="7"/>
        <color theme="1"/>
        <rFont val="Times New Roman"/>
        <family val="1"/>
      </rPr>
      <t xml:space="preserve">    </t>
    </r>
    <r>
      <rPr>
        <sz val="11"/>
        <color theme="1"/>
        <rFont val="Calibri"/>
        <family val="2"/>
        <scheme val="minor"/>
      </rPr>
      <t>het ontwerpen en implementeren van een datahuishouding bestaande uit de data governance structuur en de datamanagement werkprocessen en eventuele tooling.</t>
    </r>
  </si>
  <si>
    <t>Het opstellen van een HR strategie, de uitwerking in HR beleid en de operationalisering van dat beleid, gericht op groei en ontwikkeling van organisatie en medewerkers.</t>
  </si>
  <si>
    <t>Informatiemanagement/informatievoorziening  en vertaling van en advisering over functionele behoeften in het werkveld naar met data ondersteunde technische en functionele oplossingen.</t>
  </si>
  <si>
    <t>Het faciliteren van organisatie-ontwikkeltrajecten van top tot op de werkvloer met een sterke focus op data-gedreven werken, continu verbeteren, klantgerichtheid en ondernemerschap.</t>
  </si>
  <si>
    <t>Het inrichten en realiseren van gelaagde besturingsmodellen van board niveau tot werkvloer voor strategische organisatiedoelen.</t>
  </si>
  <si>
    <t>Het inrichten en verantwoorden van compliance, waaronder verantwoording naar derde partijen.</t>
  </si>
  <si>
    <t xml:space="preserve">Het ontwerpen, implementeren, inrichten van klantwaardeketenprocessen, en de besturing en het optimaliseren van deze processen.  </t>
  </si>
  <si>
    <r>
      <t>H</t>
    </r>
    <r>
      <rPr>
        <sz val="11"/>
        <color theme="1"/>
        <rFont val="Calibri"/>
        <family val="2"/>
        <scheme val="minor"/>
      </rPr>
      <t>et geven van inhoudelijke kwaliteitsoordelen en inhoudelijke adviezen over het bedrijfsobjectenmodel met als doel een toekomstvast en flexibel  data- en kennisplatform te hebben.</t>
    </r>
  </si>
  <si>
    <t>Integrale dienstverlening en teaminzet op een combinatie van HR strategie en -beleid, veranderkunde en informatiemanagement en tenminste 1 extra kennisgebied als hierboven (onder 6 t/m 10) genoemd in een opdracht met een minimale omvang van € 200.000,-.</t>
  </si>
  <si>
    <t>Aard opdracht:</t>
  </si>
  <si>
    <t>Het geven van inhoudelijke kwaliteitsoordelen en inhoudelijke adviezen over het bedrijfsobjectenmodel met als doel een toekomstvast en flexibel  data- en kennisplatform te hebben.</t>
  </si>
  <si>
    <t>het ontwerpen en implementeren van een datahuishouding bestaande uit de data governance structuur en de datamanagement werkprocessen en eventuele tooling.</t>
  </si>
  <si>
    <t>Aantal medewerkers inzetbaar op strategische advisering  op het gebied van HR, proces- en informatiemanagement</t>
  </si>
  <si>
    <t>Omzet afgelopen boekjaar uit op strategische advisering  op het gebied van HR, proces- en informatiemanagement (in k€)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</si>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</sst>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 &quot;€&quot;\ * #,##0_ ;_ &quot;€&quot;\ * \-#,##0_ ;_ &quot;€&quot;\ * &quot;-&quot;_ ;_ @_ "/>
    <numFmt numFmtId="164" formatCode="0.0%"/>
    <numFmt numFmtId="165" formatCode="&quot;€&quot;\ #,##0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7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0" fillId="2" borderId="3" xfId="0" applyFill="1" applyBorder="1" applyAlignment="1" applyProtection="1">
      <alignment vertical="top" wrapText="1"/>
      <protection locked="0"/>
    </xf>
    <xf numFmtId="0" fontId="0" fillId="2" borderId="6" xfId="0" applyFill="1" applyBorder="1" applyAlignment="1" applyProtection="1">
      <alignment vertical="top" wrapText="1"/>
      <protection locked="0"/>
    </xf>
    <xf numFmtId="14" fontId="0" fillId="2" borderId="6" xfId="0" applyNumberFormat="1" applyFill="1" applyBorder="1" applyAlignment="1" applyProtection="1">
      <alignment vertical="top" wrapText="1"/>
      <protection locked="0"/>
    </xf>
    <xf numFmtId="0" fontId="0" fillId="2" borderId="11" xfId="0" applyFill="1" applyBorder="1" applyAlignment="1" applyProtection="1">
      <alignment vertical="top" wrapText="1"/>
      <protection locked="0"/>
    </xf>
    <xf numFmtId="0" fontId="0" fillId="0" borderId="0" xfId="0" applyAlignment="1">
      <alignment wrapText="1"/>
    </xf>
    <xf numFmtId="0" fontId="0" fillId="0" borderId="19" xfId="0" applyBorder="1" applyAlignment="1">
      <alignment wrapText="1"/>
    </xf>
    <xf numFmtId="0" fontId="1" fillId="0" borderId="0" xfId="0" applyFont="1" applyAlignment="1">
      <alignment horizontal="right" wrapText="1"/>
    </xf>
    <xf numFmtId="0" fontId="5" fillId="4" borderId="23" xfId="0" applyFont="1" applyFill="1" applyBorder="1"/>
    <xf numFmtId="0" fontId="5" fillId="4" borderId="24" xfId="0" applyFont="1" applyFill="1" applyBorder="1" applyAlignment="1">
      <alignment horizontal="center"/>
    </xf>
    <xf numFmtId="164" fontId="5" fillId="4" borderId="24" xfId="0" applyNumberFormat="1" applyFont="1" applyFill="1" applyBorder="1" applyAlignment="1">
      <alignment horizontal="center"/>
    </xf>
    <xf numFmtId="0" fontId="6" fillId="4" borderId="25" xfId="0" applyFont="1" applyFill="1" applyBorder="1" applyAlignment="1">
      <alignment wrapText="1"/>
    </xf>
    <xf numFmtId="0" fontId="5" fillId="0" borderId="0" xfId="0" applyFont="1" applyAlignment="1">
      <alignment horizontal="right"/>
    </xf>
    <xf numFmtId="0" fontId="5" fillId="0" borderId="0" xfId="0" applyFont="1"/>
    <xf numFmtId="0" fontId="0" fillId="0" borderId="22" xfId="0" applyBorder="1"/>
    <xf numFmtId="0" fontId="0" fillId="0" borderId="0" xfId="0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7" fillId="0" borderId="19" xfId="0" applyFont="1" applyBorder="1" applyAlignment="1">
      <alignment wrapText="1"/>
    </xf>
    <xf numFmtId="0" fontId="0" fillId="0" borderId="0" xfId="0" applyAlignment="1">
      <alignment horizontal="right"/>
    </xf>
    <xf numFmtId="0" fontId="0" fillId="2" borderId="26" xfId="0" applyFill="1" applyBorder="1" applyAlignment="1" applyProtection="1">
      <alignment horizontal="right"/>
      <protection locked="0"/>
    </xf>
    <xf numFmtId="0" fontId="0" fillId="0" borderId="27" xfId="0" applyBorder="1"/>
    <xf numFmtId="0" fontId="0" fillId="0" borderId="28" xfId="0" applyBorder="1" applyAlignment="1">
      <alignment horizontal="center"/>
    </xf>
    <xf numFmtId="164" fontId="0" fillId="0" borderId="28" xfId="0" applyNumberFormat="1" applyBorder="1" applyAlignment="1">
      <alignment horizontal="center"/>
    </xf>
    <xf numFmtId="0" fontId="0" fillId="0" borderId="29" xfId="0" applyBorder="1" applyAlignment="1">
      <alignment wrapText="1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1" fillId="0" borderId="22" xfId="0" applyFont="1" applyBorder="1"/>
    <xf numFmtId="0" fontId="1" fillId="0" borderId="0" xfId="0" applyFont="1" applyBorder="1" applyAlignment="1">
      <alignment horizontal="center" vertical="top"/>
    </xf>
    <xf numFmtId="164" fontId="1" fillId="0" borderId="0" xfId="0" applyNumberFormat="1" applyFont="1" applyBorder="1" applyAlignment="1">
      <alignment horizontal="center" vertical="top"/>
    </xf>
    <xf numFmtId="0" fontId="8" fillId="0" borderId="19" xfId="0" applyFont="1" applyBorder="1" applyAlignment="1">
      <alignment wrapText="1"/>
    </xf>
    <xf numFmtId="0" fontId="3" fillId="0" borderId="20" xfId="0" applyFont="1" applyBorder="1"/>
    <xf numFmtId="9" fontId="3" fillId="5" borderId="7" xfId="0" applyNumberFormat="1" applyFont="1" applyFill="1" applyBorder="1" applyAlignment="1">
      <alignment horizontal="center" vertical="top"/>
    </xf>
    <xf numFmtId="0" fontId="3" fillId="0" borderId="7" xfId="0" applyFont="1" applyBorder="1" applyAlignment="1">
      <alignment horizontal="center" vertical="top"/>
    </xf>
    <xf numFmtId="164" fontId="3" fillId="0" borderId="7" xfId="0" applyNumberFormat="1" applyFont="1" applyBorder="1" applyAlignment="1">
      <alignment horizontal="center" vertical="top"/>
    </xf>
    <xf numFmtId="0" fontId="2" fillId="0" borderId="21" xfId="0" applyFont="1" applyBorder="1" applyAlignment="1">
      <alignment wrapText="1"/>
    </xf>
    <xf numFmtId="0" fontId="3" fillId="0" borderId="22" xfId="0" applyFont="1" applyBorder="1"/>
    <xf numFmtId="9" fontId="3" fillId="5" borderId="0" xfId="0" applyNumberFormat="1" applyFont="1" applyFill="1" applyBorder="1" applyAlignment="1">
      <alignment horizontal="center" vertical="top"/>
    </xf>
    <xf numFmtId="0" fontId="3" fillId="0" borderId="0" xfId="0" applyFont="1" applyBorder="1" applyAlignment="1">
      <alignment horizontal="center" vertical="top"/>
    </xf>
    <xf numFmtId="164" fontId="3" fillId="0" borderId="0" xfId="0" applyNumberFormat="1" applyFont="1" applyBorder="1" applyAlignment="1">
      <alignment horizontal="center" vertical="top"/>
    </xf>
    <xf numFmtId="0" fontId="4" fillId="0" borderId="19" xfId="0" applyFont="1" applyBorder="1" applyAlignment="1">
      <alignment wrapText="1"/>
    </xf>
    <xf numFmtId="0" fontId="0" fillId="0" borderId="0" xfId="0" applyBorder="1" applyAlignment="1">
      <alignment horizontal="center" vertical="top"/>
    </xf>
    <xf numFmtId="9" fontId="0" fillId="5" borderId="0" xfId="0" applyNumberFormat="1" applyFill="1" applyBorder="1" applyAlignment="1">
      <alignment horizontal="center" vertical="top"/>
    </xf>
    <xf numFmtId="164" fontId="0" fillId="0" borderId="0" xfId="0" applyNumberFormat="1" applyBorder="1" applyAlignment="1">
      <alignment horizontal="center" vertical="top"/>
    </xf>
    <xf numFmtId="9" fontId="0" fillId="6" borderId="0" xfId="0" applyNumberFormat="1" applyFill="1" applyBorder="1" applyAlignment="1">
      <alignment horizontal="center" vertical="top"/>
    </xf>
    <xf numFmtId="164" fontId="0" fillId="0" borderId="0" xfId="0" applyNumberFormat="1" applyFill="1" applyBorder="1" applyAlignment="1">
      <alignment horizontal="center" vertical="top"/>
    </xf>
    <xf numFmtId="3" fontId="0" fillId="2" borderId="26" xfId="0" applyNumberFormat="1" applyFill="1" applyBorder="1" applyAlignment="1" applyProtection="1">
      <alignment horizontal="right"/>
      <protection locked="0"/>
    </xf>
    <xf numFmtId="0" fontId="0" fillId="0" borderId="19" xfId="0" applyBorder="1" applyAlignment="1">
      <alignment horizontal="left" wrapText="1"/>
    </xf>
    <xf numFmtId="0" fontId="0" fillId="0" borderId="29" xfId="0" applyBorder="1"/>
    <xf numFmtId="9" fontId="0" fillId="6" borderId="0" xfId="0" applyNumberFormat="1" applyFill="1" applyBorder="1" applyAlignment="1">
      <alignment horizontal="center" vertical="center"/>
    </xf>
    <xf numFmtId="164" fontId="0" fillId="6" borderId="0" xfId="0" applyNumberFormat="1" applyFill="1" applyBorder="1" applyAlignment="1">
      <alignment horizontal="center" vertical="center"/>
    </xf>
    <xf numFmtId="0" fontId="0" fillId="0" borderId="0" xfId="0" applyAlignment="1" applyProtection="1">
      <alignment vertical="top" wrapText="1"/>
    </xf>
    <xf numFmtId="0" fontId="2" fillId="3" borderId="22" xfId="0" applyFont="1" applyFill="1" applyBorder="1" applyAlignment="1" applyProtection="1">
      <alignment vertical="top" wrapText="1"/>
    </xf>
    <xf numFmtId="0" fontId="0" fillId="3" borderId="0" xfId="0" applyFill="1" applyBorder="1" applyAlignment="1" applyProtection="1">
      <alignment vertical="top"/>
    </xf>
    <xf numFmtId="0" fontId="4" fillId="3" borderId="7" xfId="0" applyFont="1" applyFill="1" applyBorder="1" applyAlignment="1" applyProtection="1">
      <alignment wrapText="1"/>
    </xf>
    <xf numFmtId="0" fontId="0" fillId="3" borderId="19" xfId="0" applyFill="1" applyBorder="1" applyAlignment="1" applyProtection="1">
      <alignment vertical="top"/>
    </xf>
    <xf numFmtId="0" fontId="0" fillId="0" borderId="16" xfId="0" applyBorder="1" applyAlignment="1" applyProtection="1">
      <alignment vertical="top" wrapText="1"/>
    </xf>
    <xf numFmtId="0" fontId="0" fillId="0" borderId="5" xfId="0" applyBorder="1" applyAlignment="1" applyProtection="1">
      <alignment vertical="top" wrapText="1"/>
    </xf>
    <xf numFmtId="0" fontId="3" fillId="3" borderId="15" xfId="0" applyFont="1" applyFill="1" applyBorder="1" applyAlignment="1" applyProtection="1">
      <alignment wrapText="1"/>
    </xf>
    <xf numFmtId="0" fontId="3" fillId="3" borderId="16" xfId="0" applyFont="1" applyFill="1" applyBorder="1" applyAlignment="1" applyProtection="1">
      <alignment wrapText="1"/>
    </xf>
    <xf numFmtId="0" fontId="4" fillId="3" borderId="16" xfId="0" applyFont="1" applyFill="1" applyBorder="1" applyAlignment="1" applyProtection="1">
      <alignment wrapText="1"/>
    </xf>
    <xf numFmtId="0" fontId="0" fillId="3" borderId="17" xfId="0" applyFill="1" applyBorder="1" applyAlignment="1" applyProtection="1">
      <alignment wrapText="1"/>
    </xf>
    <xf numFmtId="0" fontId="0" fillId="0" borderId="0" xfId="0" applyAlignment="1" applyProtection="1">
      <alignment wrapText="1"/>
    </xf>
    <xf numFmtId="0" fontId="0" fillId="0" borderId="15" xfId="0" applyBorder="1" applyAlignment="1" applyProtection="1">
      <alignment vertical="top" wrapText="1"/>
    </xf>
    <xf numFmtId="0" fontId="0" fillId="0" borderId="18" xfId="0" applyBorder="1" applyAlignment="1" applyProtection="1">
      <alignment vertical="top" wrapText="1"/>
    </xf>
    <xf numFmtId="0" fontId="0" fillId="0" borderId="0" xfId="0" applyBorder="1" applyAlignment="1" applyProtection="1">
      <alignment vertical="top" wrapText="1"/>
    </xf>
    <xf numFmtId="0" fontId="0" fillId="0" borderId="0" xfId="0" applyBorder="1" applyAlignment="1" applyProtection="1">
      <alignment horizontal="center" vertical="top" wrapText="1"/>
    </xf>
    <xf numFmtId="42" fontId="0" fillId="2" borderId="26" xfId="0" applyNumberFormat="1" applyFill="1" applyBorder="1" applyAlignment="1" applyProtection="1">
      <alignment horizontal="right"/>
      <protection locked="0"/>
    </xf>
    <xf numFmtId="42" fontId="0" fillId="3" borderId="26" xfId="0" applyNumberFormat="1" applyFont="1" applyFill="1" applyBorder="1" applyAlignment="1">
      <alignment horizontal="right"/>
    </xf>
    <xf numFmtId="42" fontId="0" fillId="2" borderId="26" xfId="0" applyNumberFormat="1" applyFill="1" applyBorder="1" applyAlignment="1" applyProtection="1">
      <alignment horizontal="right"/>
    </xf>
    <xf numFmtId="0" fontId="10" fillId="0" borderId="0" xfId="0" applyFont="1"/>
    <xf numFmtId="2" fontId="1" fillId="0" borderId="0" xfId="0" applyNumberFormat="1" applyFont="1" applyAlignment="1">
      <alignment horizontal="right" wrapText="1"/>
    </xf>
    <xf numFmtId="2" fontId="5" fillId="0" borderId="0" xfId="0" applyNumberFormat="1" applyFont="1"/>
    <xf numFmtId="2" fontId="0" fillId="0" borderId="0" xfId="0" applyNumberFormat="1"/>
    <xf numFmtId="10" fontId="0" fillId="0" borderId="0" xfId="0" applyNumberFormat="1"/>
    <xf numFmtId="10" fontId="9" fillId="6" borderId="26" xfId="0" applyNumberFormat="1" applyFont="1" applyFill="1" applyBorder="1" applyAlignment="1">
      <alignment horizontal="center"/>
    </xf>
    <xf numFmtId="0" fontId="0" fillId="0" borderId="19" xfId="0" applyBorder="1" applyAlignment="1">
      <alignment vertical="top" wrapText="1"/>
    </xf>
    <xf numFmtId="0" fontId="0" fillId="0" borderId="0" xfId="0"/>
    <xf numFmtId="0" fontId="0" fillId="0" borderId="0" xfId="0" applyBorder="1" applyAlignment="1" applyProtection="1">
      <alignment horizontal="center" vertical="center"/>
    </xf>
    <xf numFmtId="164" fontId="0" fillId="0" borderId="0" xfId="0" applyNumberFormat="1" applyBorder="1" applyAlignment="1" applyProtection="1">
      <alignment horizontal="center" vertical="center"/>
    </xf>
    <xf numFmtId="0" fontId="0" fillId="2" borderId="32" xfId="0" applyFill="1" applyBorder="1" applyAlignment="1" applyProtection="1">
      <alignment vertical="top" wrapText="1"/>
      <protection locked="0"/>
    </xf>
    <xf numFmtId="14" fontId="0" fillId="2" borderId="11" xfId="0" applyNumberFormat="1" applyFill="1" applyBorder="1" applyAlignment="1" applyProtection="1">
      <alignment vertical="top" wrapText="1"/>
      <protection locked="0"/>
    </xf>
    <xf numFmtId="0" fontId="0" fillId="0" borderId="31" xfId="0" applyBorder="1" applyAlignment="1" applyProtection="1">
      <alignment wrapText="1"/>
    </xf>
    <xf numFmtId="0" fontId="0" fillId="0" borderId="0" xfId="0" applyFill="1" applyAlignment="1" applyProtection="1">
      <alignment vertical="top" wrapText="1"/>
    </xf>
    <xf numFmtId="0" fontId="0" fillId="0" borderId="22" xfId="0" applyBorder="1" applyAlignment="1">
      <alignment vertical="top"/>
    </xf>
    <xf numFmtId="164" fontId="0" fillId="5" borderId="0" xfId="0" applyNumberFormat="1" applyFill="1" applyBorder="1" applyAlignment="1">
      <alignment horizontal="center" vertical="top"/>
    </xf>
    <xf numFmtId="0" fontId="0" fillId="0" borderId="22" xfId="0" applyBorder="1" applyAlignment="1" applyProtection="1">
      <alignment vertical="center"/>
    </xf>
    <xf numFmtId="0" fontId="0" fillId="0" borderId="19" xfId="0" applyBorder="1" applyAlignment="1" applyProtection="1">
      <alignment vertical="center" wrapText="1"/>
    </xf>
    <xf numFmtId="0" fontId="0" fillId="2" borderId="26" xfId="0" applyFill="1" applyBorder="1" applyAlignment="1" applyProtection="1">
      <alignment horizontal="right" vertical="center"/>
      <protection locked="0"/>
    </xf>
    <xf numFmtId="2" fontId="0" fillId="0" borderId="0" xfId="0" applyNumberFormat="1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" fillId="0" borderId="19" xfId="0" applyFont="1" applyBorder="1" applyAlignment="1" applyProtection="1">
      <alignment vertical="center" wrapText="1"/>
    </xf>
    <xf numFmtId="0" fontId="0" fillId="2" borderId="6" xfId="0" applyFill="1" applyBorder="1" applyAlignment="1" applyProtection="1">
      <alignment horizontal="center" vertical="center"/>
      <protection locked="0"/>
    </xf>
    <xf numFmtId="165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6" xfId="0" applyFill="1" applyBorder="1" applyAlignment="1" applyProtection="1">
      <alignment horizontal="center" vertical="center" wrapText="1"/>
    </xf>
    <xf numFmtId="0" fontId="0" fillId="0" borderId="22" xfId="0" applyBorder="1" applyAlignment="1">
      <alignment vertical="center" wrapText="1"/>
    </xf>
    <xf numFmtId="0" fontId="0" fillId="0" borderId="0" xfId="0" applyAlignment="1">
      <alignment vertical="center"/>
    </xf>
    <xf numFmtId="0" fontId="0" fillId="2" borderId="33" xfId="0" applyFill="1" applyBorder="1" applyAlignment="1" applyProtection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2" fillId="3" borderId="12" xfId="0" applyFont="1" applyFill="1" applyBorder="1" applyAlignment="1" applyProtection="1">
      <alignment vertical="top" wrapText="1"/>
    </xf>
    <xf numFmtId="0" fontId="0" fillId="3" borderId="13" xfId="0" applyFill="1" applyBorder="1" applyAlignment="1" applyProtection="1">
      <alignment vertical="top"/>
    </xf>
    <xf numFmtId="0" fontId="0" fillId="3" borderId="14" xfId="0" applyFill="1" applyBorder="1" applyAlignment="1" applyProtection="1">
      <alignment vertical="top"/>
    </xf>
    <xf numFmtId="0" fontId="0" fillId="0" borderId="1" xfId="0" applyBorder="1" applyAlignment="1" applyProtection="1">
      <alignment vertical="top"/>
    </xf>
    <xf numFmtId="0" fontId="0" fillId="0" borderId="2" xfId="0" applyBorder="1" applyAlignment="1" applyProtection="1">
      <alignment vertical="top"/>
    </xf>
    <xf numFmtId="0" fontId="0" fillId="0" borderId="4" xfId="0" applyBorder="1" applyAlignment="1" applyProtection="1">
      <alignment vertical="top"/>
    </xf>
    <xf numFmtId="0" fontId="0" fillId="0" borderId="5" xfId="0" applyBorder="1" applyAlignment="1" applyProtection="1">
      <alignment vertical="top"/>
    </xf>
    <xf numFmtId="0" fontId="0" fillId="0" borderId="9" xfId="0" applyBorder="1" applyAlignment="1" applyProtection="1">
      <alignment vertical="top"/>
    </xf>
    <xf numFmtId="0" fontId="0" fillId="0" borderId="10" xfId="0" applyBorder="1" applyAlignment="1" applyProtection="1">
      <alignment vertical="top"/>
    </xf>
    <xf numFmtId="0" fontId="0" fillId="0" borderId="9" xfId="0" applyBorder="1" applyAlignment="1" applyProtection="1">
      <alignment vertical="top" wrapText="1"/>
    </xf>
    <xf numFmtId="0" fontId="0" fillId="0" borderId="10" xfId="0" applyBorder="1" applyAlignment="1" applyProtection="1">
      <alignment vertical="top" wrapText="1"/>
    </xf>
    <xf numFmtId="0" fontId="0" fillId="0" borderId="30" xfId="0" applyBorder="1" applyAlignment="1" applyProtection="1">
      <alignment vertical="top"/>
    </xf>
    <xf numFmtId="0" fontId="0" fillId="0" borderId="31" xfId="0" applyBorder="1" applyAlignment="1" applyProtection="1">
      <alignment vertical="top"/>
    </xf>
    <xf numFmtId="0" fontId="0" fillId="0" borderId="20" xfId="0" applyBorder="1" applyAlignment="1" applyProtection="1">
      <alignment vertical="top" wrapText="1"/>
    </xf>
    <xf numFmtId="0" fontId="0" fillId="0" borderId="7" xfId="0" applyBorder="1" applyAlignment="1" applyProtection="1">
      <alignment vertical="top" wrapText="1"/>
    </xf>
    <xf numFmtId="0" fontId="0" fillId="0" borderId="8" xfId="0" applyBorder="1" applyAlignment="1" applyProtection="1">
      <alignment vertical="top" wrapText="1"/>
    </xf>
  </cellXfs>
  <cellStyles count="1">
    <cellStyle name="Standaard" xfId="0" builtinId="0"/>
  </cellStyles>
  <dxfs count="35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9" tint="-0.24994659260841701"/>
      </font>
      <fill>
        <patternFill>
          <bgColor theme="9" tint="0.59996337778862885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9" tint="-0.24994659260841701"/>
      </font>
      <fill>
        <patternFill>
          <bgColor theme="9" tint="0.59996337778862885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1"/>
  <dimension ref="A1:I51"/>
  <sheetViews>
    <sheetView tabSelected="1" topLeftCell="B1" workbookViewId="0">
      <selection activeCell="F4" sqref="F4"/>
    </sheetView>
  </sheetViews>
  <sheetFormatPr defaultRowHeight="15" x14ac:dyDescent="0.25"/>
  <cols>
    <col min="1" max="1" width="3.7109375" customWidth="1"/>
    <col min="2" max="2" width="10.42578125" style="24" customWidth="1"/>
    <col min="3" max="3" width="9.140625" style="24"/>
    <col min="4" max="4" width="9.140625" style="25"/>
    <col min="5" max="5" width="77.42578125" customWidth="1"/>
    <col min="6" max="6" width="22.42578125" style="18" bestFit="1" customWidth="1"/>
    <col min="7" max="7" width="8.5703125" style="72" customWidth="1"/>
    <col min="8" max="8" width="15" customWidth="1"/>
    <col min="9" max="9" width="11" style="18" customWidth="1"/>
  </cols>
  <sheetData>
    <row r="1" spans="1:9" ht="15.75" thickBot="1" x14ac:dyDescent="0.3">
      <c r="B1"/>
      <c r="C1"/>
      <c r="D1"/>
      <c r="F1" s="7" t="s">
        <v>13</v>
      </c>
      <c r="G1" s="70" t="s">
        <v>14</v>
      </c>
      <c r="H1" s="7" t="s">
        <v>15</v>
      </c>
      <c r="I1" s="7" t="s">
        <v>16</v>
      </c>
    </row>
    <row r="2" spans="1:9" s="13" customFormat="1" ht="21" x14ac:dyDescent="0.4">
      <c r="A2" s="8"/>
      <c r="B2" s="9"/>
      <c r="C2" s="9"/>
      <c r="D2" s="10"/>
      <c r="E2" s="11" t="s">
        <v>17</v>
      </c>
      <c r="F2" s="12"/>
      <c r="G2" s="71"/>
      <c r="I2" s="12"/>
    </row>
    <row r="3" spans="1:9" ht="21.75" thickBot="1" x14ac:dyDescent="0.4">
      <c r="A3" s="14"/>
      <c r="B3" s="15"/>
      <c r="C3" s="15"/>
      <c r="D3" s="16"/>
      <c r="E3" s="17" t="s">
        <v>18</v>
      </c>
      <c r="F3" s="12"/>
    </row>
    <row r="4" spans="1:9" s="89" customFormat="1" ht="30.75" thickBot="1" x14ac:dyDescent="0.3">
      <c r="A4" s="85" t="s">
        <v>19</v>
      </c>
      <c r="B4" s="77"/>
      <c r="C4" s="77"/>
      <c r="D4" s="78"/>
      <c r="E4" s="86" t="s">
        <v>43</v>
      </c>
      <c r="F4" s="87" t="s">
        <v>6</v>
      </c>
      <c r="G4" s="88"/>
    </row>
    <row r="5" spans="1:9" s="89" customFormat="1" ht="30.75" thickBot="1" x14ac:dyDescent="0.3">
      <c r="A5" s="85"/>
      <c r="B5" s="77"/>
      <c r="C5" s="77"/>
      <c r="D5" s="78"/>
      <c r="E5" s="90" t="s">
        <v>44</v>
      </c>
      <c r="F5" s="88"/>
      <c r="G5" s="88"/>
    </row>
    <row r="6" spans="1:9" ht="15.75" thickBot="1" x14ac:dyDescent="0.3">
      <c r="A6" s="14" t="s">
        <v>21</v>
      </c>
      <c r="B6" s="15"/>
      <c r="C6" s="15"/>
      <c r="D6" s="16"/>
      <c r="E6" s="86" t="s">
        <v>46</v>
      </c>
      <c r="F6" s="66"/>
    </row>
    <row r="7" spans="1:9" ht="15.75" thickBot="1" x14ac:dyDescent="0.3">
      <c r="A7" s="14" t="s">
        <v>23</v>
      </c>
      <c r="B7" s="15"/>
      <c r="C7" s="15"/>
      <c r="D7" s="16"/>
      <c r="E7" s="86" t="s">
        <v>51</v>
      </c>
      <c r="F7" s="66"/>
    </row>
    <row r="8" spans="1:9" ht="15.75" thickBot="1" x14ac:dyDescent="0.3">
      <c r="A8" s="14" t="s">
        <v>24</v>
      </c>
      <c r="B8" s="15"/>
      <c r="C8" s="15"/>
      <c r="D8" s="16"/>
      <c r="E8" s="86" t="s">
        <v>47</v>
      </c>
      <c r="F8" s="66"/>
    </row>
    <row r="9" spans="1:9" ht="15.75" thickBot="1" x14ac:dyDescent="0.3">
      <c r="A9" s="14"/>
      <c r="B9" s="15"/>
      <c r="C9" s="15"/>
      <c r="D9" s="16"/>
      <c r="E9" s="86" t="s">
        <v>48</v>
      </c>
      <c r="F9" s="67">
        <f>(1*F6+2*F7+4*F8)/7</f>
        <v>0</v>
      </c>
    </row>
    <row r="10" spans="1:9" ht="15.75" thickBot="1" x14ac:dyDescent="0.3">
      <c r="A10" s="14" t="s">
        <v>45</v>
      </c>
      <c r="B10" s="15"/>
      <c r="C10" s="15"/>
      <c r="D10" s="16"/>
      <c r="E10" s="86" t="s">
        <v>49</v>
      </c>
      <c r="F10" s="66"/>
    </row>
    <row r="11" spans="1:9" ht="15.75" thickBot="1" x14ac:dyDescent="0.3">
      <c r="A11" s="14"/>
      <c r="B11" s="15"/>
      <c r="C11" s="15"/>
      <c r="D11" s="16"/>
      <c r="E11" s="86" t="s">
        <v>50</v>
      </c>
      <c r="F11" s="68">
        <f>F10+F9</f>
        <v>0</v>
      </c>
    </row>
    <row r="12" spans="1:9" ht="21" x14ac:dyDescent="0.35">
      <c r="A12" s="14"/>
      <c r="B12" s="15"/>
      <c r="C12" s="15"/>
      <c r="D12" s="16"/>
      <c r="E12" s="86"/>
      <c r="F12" s="12"/>
    </row>
    <row r="13" spans="1:9" ht="15.75" thickBot="1" x14ac:dyDescent="0.3">
      <c r="A13" s="14"/>
      <c r="B13" s="15"/>
      <c r="C13" s="15"/>
      <c r="D13" s="16"/>
      <c r="E13" s="17" t="s">
        <v>22</v>
      </c>
    </row>
    <row r="14" spans="1:9" ht="15.75" thickBot="1" x14ac:dyDescent="0.3">
      <c r="A14" s="20" t="s">
        <v>24</v>
      </c>
      <c r="B14" s="21"/>
      <c r="C14" s="21"/>
      <c r="D14" s="22"/>
      <c r="E14" s="23" t="s">
        <v>52</v>
      </c>
      <c r="F14" s="19" t="s">
        <v>6</v>
      </c>
      <c r="I14" s="18" t="s">
        <v>6</v>
      </c>
    </row>
    <row r="15" spans="1:9" ht="15.75" thickBot="1" x14ac:dyDescent="0.3">
      <c r="E15" s="5"/>
    </row>
    <row r="16" spans="1:9" ht="21" x14ac:dyDescent="0.35">
      <c r="A16" s="8"/>
      <c r="B16" s="9"/>
      <c r="C16" s="9"/>
      <c r="D16" s="10"/>
      <c r="E16" s="11" t="s">
        <v>34</v>
      </c>
    </row>
    <row r="17" spans="1:9" x14ac:dyDescent="0.25">
      <c r="A17" s="26" t="s">
        <v>25</v>
      </c>
      <c r="B17" s="27" t="s">
        <v>26</v>
      </c>
      <c r="C17" s="27" t="s">
        <v>27</v>
      </c>
      <c r="D17" s="28"/>
      <c r="E17" s="29" t="s">
        <v>28</v>
      </c>
    </row>
    <row r="18" spans="1:9" ht="18.75" x14ac:dyDescent="0.3">
      <c r="A18" s="30"/>
      <c r="B18" s="31">
        <v>0.5</v>
      </c>
      <c r="C18" s="32"/>
      <c r="D18" s="33"/>
      <c r="E18" s="34" t="s">
        <v>29</v>
      </c>
    </row>
    <row r="19" spans="1:9" ht="18.75" x14ac:dyDescent="0.3">
      <c r="A19" s="35"/>
      <c r="B19" s="36"/>
      <c r="C19" s="37"/>
      <c r="D19" s="38"/>
      <c r="E19" s="39" t="s">
        <v>35</v>
      </c>
    </row>
    <row r="20" spans="1:9" x14ac:dyDescent="0.25">
      <c r="A20" s="83">
        <v>1</v>
      </c>
      <c r="B20" s="40"/>
      <c r="C20" s="41">
        <v>0.15</v>
      </c>
      <c r="D20" s="42">
        <f>C20*$B$18</f>
        <v>7.4999999999999997E-2</v>
      </c>
      <c r="E20" s="6" t="s">
        <v>35</v>
      </c>
      <c r="G20" s="72">
        <f>(IF('Referentie 1'!$D9&gt;400000,1,IF('Referentie 1'!$D9&lt;100000,0,('Referentie 1'!$D9-100000)/(400000-100000)))+IF('Referentie 2'!$D9&gt;400000,1,IF('Referentie 2'!$D9&lt;100000,0,('Referentie 2'!$D9-100000)/(400000-100000)))+IF('Referentie 3'!$D9&gt;400000,1,IF('Referentie 3'!$D9&lt;100000,0,('Referentie 3'!$D9-100000)/(400000-100000)))+IF('Referentie 4'!$D9&gt;400000,1,IF('Referentie 4'!$D9&lt;100000,0,('Referentie 4'!$D9-100000)/(400000-100000)))+IF('Referentie 5'!$D9&gt;400000,1,IF('Referentie 5'!$D9&lt;100000,0,('Referentie 5'!$D9-100000)/(400000-100000))))/5</f>
        <v>0</v>
      </c>
      <c r="H20" s="73">
        <f>G20*D20</f>
        <v>0</v>
      </c>
      <c r="I20" s="18" t="s">
        <v>20</v>
      </c>
    </row>
    <row r="21" spans="1:9" ht="15.75" x14ac:dyDescent="0.25">
      <c r="A21" s="83"/>
      <c r="B21" s="40"/>
      <c r="C21" s="41"/>
      <c r="D21" s="42"/>
      <c r="E21" s="39" t="s">
        <v>5</v>
      </c>
      <c r="H21" s="73"/>
    </row>
    <row r="22" spans="1:9" x14ac:dyDescent="0.25">
      <c r="A22" s="83">
        <v>2</v>
      </c>
      <c r="B22" s="40"/>
      <c r="C22" s="41">
        <v>0.05</v>
      </c>
      <c r="D22" s="42">
        <f>C22*$B$18</f>
        <v>2.5000000000000001E-2</v>
      </c>
      <c r="E22" s="6" t="s">
        <v>41</v>
      </c>
      <c r="G22" s="72">
        <f>(IF('Referentie 1'!$D11="Ja",1,0)+IF('Referentie 2'!$D11="Ja",1,0)+IF('Referentie 3'!$D11="Ja",1,0)+IF('Referentie 4'!$D11="Ja",1,0)+IF('Referentie 5'!$D11="Ja",1,0))/5</f>
        <v>0</v>
      </c>
      <c r="H22" s="73">
        <f t="shared" ref="H22:H49" si="0">G22*D22</f>
        <v>0</v>
      </c>
      <c r="I22" s="18" t="s">
        <v>20</v>
      </c>
    </row>
    <row r="23" spans="1:9" ht="15.75" x14ac:dyDescent="0.25">
      <c r="A23" s="83"/>
      <c r="B23" s="40"/>
      <c r="C23" s="41"/>
      <c r="D23" s="42"/>
      <c r="E23" s="39" t="s">
        <v>37</v>
      </c>
      <c r="H23" s="73"/>
    </row>
    <row r="24" spans="1:9" ht="45" x14ac:dyDescent="0.25">
      <c r="A24" s="83">
        <v>3</v>
      </c>
      <c r="B24" s="40"/>
      <c r="C24" s="41">
        <v>0.1</v>
      </c>
      <c r="D24" s="42">
        <f t="shared" ref="D24:D31" si="1">C24*$B$18</f>
        <v>0.05</v>
      </c>
      <c r="E24" s="6" t="s">
        <v>55</v>
      </c>
      <c r="G24" s="72">
        <f>(IF('Referentie 1'!$D13="Ja",1,0)+IF('Referentie 2'!$D13="Ja",1,0)+IF('Referentie 3'!$D13="Ja",1,0)+IF('Referentie 4'!$D13="Ja",1,0)+IF('Referentie 5'!$D13="Ja",1,0))/5</f>
        <v>0</v>
      </c>
      <c r="H24" s="73">
        <f t="shared" si="0"/>
        <v>0</v>
      </c>
      <c r="I24" s="18" t="s">
        <v>20</v>
      </c>
    </row>
    <row r="25" spans="1:9" ht="45" x14ac:dyDescent="0.25">
      <c r="A25" s="83">
        <v>4</v>
      </c>
      <c r="B25" s="40"/>
      <c r="C25" s="41">
        <v>0.1</v>
      </c>
      <c r="D25" s="42">
        <f t="shared" si="1"/>
        <v>0.05</v>
      </c>
      <c r="E25" s="6" t="s">
        <v>57</v>
      </c>
      <c r="G25" s="72">
        <f>(IF('Referentie 1'!$D14="Ja",1,0)+IF('Referentie 2'!$D14="Ja",1,0)+IF('Referentie 3'!$D14="Ja",1,0)+IF('Referentie 4'!$D14="Ja",1,0)+IF('Referentie 5'!$D14="Ja",1,0))/5</f>
        <v>0</v>
      </c>
      <c r="H25" s="73">
        <f t="shared" ref="H25:H31" si="2">G25*D25</f>
        <v>0</v>
      </c>
      <c r="I25" s="18" t="s">
        <v>20</v>
      </c>
    </row>
    <row r="26" spans="1:9" s="76" customFormat="1" ht="45" x14ac:dyDescent="0.25">
      <c r="A26" s="83">
        <v>5</v>
      </c>
      <c r="B26" s="40"/>
      <c r="C26" s="41">
        <v>0.1</v>
      </c>
      <c r="D26" s="42">
        <f t="shared" si="1"/>
        <v>0.05</v>
      </c>
      <c r="E26" s="6" t="s">
        <v>56</v>
      </c>
      <c r="F26" s="18"/>
      <c r="G26" s="72">
        <f>(IF('Referentie 1'!$D15="Ja",1,0)+IF('Referentie 2'!$D15="Ja",1,0)+IF('Referentie 3'!$D15="Ja",1,0)+IF('Referentie 4'!$D15="Ja",1,0)+IF('Referentie 5'!$D15="Ja",1,0))/5</f>
        <v>0</v>
      </c>
      <c r="H26" s="73">
        <f t="shared" si="2"/>
        <v>0</v>
      </c>
      <c r="I26" s="18" t="s">
        <v>20</v>
      </c>
    </row>
    <row r="27" spans="1:9" s="76" customFormat="1" ht="30" x14ac:dyDescent="0.25">
      <c r="A27" s="83">
        <v>6</v>
      </c>
      <c r="B27" s="40"/>
      <c r="C27" s="41">
        <v>0.1</v>
      </c>
      <c r="D27" s="42">
        <f t="shared" si="1"/>
        <v>0.05</v>
      </c>
      <c r="E27" s="6" t="s">
        <v>58</v>
      </c>
      <c r="F27" s="18"/>
      <c r="G27" s="72">
        <f>(IF('Referentie 1'!$D16="Ja",1,0)+IF('Referentie 2'!$D16="Ja",1,0)+IF('Referentie 3'!$D16="Ja",1,0)+IF('Referentie 4'!$D16="Ja",1,0)+IF('Referentie 5'!$D16="Ja",1,0))/5</f>
        <v>0</v>
      </c>
      <c r="H27" s="73">
        <f t="shared" si="2"/>
        <v>0</v>
      </c>
      <c r="I27" s="18" t="s">
        <v>20</v>
      </c>
    </row>
    <row r="28" spans="1:9" s="76" customFormat="1" ht="30" x14ac:dyDescent="0.25">
      <c r="A28" s="83">
        <v>7</v>
      </c>
      <c r="B28" s="40"/>
      <c r="C28" s="41">
        <v>0.1</v>
      </c>
      <c r="D28" s="42">
        <f t="shared" si="1"/>
        <v>0.05</v>
      </c>
      <c r="E28" s="6" t="s">
        <v>59</v>
      </c>
      <c r="F28" s="18"/>
      <c r="G28" s="72">
        <f>(IF('Referentie 1'!$D17="Ja",1,0)+IF('Referentie 2'!$D17="Ja",1,0)+IF('Referentie 3'!$D17="Ja",1,0)+IF('Referentie 4'!$D17="Ja",1,0)+IF('Referentie 5'!$D17="Ja",1,0))/5</f>
        <v>0</v>
      </c>
      <c r="H28" s="73">
        <f t="shared" si="2"/>
        <v>0</v>
      </c>
      <c r="I28" s="18" t="s">
        <v>20</v>
      </c>
    </row>
    <row r="29" spans="1:9" s="76" customFormat="1" ht="30" x14ac:dyDescent="0.25">
      <c r="A29" s="83">
        <v>8</v>
      </c>
      <c r="B29" s="40"/>
      <c r="C29" s="41">
        <v>0.1</v>
      </c>
      <c r="D29" s="42">
        <f t="shared" si="1"/>
        <v>0.05</v>
      </c>
      <c r="E29" s="6" t="s">
        <v>60</v>
      </c>
      <c r="F29" s="18"/>
      <c r="G29" s="72">
        <f>(IF('Referentie 1'!$D18="Ja",1,0)+IF('Referentie 2'!$D18="Ja",1,0)+IF('Referentie 3'!$D18="Ja",1,0)+IF('Referentie 4'!$D18="Ja",1,0)+IF('Referentie 5'!$D18="Ja",1,0))/5</f>
        <v>0</v>
      </c>
      <c r="H29" s="73">
        <f t="shared" si="2"/>
        <v>0</v>
      </c>
      <c r="I29" s="18" t="s">
        <v>20</v>
      </c>
    </row>
    <row r="30" spans="1:9" s="76" customFormat="1" ht="45" x14ac:dyDescent="0.25">
      <c r="A30" s="83">
        <v>9</v>
      </c>
      <c r="B30" s="40"/>
      <c r="C30" s="41">
        <v>0.1</v>
      </c>
      <c r="D30" s="42">
        <f t="shared" si="1"/>
        <v>0.05</v>
      </c>
      <c r="E30" s="6" t="s">
        <v>64</v>
      </c>
      <c r="F30" s="18"/>
      <c r="G30" s="72">
        <f>(IF('Referentie 1'!$D19="Ja",1,0)+IF('Referentie 2'!$D19="Ja",1,0)+IF('Referentie 3'!$D19="Ja",1,0)+IF('Referentie 4'!$D19="Ja",1,0)+IF('Referentie 5'!$D19="Ja",1,0))/5</f>
        <v>0</v>
      </c>
      <c r="H30" s="73">
        <f t="shared" si="2"/>
        <v>0</v>
      </c>
      <c r="I30" s="18" t="s">
        <v>20</v>
      </c>
    </row>
    <row r="31" spans="1:9" s="76" customFormat="1" ht="30" x14ac:dyDescent="0.25">
      <c r="A31" s="83">
        <v>10</v>
      </c>
      <c r="B31" s="40"/>
      <c r="C31" s="41">
        <v>0.1</v>
      </c>
      <c r="D31" s="42">
        <f t="shared" si="1"/>
        <v>0.05</v>
      </c>
      <c r="E31" s="6" t="s">
        <v>65</v>
      </c>
      <c r="F31" s="18"/>
      <c r="G31" s="72">
        <f>(IF('Referentie 1'!$D20="Ja",1,0)+IF('Referentie 2'!$D20="Ja",1,0)+IF('Referentie 3'!$D20="Ja",1,0)+IF('Referentie 4'!$D20="Ja",1,0)+IF('Referentie 5'!$D20="Ja",1,0))/5</f>
        <v>0</v>
      </c>
      <c r="H31" s="73">
        <f t="shared" si="2"/>
        <v>0</v>
      </c>
      <c r="I31" s="18" t="s">
        <v>20</v>
      </c>
    </row>
    <row r="32" spans="1:9" s="76" customFormat="1" ht="60" x14ac:dyDescent="0.25">
      <c r="A32" s="83"/>
      <c r="B32" s="40"/>
      <c r="C32" s="84"/>
      <c r="D32" s="42"/>
      <c r="E32" s="6" t="s">
        <v>62</v>
      </c>
      <c r="F32" s="18"/>
      <c r="G32" s="96" t="str">
        <f>IF(OR('Referentie 1'!$D21="Minimumeis OK",'Referentie 2'!$D21="Minimumeis OK",'Referentie 3'!$D21="Minimumeis OK",'Referentie 4'!$D21="Minimumeis OK",'Referentie 5'!$D21="Minimumeis OK"),"Minimumeis OK","Minimumeis niet OK!  (1 van 5 referenties moet OK zijn)")</f>
        <v>Minimumeis niet OK!  (1 van 5 referenties moet OK zijn)</v>
      </c>
      <c r="H32" s="97"/>
      <c r="I32" s="98"/>
    </row>
    <row r="33" spans="1:9" x14ac:dyDescent="0.25">
      <c r="A33" s="14"/>
      <c r="B33" s="40"/>
      <c r="C33" s="43">
        <f>SUM(C20:C32)</f>
        <v>0.99999999999999989</v>
      </c>
      <c r="D33" s="44"/>
      <c r="E33" s="6"/>
      <c r="H33" s="73"/>
    </row>
    <row r="34" spans="1:9" x14ac:dyDescent="0.25">
      <c r="A34" s="14"/>
      <c r="B34" s="40"/>
      <c r="C34" s="40"/>
      <c r="D34" s="42"/>
      <c r="E34" s="6"/>
      <c r="H34" s="73"/>
    </row>
    <row r="35" spans="1:9" ht="18.75" x14ac:dyDescent="0.3">
      <c r="A35" s="30"/>
      <c r="B35" s="31">
        <v>0.1</v>
      </c>
      <c r="C35" s="32"/>
      <c r="D35" s="33"/>
      <c r="E35" s="34" t="s">
        <v>30</v>
      </c>
      <c r="H35" s="73"/>
    </row>
    <row r="36" spans="1:9" ht="15.75" thickBot="1" x14ac:dyDescent="0.3">
      <c r="A36" s="14"/>
      <c r="B36" s="40"/>
      <c r="C36" s="40"/>
      <c r="D36" s="42"/>
      <c r="E36" s="6"/>
      <c r="H36" s="73" t="s">
        <v>68</v>
      </c>
    </row>
    <row r="37" spans="1:9" ht="45.75" thickBot="1" x14ac:dyDescent="0.3">
      <c r="A37" s="14" t="s">
        <v>19</v>
      </c>
      <c r="B37" s="40"/>
      <c r="C37" s="41">
        <v>0.5</v>
      </c>
      <c r="D37" s="42">
        <f>C37*$B$35</f>
        <v>0.05</v>
      </c>
      <c r="E37" s="6" t="s">
        <v>31</v>
      </c>
      <c r="F37" s="19"/>
      <c r="G37" s="72">
        <f t="shared" ref="G37:G38" si="3">IF(F37="Ja",1,0)</f>
        <v>0</v>
      </c>
      <c r="H37" s="73">
        <f t="shared" si="0"/>
        <v>0</v>
      </c>
      <c r="I37" s="18" t="s">
        <v>20</v>
      </c>
    </row>
    <row r="38" spans="1:9" ht="30.75" thickBot="1" x14ac:dyDescent="0.3">
      <c r="A38" s="14" t="s">
        <v>21</v>
      </c>
      <c r="B38" s="40"/>
      <c r="C38" s="41">
        <v>0.5</v>
      </c>
      <c r="D38" s="42">
        <f>C38*$B$35</f>
        <v>0.05</v>
      </c>
      <c r="E38" s="6" t="s">
        <v>32</v>
      </c>
      <c r="F38" s="19"/>
      <c r="G38" s="72">
        <f t="shared" si="3"/>
        <v>0</v>
      </c>
      <c r="H38" s="73">
        <f t="shared" si="0"/>
        <v>0</v>
      </c>
      <c r="I38" s="18" t="s">
        <v>20</v>
      </c>
    </row>
    <row r="39" spans="1:9" x14ac:dyDescent="0.25">
      <c r="A39" s="14"/>
      <c r="B39" s="40"/>
      <c r="C39" s="43">
        <f>SUM(C37:C38)</f>
        <v>1</v>
      </c>
      <c r="D39" s="42"/>
      <c r="E39" s="6"/>
      <c r="H39" s="73"/>
    </row>
    <row r="40" spans="1:9" x14ac:dyDescent="0.25">
      <c r="A40" s="14"/>
      <c r="B40" s="40"/>
      <c r="C40" s="40"/>
      <c r="D40" s="42"/>
      <c r="E40" s="6"/>
      <c r="H40" s="73"/>
    </row>
    <row r="41" spans="1:9" ht="18.75" x14ac:dyDescent="0.3">
      <c r="A41" s="30"/>
      <c r="B41" s="31">
        <v>0.2</v>
      </c>
      <c r="C41" s="32"/>
      <c r="D41" s="33"/>
      <c r="E41" s="34" t="s">
        <v>38</v>
      </c>
      <c r="H41" s="73"/>
    </row>
    <row r="42" spans="1:9" x14ac:dyDescent="0.25">
      <c r="A42" s="14"/>
      <c r="B42" s="40"/>
      <c r="C42" s="40"/>
      <c r="D42" s="42"/>
      <c r="E42" s="6"/>
      <c r="H42" s="73"/>
    </row>
    <row r="43" spans="1:9" ht="15.75" thickBot="1" x14ac:dyDescent="0.3">
      <c r="A43" s="14"/>
      <c r="B43" s="40"/>
      <c r="C43" s="40"/>
      <c r="D43" s="42"/>
      <c r="E43" s="6"/>
      <c r="H43" s="73"/>
    </row>
    <row r="44" spans="1:9" ht="30.75" thickBot="1" x14ac:dyDescent="0.3">
      <c r="A44" s="14" t="s">
        <v>19</v>
      </c>
      <c r="B44" s="40"/>
      <c r="C44" s="40"/>
      <c r="D44" s="42">
        <f>B41</f>
        <v>0.2</v>
      </c>
      <c r="E44" s="75" t="s">
        <v>67</v>
      </c>
      <c r="F44" s="66"/>
      <c r="H44" s="73"/>
    </row>
    <row r="45" spans="1:9" ht="15.75" thickBot="1" x14ac:dyDescent="0.3">
      <c r="A45" s="14"/>
      <c r="B45" s="40"/>
      <c r="C45" s="40"/>
      <c r="D45" s="42"/>
      <c r="E45" s="6" t="s">
        <v>33</v>
      </c>
      <c r="F45" s="66">
        <v>1</v>
      </c>
      <c r="G45" s="72">
        <f>IF(F44/F45&gt;0.5,1,2*F44/F45)</f>
        <v>0</v>
      </c>
      <c r="H45" s="73">
        <f>B41*G45</f>
        <v>0</v>
      </c>
      <c r="I45" s="18" t="s">
        <v>6</v>
      </c>
    </row>
    <row r="46" spans="1:9" x14ac:dyDescent="0.25">
      <c r="A46" s="14"/>
      <c r="B46" s="40"/>
      <c r="C46" s="40"/>
      <c r="D46" s="42"/>
      <c r="E46" s="6"/>
      <c r="H46" s="73"/>
    </row>
    <row r="47" spans="1:9" ht="18.75" x14ac:dyDescent="0.3">
      <c r="A47" s="30"/>
      <c r="B47" s="31">
        <v>0.2</v>
      </c>
      <c r="C47" s="32"/>
      <c r="D47" s="33"/>
      <c r="E47" s="34" t="s">
        <v>39</v>
      </c>
      <c r="H47" s="73"/>
    </row>
    <row r="48" spans="1:9" ht="15.75" thickBot="1" x14ac:dyDescent="0.3">
      <c r="A48" s="14"/>
      <c r="B48" s="43">
        <f>SUM(B18:B47)</f>
        <v>1</v>
      </c>
      <c r="C48" s="40"/>
      <c r="D48" s="42"/>
      <c r="E48" s="6"/>
      <c r="H48" s="73"/>
    </row>
    <row r="49" spans="1:9" ht="30.75" thickBot="1" x14ac:dyDescent="0.3">
      <c r="A49" s="14"/>
      <c r="C49" s="41">
        <v>1</v>
      </c>
      <c r="D49" s="42">
        <f>C49*$B$47</f>
        <v>0.2</v>
      </c>
      <c r="E49" s="46" t="s">
        <v>66</v>
      </c>
      <c r="F49" s="45"/>
      <c r="G49" s="72">
        <f>IF(F49&gt;20,1,F49/20)</f>
        <v>0</v>
      </c>
      <c r="H49" s="73">
        <f t="shared" si="0"/>
        <v>0</v>
      </c>
      <c r="I49" s="18" t="s">
        <v>6</v>
      </c>
    </row>
    <row r="50" spans="1:9" ht="29.25" thickBot="1" x14ac:dyDescent="0.5">
      <c r="A50" s="94" t="s">
        <v>40</v>
      </c>
      <c r="B50" s="95"/>
      <c r="C50" s="48">
        <f>SUM(C49:C49)</f>
        <v>1</v>
      </c>
      <c r="D50" s="49">
        <f>SUM(D20:D49)</f>
        <v>1</v>
      </c>
      <c r="E50" s="6"/>
      <c r="H50" s="74">
        <f>SUM(H20:H49)</f>
        <v>0</v>
      </c>
    </row>
    <row r="51" spans="1:9" ht="15.75" thickBot="1" x14ac:dyDescent="0.3">
      <c r="A51" s="20"/>
      <c r="B51" s="21"/>
      <c r="C51" s="21"/>
      <c r="D51" s="22"/>
      <c r="E51" s="47"/>
    </row>
  </sheetData>
  <sheetProtection password="96D4" sheet="1" objects="1" scenarios="1"/>
  <mergeCells count="2">
    <mergeCell ref="A50:B50"/>
    <mergeCell ref="G32:I32"/>
  </mergeCells>
  <conditionalFormatting sqref="H50 C39 C33 C50:D50">
    <cfRule type="cellIs" dxfId="34" priority="17" operator="equal">
      <formula>1</formula>
    </cfRule>
  </conditionalFormatting>
  <conditionalFormatting sqref="F14">
    <cfRule type="containsText" dxfId="33" priority="15" operator="containsText" text="Nee">
      <formula>NOT(ISERROR(SEARCH("Nee",F14)))</formula>
    </cfRule>
    <cfRule type="containsText" dxfId="32" priority="16" operator="containsText" text="ja">
      <formula>NOT(ISERROR(SEARCH("ja",F14)))</formula>
    </cfRule>
  </conditionalFormatting>
  <conditionalFormatting sqref="B48">
    <cfRule type="cellIs" dxfId="31" priority="14" operator="equal">
      <formula>1</formula>
    </cfRule>
  </conditionalFormatting>
  <conditionalFormatting sqref="F10">
    <cfRule type="cellIs" dxfId="30" priority="12" operator="lessThan">
      <formula>0</formula>
    </cfRule>
    <cfRule type="cellIs" dxfId="29" priority="13" operator="greaterThan">
      <formula>0</formula>
    </cfRule>
  </conditionalFormatting>
  <conditionalFormatting sqref="F11">
    <cfRule type="cellIs" dxfId="28" priority="10" operator="lessThan">
      <formula>0</formula>
    </cfRule>
    <cfRule type="cellIs" dxfId="27" priority="11" operator="greaterThan">
      <formula>0</formula>
    </cfRule>
  </conditionalFormatting>
  <conditionalFormatting sqref="G4:J5">
    <cfRule type="expression" dxfId="26" priority="7">
      <formula>$G$5="Graag resultaten voor drie opeenvolgende jaren invullen!"</formula>
    </cfRule>
  </conditionalFormatting>
  <conditionalFormatting sqref="F4">
    <cfRule type="cellIs" dxfId="25" priority="4" operator="equal">
      <formula>"Nee"</formula>
    </cfRule>
    <cfRule type="cellIs" dxfId="24" priority="6" operator="equal">
      <formula>"Ja"</formula>
    </cfRule>
  </conditionalFormatting>
  <conditionalFormatting sqref="F5">
    <cfRule type="expression" dxfId="23" priority="5">
      <formula>$G$5="Graag resultaten voor drie opeenvolgende jaren invullen!"</formula>
    </cfRule>
  </conditionalFormatting>
  <conditionalFormatting sqref="E5">
    <cfRule type="expression" dxfId="22" priority="3">
      <formula>F4="Nee"</formula>
    </cfRule>
  </conditionalFormatting>
  <conditionalFormatting sqref="G32">
    <cfRule type="cellIs" dxfId="21" priority="1" operator="equal">
      <formula>"Minimumeis OK"</formula>
    </cfRule>
    <cfRule type="cellIs" dxfId="20" priority="2" operator="equal">
      <formula>"Minimumeis niet OK!  (1 van 5 referenties moet OK zijn)"</formula>
    </cfRule>
  </conditionalFormatting>
  <dataValidations count="1">
    <dataValidation type="list" allowBlank="1" showInputMessage="1" showErrorMessage="1" sqref="F14 F37:F38 F4">
      <formula1>Gesloten_vraag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2"/>
  <dimension ref="A1:E27"/>
  <sheetViews>
    <sheetView workbookViewId="0">
      <selection activeCell="D1" sqref="D1"/>
    </sheetView>
  </sheetViews>
  <sheetFormatPr defaultColWidth="9.140625" defaultRowHeight="15" x14ac:dyDescent="0.25"/>
  <cols>
    <col min="1" max="2" width="3" style="50" customWidth="1"/>
    <col min="3" max="3" width="65.28515625" style="50" customWidth="1"/>
    <col min="4" max="4" width="49" style="50" customWidth="1"/>
    <col min="5" max="5" width="71.7109375" style="50" customWidth="1"/>
    <col min="6" max="6" width="9.42578125" style="50" bestFit="1" customWidth="1"/>
    <col min="7" max="16384" width="9.140625" style="50"/>
  </cols>
  <sheetData>
    <row r="1" spans="1:5" x14ac:dyDescent="0.25">
      <c r="A1" s="102" t="s">
        <v>0</v>
      </c>
      <c r="B1" s="103"/>
      <c r="C1" s="103"/>
      <c r="D1" s="1"/>
    </row>
    <row r="2" spans="1:5" x14ac:dyDescent="0.25">
      <c r="A2" s="104" t="s">
        <v>1</v>
      </c>
      <c r="B2" s="105"/>
      <c r="C2" s="105"/>
      <c r="D2" s="2"/>
    </row>
    <row r="3" spans="1:5" x14ac:dyDescent="0.25">
      <c r="A3" s="104" t="s">
        <v>2</v>
      </c>
      <c r="B3" s="105"/>
      <c r="C3" s="105"/>
      <c r="D3" s="3"/>
    </row>
    <row r="4" spans="1:5" ht="30" customHeight="1" x14ac:dyDescent="0.25">
      <c r="A4" s="112" t="s">
        <v>11</v>
      </c>
      <c r="B4" s="113"/>
      <c r="C4" s="114"/>
      <c r="D4" s="3"/>
    </row>
    <row r="5" spans="1:5" x14ac:dyDescent="0.25">
      <c r="A5" s="110" t="s">
        <v>3</v>
      </c>
      <c r="B5" s="111"/>
      <c r="C5" s="111"/>
      <c r="D5" s="79"/>
    </row>
    <row r="6" spans="1:5" ht="15.75" thickBot="1" x14ac:dyDescent="0.3">
      <c r="A6" s="108" t="s">
        <v>42</v>
      </c>
      <c r="B6" s="109"/>
      <c r="C6" s="109"/>
      <c r="D6" s="80"/>
    </row>
    <row r="7" spans="1:5" ht="15.75" thickBot="1" x14ac:dyDescent="0.3">
      <c r="A7" s="99" t="s">
        <v>4</v>
      </c>
      <c r="B7" s="100"/>
      <c r="C7" s="100"/>
      <c r="D7" s="101"/>
    </row>
    <row r="8" spans="1:5" ht="18.75" x14ac:dyDescent="0.25">
      <c r="A8" s="51"/>
      <c r="B8" s="52"/>
      <c r="C8" s="53" t="s">
        <v>12</v>
      </c>
      <c r="D8" s="54"/>
    </row>
    <row r="9" spans="1:5" x14ac:dyDescent="0.25">
      <c r="A9" s="62">
        <v>1</v>
      </c>
      <c r="B9" s="55"/>
      <c r="C9" s="56" t="s">
        <v>53</v>
      </c>
      <c r="D9" s="92"/>
      <c r="E9" s="82" t="str">
        <f>IF(AND(D9&gt;99999,ISNUMBER(D9)),"","Let op: waarde opdracht te laag! Referentie wordt niet geaccepteerd.")</f>
        <v>Let op: waarde opdracht te laag! Referentie wordt niet geaccepteerd.</v>
      </c>
    </row>
    <row r="10" spans="1:5" s="61" customFormat="1" ht="18.75" x14ac:dyDescent="0.3">
      <c r="A10" s="57"/>
      <c r="B10" s="58"/>
      <c r="C10" s="59" t="s">
        <v>5</v>
      </c>
      <c r="D10" s="60"/>
    </row>
    <row r="11" spans="1:5" x14ac:dyDescent="0.25">
      <c r="A11" s="62">
        <v>2</v>
      </c>
      <c r="B11" s="63"/>
      <c r="C11" s="56" t="s">
        <v>36</v>
      </c>
      <c r="D11" s="91"/>
    </row>
    <row r="12" spans="1:5" s="61" customFormat="1" ht="18.75" x14ac:dyDescent="0.3">
      <c r="A12" s="57"/>
      <c r="B12" s="58"/>
      <c r="C12" s="59" t="s">
        <v>63</v>
      </c>
      <c r="D12" s="60"/>
    </row>
    <row r="13" spans="1:5" ht="45" x14ac:dyDescent="0.25">
      <c r="A13" s="62">
        <v>3</v>
      </c>
      <c r="B13" s="63"/>
      <c r="C13" s="81" t="s">
        <v>55</v>
      </c>
      <c r="D13" s="91"/>
    </row>
    <row r="14" spans="1:5" ht="45" x14ac:dyDescent="0.25">
      <c r="A14" s="62">
        <v>4</v>
      </c>
      <c r="B14" s="63"/>
      <c r="C14" s="81" t="s">
        <v>57</v>
      </c>
      <c r="D14" s="91"/>
    </row>
    <row r="15" spans="1:5" ht="45" x14ac:dyDescent="0.25">
      <c r="A15" s="62">
        <v>5</v>
      </c>
      <c r="B15" s="63"/>
      <c r="C15" s="81" t="s">
        <v>56</v>
      </c>
      <c r="D15" s="91"/>
    </row>
    <row r="16" spans="1:5" ht="30" x14ac:dyDescent="0.25">
      <c r="A16" s="62">
        <v>6</v>
      </c>
      <c r="B16" s="63"/>
      <c r="C16" s="81" t="s">
        <v>58</v>
      </c>
      <c r="D16" s="91"/>
    </row>
    <row r="17" spans="1:5" ht="30" x14ac:dyDescent="0.25">
      <c r="A17" s="62">
        <v>7</v>
      </c>
      <c r="B17" s="63"/>
      <c r="C17" s="81" t="s">
        <v>59</v>
      </c>
      <c r="D17" s="91"/>
    </row>
    <row r="18" spans="1:5" ht="45" x14ac:dyDescent="0.25">
      <c r="A18" s="62">
        <v>8</v>
      </c>
      <c r="B18" s="63"/>
      <c r="C18" s="81" t="s">
        <v>60</v>
      </c>
      <c r="D18" s="91"/>
    </row>
    <row r="19" spans="1:5" ht="45" x14ac:dyDescent="0.25">
      <c r="A19" s="62">
        <v>9</v>
      </c>
      <c r="B19" s="63"/>
      <c r="C19" s="81" t="s">
        <v>61</v>
      </c>
      <c r="D19" s="91"/>
    </row>
    <row r="20" spans="1:5" ht="45" x14ac:dyDescent="0.25">
      <c r="A20" s="62">
        <v>10</v>
      </c>
      <c r="B20" s="63"/>
      <c r="C20" s="81" t="s">
        <v>54</v>
      </c>
      <c r="D20" s="91"/>
    </row>
    <row r="21" spans="1:5" ht="45.75" customHeight="1" thickBot="1" x14ac:dyDescent="0.3">
      <c r="A21" s="62">
        <v>11</v>
      </c>
      <c r="B21" s="63"/>
      <c r="C21" s="81" t="s">
        <v>62</v>
      </c>
      <c r="D21" s="93" t="str">
        <f>IF(AND(D9&gt;=200000,AND(AND(D13="Ja",D14="Ja",D15="Ja"),OR(D16="Ja",D17="Ja",D18="Ja",D19="Ja",D20="Ja"))),"Minimumeis OK","Minimumeis niet OK! (echter, slechts 1 van 5 referenties moet OK zijn, zie blad 'Criteria')")</f>
        <v>Minimumeis niet OK! (echter, slechts 1 van 5 referenties moet OK zijn, zie blad 'Criteria')</v>
      </c>
      <c r="E21" s="82" t="str">
        <f>IF(D21&gt;99999,"","Let op: waarde opdracht te laag! Referentie wordt niet geaccepteerd.")</f>
        <v/>
      </c>
    </row>
    <row r="22" spans="1:5" x14ac:dyDescent="0.25">
      <c r="A22" s="102" t="s">
        <v>7</v>
      </c>
      <c r="B22" s="103"/>
      <c r="C22" s="103"/>
      <c r="D22" s="1"/>
    </row>
    <row r="23" spans="1:5" x14ac:dyDescent="0.25">
      <c r="A23" s="104" t="s">
        <v>8</v>
      </c>
      <c r="B23" s="105"/>
      <c r="C23" s="105"/>
      <c r="D23" s="2"/>
    </row>
    <row r="24" spans="1:5" x14ac:dyDescent="0.25">
      <c r="A24" s="104" t="s">
        <v>9</v>
      </c>
      <c r="B24" s="105"/>
      <c r="C24" s="105"/>
      <c r="D24" s="2"/>
    </row>
    <row r="25" spans="1:5" ht="15.75" thickBot="1" x14ac:dyDescent="0.3">
      <c r="A25" s="106" t="s">
        <v>10</v>
      </c>
      <c r="B25" s="107"/>
      <c r="C25" s="107"/>
      <c r="D25" s="4"/>
    </row>
    <row r="26" spans="1:5" x14ac:dyDescent="0.25">
      <c r="A26" s="64"/>
      <c r="B26" s="64"/>
      <c r="C26" s="65"/>
      <c r="D26" s="64"/>
    </row>
    <row r="27" spans="1:5" x14ac:dyDescent="0.25">
      <c r="A27" s="64"/>
      <c r="B27" s="64"/>
      <c r="C27" s="64"/>
      <c r="D27" s="64"/>
    </row>
  </sheetData>
  <sheetProtection password="96D4" sheet="1" objects="1" scenarios="1"/>
  <mergeCells count="11">
    <mergeCell ref="A6:C6"/>
    <mergeCell ref="A5:C5"/>
    <mergeCell ref="A1:C1"/>
    <mergeCell ref="A2:C2"/>
    <mergeCell ref="A3:C3"/>
    <mergeCell ref="A4:C4"/>
    <mergeCell ref="A7:D7"/>
    <mergeCell ref="A22:C22"/>
    <mergeCell ref="A23:C23"/>
    <mergeCell ref="A24:C24"/>
    <mergeCell ref="A25:C25"/>
  </mergeCells>
  <conditionalFormatting sqref="E9">
    <cfRule type="expression" dxfId="19" priority="8">
      <formula>D9&lt;100000</formula>
    </cfRule>
  </conditionalFormatting>
  <conditionalFormatting sqref="E21">
    <cfRule type="expression" dxfId="18" priority="5">
      <formula>D21&lt;100000</formula>
    </cfRule>
  </conditionalFormatting>
  <conditionalFormatting sqref="D21">
    <cfRule type="cellIs" dxfId="17" priority="1" operator="equal">
      <formula>"Minimumeis OK"</formula>
    </cfRule>
    <cfRule type="cellIs" dxfId="16" priority="2" operator="equal">
      <formula>"Minimumeis niet OK! (echter, slechts 1 van 5 referenties moet OK zijn, zie blad 'Criteria')"</formula>
    </cfRule>
  </conditionalFormatting>
  <dataValidations count="2">
    <dataValidation allowBlank="1" showInputMessage="1" showErrorMessage="1" error="Let op: deze jaaromzet dient tussen 500 k€ - 5.000 k€ te bedragen!" sqref="D9"/>
    <dataValidation type="list" allowBlank="1" showInputMessage="1" showErrorMessage="1" error="Graag &quot;Ja&quot; of &quot;Nee&quot; antwoorden" sqref="D11 D13:D20">
      <formula1>Gesloten_vraag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3"/>
  <dimension ref="A1:E27"/>
  <sheetViews>
    <sheetView workbookViewId="0">
      <selection activeCell="D1" sqref="D1"/>
    </sheetView>
  </sheetViews>
  <sheetFormatPr defaultColWidth="9.140625" defaultRowHeight="15" x14ac:dyDescent="0.25"/>
  <cols>
    <col min="1" max="2" width="3" style="50" customWidth="1"/>
    <col min="3" max="3" width="65.28515625" style="50" customWidth="1"/>
    <col min="4" max="4" width="49" style="50" customWidth="1"/>
    <col min="5" max="5" width="71.7109375" style="50" customWidth="1"/>
    <col min="6" max="6" width="9.42578125" style="50" bestFit="1" customWidth="1"/>
    <col min="7" max="16384" width="9.140625" style="50"/>
  </cols>
  <sheetData>
    <row r="1" spans="1:5" x14ac:dyDescent="0.25">
      <c r="A1" s="102" t="s">
        <v>0</v>
      </c>
      <c r="B1" s="103"/>
      <c r="C1" s="103"/>
      <c r="D1" s="1"/>
    </row>
    <row r="2" spans="1:5" x14ac:dyDescent="0.25">
      <c r="A2" s="104" t="s">
        <v>1</v>
      </c>
      <c r="B2" s="105"/>
      <c r="C2" s="105"/>
      <c r="D2" s="2"/>
    </row>
    <row r="3" spans="1:5" x14ac:dyDescent="0.25">
      <c r="A3" s="104" t="s">
        <v>2</v>
      </c>
      <c r="B3" s="105"/>
      <c r="C3" s="105"/>
      <c r="D3" s="3"/>
    </row>
    <row r="4" spans="1:5" ht="30" customHeight="1" x14ac:dyDescent="0.25">
      <c r="A4" s="112" t="s">
        <v>11</v>
      </c>
      <c r="B4" s="113"/>
      <c r="C4" s="114"/>
      <c r="D4" s="3"/>
    </row>
    <row r="5" spans="1:5" x14ac:dyDescent="0.25">
      <c r="A5" s="110" t="s">
        <v>3</v>
      </c>
      <c r="B5" s="111"/>
      <c r="C5" s="111"/>
      <c r="D5" s="79"/>
    </row>
    <row r="6" spans="1:5" ht="15.75" thickBot="1" x14ac:dyDescent="0.3">
      <c r="A6" s="108" t="s">
        <v>42</v>
      </c>
      <c r="B6" s="109"/>
      <c r="C6" s="109"/>
      <c r="D6" s="80"/>
    </row>
    <row r="7" spans="1:5" ht="15.75" thickBot="1" x14ac:dyDescent="0.3">
      <c r="A7" s="99" t="s">
        <v>4</v>
      </c>
      <c r="B7" s="100"/>
      <c r="C7" s="100"/>
      <c r="D7" s="101"/>
    </row>
    <row r="8" spans="1:5" ht="18.75" x14ac:dyDescent="0.25">
      <c r="A8" s="51"/>
      <c r="B8" s="52"/>
      <c r="C8" s="53" t="s">
        <v>12</v>
      </c>
      <c r="D8" s="54"/>
    </row>
    <row r="9" spans="1:5" x14ac:dyDescent="0.25">
      <c r="A9" s="62">
        <v>1</v>
      </c>
      <c r="B9" s="55"/>
      <c r="C9" s="56" t="s">
        <v>53</v>
      </c>
      <c r="D9" s="92"/>
      <c r="E9" s="82" t="str">
        <f>IF(AND(D9&gt;99999,ISNUMBER(D9)),"","Let op: waarde opdracht te laag! Referentie wordt niet geaccepteerd.")</f>
        <v>Let op: waarde opdracht te laag! Referentie wordt niet geaccepteerd.</v>
      </c>
    </row>
    <row r="10" spans="1:5" s="61" customFormat="1" ht="18.75" x14ac:dyDescent="0.3">
      <c r="A10" s="57"/>
      <c r="B10" s="58"/>
      <c r="C10" s="59" t="s">
        <v>5</v>
      </c>
      <c r="D10" s="60"/>
    </row>
    <row r="11" spans="1:5" x14ac:dyDescent="0.25">
      <c r="A11" s="62">
        <v>2</v>
      </c>
      <c r="B11" s="63"/>
      <c r="C11" s="56" t="s">
        <v>36</v>
      </c>
      <c r="D11" s="91"/>
    </row>
    <row r="12" spans="1:5" s="61" customFormat="1" ht="18.75" x14ac:dyDescent="0.3">
      <c r="A12" s="57"/>
      <c r="B12" s="58"/>
      <c r="C12" s="59" t="s">
        <v>63</v>
      </c>
      <c r="D12" s="60"/>
    </row>
    <row r="13" spans="1:5" ht="45" x14ac:dyDescent="0.25">
      <c r="A13" s="62">
        <v>3</v>
      </c>
      <c r="B13" s="63"/>
      <c r="C13" s="81" t="s">
        <v>55</v>
      </c>
      <c r="D13" s="91"/>
    </row>
    <row r="14" spans="1:5" ht="45" x14ac:dyDescent="0.25">
      <c r="A14" s="62">
        <v>4</v>
      </c>
      <c r="B14" s="63"/>
      <c r="C14" s="81" t="s">
        <v>57</v>
      </c>
      <c r="D14" s="91"/>
    </row>
    <row r="15" spans="1:5" ht="45" x14ac:dyDescent="0.25">
      <c r="A15" s="62">
        <v>5</v>
      </c>
      <c r="B15" s="63"/>
      <c r="C15" s="81" t="s">
        <v>56</v>
      </c>
      <c r="D15" s="91"/>
    </row>
    <row r="16" spans="1:5" ht="30" x14ac:dyDescent="0.25">
      <c r="A16" s="62">
        <v>6</v>
      </c>
      <c r="B16" s="63"/>
      <c r="C16" s="81" t="s">
        <v>58</v>
      </c>
      <c r="D16" s="91"/>
    </row>
    <row r="17" spans="1:5" ht="30" x14ac:dyDescent="0.25">
      <c r="A17" s="62">
        <v>7</v>
      </c>
      <c r="B17" s="63"/>
      <c r="C17" s="81" t="s">
        <v>59</v>
      </c>
      <c r="D17" s="91"/>
    </row>
    <row r="18" spans="1:5" ht="45" x14ac:dyDescent="0.25">
      <c r="A18" s="62">
        <v>8</v>
      </c>
      <c r="B18" s="63"/>
      <c r="C18" s="81" t="s">
        <v>60</v>
      </c>
      <c r="D18" s="91"/>
    </row>
    <row r="19" spans="1:5" ht="45" x14ac:dyDescent="0.25">
      <c r="A19" s="62">
        <v>9</v>
      </c>
      <c r="B19" s="63"/>
      <c r="C19" s="81" t="s">
        <v>61</v>
      </c>
      <c r="D19" s="91"/>
    </row>
    <row r="20" spans="1:5" ht="45" x14ac:dyDescent="0.25">
      <c r="A20" s="62">
        <v>10</v>
      </c>
      <c r="B20" s="63"/>
      <c r="C20" s="81" t="s">
        <v>54</v>
      </c>
      <c r="D20" s="91"/>
    </row>
    <row r="21" spans="1:5" ht="45.75" customHeight="1" thickBot="1" x14ac:dyDescent="0.3">
      <c r="A21" s="62">
        <v>11</v>
      </c>
      <c r="B21" s="63"/>
      <c r="C21" s="81" t="s">
        <v>62</v>
      </c>
      <c r="D21" s="93" t="str">
        <f>IF(AND(D9&gt;=200000,AND(AND(D13="Ja",D14="Ja",D15="Ja"),OR(D16="Ja",D17="Ja",D18="Ja",D19="Ja",D20="Ja"))),"Minimumeis OK","Minimumeis niet OK! (echter, slechts 1 van 5 referenties moet OK zijn, zie blad 'Criteria')")</f>
        <v>Minimumeis niet OK! (echter, slechts 1 van 5 referenties moet OK zijn, zie blad 'Criteria')</v>
      </c>
      <c r="E21" s="82" t="str">
        <f>IF(D21&gt;99999,"","Let op: waarde opdracht te laag! Referentie wordt niet geaccepteerd.")</f>
        <v/>
      </c>
    </row>
    <row r="22" spans="1:5" x14ac:dyDescent="0.25">
      <c r="A22" s="102" t="s">
        <v>7</v>
      </c>
      <c r="B22" s="103"/>
      <c r="C22" s="103"/>
      <c r="D22" s="1"/>
    </row>
    <row r="23" spans="1:5" x14ac:dyDescent="0.25">
      <c r="A23" s="104" t="s">
        <v>8</v>
      </c>
      <c r="B23" s="105"/>
      <c r="C23" s="105"/>
      <c r="D23" s="2"/>
    </row>
    <row r="24" spans="1:5" x14ac:dyDescent="0.25">
      <c r="A24" s="104" t="s">
        <v>9</v>
      </c>
      <c r="B24" s="105"/>
      <c r="C24" s="105"/>
      <c r="D24" s="2"/>
    </row>
    <row r="25" spans="1:5" ht="15.75" thickBot="1" x14ac:dyDescent="0.3">
      <c r="A25" s="106" t="s">
        <v>10</v>
      </c>
      <c r="B25" s="107"/>
      <c r="C25" s="107"/>
      <c r="D25" s="4"/>
    </row>
    <row r="26" spans="1:5" x14ac:dyDescent="0.25">
      <c r="A26" s="64"/>
      <c r="B26" s="64"/>
      <c r="C26" s="65"/>
      <c r="D26" s="64"/>
    </row>
    <row r="27" spans="1:5" x14ac:dyDescent="0.25">
      <c r="A27" s="64"/>
      <c r="B27" s="64"/>
      <c r="C27" s="64"/>
      <c r="D27" s="64"/>
    </row>
  </sheetData>
  <sheetProtection password="96D4" sheet="1" objects="1" scenarios="1"/>
  <mergeCells count="11">
    <mergeCell ref="A5:C5"/>
    <mergeCell ref="A1:C1"/>
    <mergeCell ref="A2:C2"/>
    <mergeCell ref="A3:C3"/>
    <mergeCell ref="A4:C4"/>
    <mergeCell ref="A24:C24"/>
    <mergeCell ref="A25:C25"/>
    <mergeCell ref="A22:C22"/>
    <mergeCell ref="A23:C23"/>
    <mergeCell ref="A6:C6"/>
    <mergeCell ref="A7:D7"/>
  </mergeCells>
  <conditionalFormatting sqref="E9">
    <cfRule type="expression" dxfId="15" priority="8">
      <formula>D9&lt;100000</formula>
    </cfRule>
  </conditionalFormatting>
  <conditionalFormatting sqref="E21">
    <cfRule type="expression" dxfId="14" priority="7">
      <formula>D21&lt;100000</formula>
    </cfRule>
  </conditionalFormatting>
  <conditionalFormatting sqref="D21">
    <cfRule type="cellIs" dxfId="13" priority="1" operator="equal">
      <formula>"Minimumeis OK"</formula>
    </cfRule>
    <cfRule type="cellIs" dxfId="12" priority="2" operator="equal">
      <formula>"Minimumeis niet OK! (echter, slechts 1 van 5 referenties moet OK zijn, zie blad 'Criteria')"</formula>
    </cfRule>
  </conditionalFormatting>
  <dataValidations count="2">
    <dataValidation allowBlank="1" showInputMessage="1" showErrorMessage="1" error="Let op: deze jaaromzet dient tussen 500 k€ - 5.000 k€ te bedragen!" sqref="D9"/>
    <dataValidation type="list" allowBlank="1" showInputMessage="1" showErrorMessage="1" error="Graag &quot;Ja&quot; of &quot;Nee&quot; antwoorden" sqref="D11 D13:D20">
      <formula1>Gesloten_vraag</formula1>
    </dataValidation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4"/>
  <dimension ref="A1:E27"/>
  <sheetViews>
    <sheetView workbookViewId="0">
      <selection activeCell="D1" sqref="D1"/>
    </sheetView>
  </sheetViews>
  <sheetFormatPr defaultColWidth="9.140625" defaultRowHeight="15" x14ac:dyDescent="0.25"/>
  <cols>
    <col min="1" max="2" width="3" style="50" customWidth="1"/>
    <col min="3" max="3" width="65.28515625" style="50" customWidth="1"/>
    <col min="4" max="4" width="49" style="50" customWidth="1"/>
    <col min="5" max="5" width="71.7109375" style="50" customWidth="1"/>
    <col min="6" max="6" width="9.42578125" style="50" bestFit="1" customWidth="1"/>
    <col min="7" max="16384" width="9.140625" style="50"/>
  </cols>
  <sheetData>
    <row r="1" spans="1:5" x14ac:dyDescent="0.25">
      <c r="A1" s="102" t="s">
        <v>0</v>
      </c>
      <c r="B1" s="103"/>
      <c r="C1" s="103"/>
      <c r="D1" s="1"/>
    </row>
    <row r="2" spans="1:5" x14ac:dyDescent="0.25">
      <c r="A2" s="104" t="s">
        <v>1</v>
      </c>
      <c r="B2" s="105"/>
      <c r="C2" s="105"/>
      <c r="D2" s="2"/>
    </row>
    <row r="3" spans="1:5" x14ac:dyDescent="0.25">
      <c r="A3" s="104" t="s">
        <v>2</v>
      </c>
      <c r="B3" s="105"/>
      <c r="C3" s="105"/>
      <c r="D3" s="3"/>
    </row>
    <row r="4" spans="1:5" ht="30" customHeight="1" x14ac:dyDescent="0.25">
      <c r="A4" s="112" t="s">
        <v>11</v>
      </c>
      <c r="B4" s="113"/>
      <c r="C4" s="114"/>
      <c r="D4" s="3"/>
    </row>
    <row r="5" spans="1:5" x14ac:dyDescent="0.25">
      <c r="A5" s="110" t="s">
        <v>3</v>
      </c>
      <c r="B5" s="111"/>
      <c r="C5" s="111"/>
      <c r="D5" s="79"/>
    </row>
    <row r="6" spans="1:5" ht="15.75" thickBot="1" x14ac:dyDescent="0.3">
      <c r="A6" s="108" t="s">
        <v>42</v>
      </c>
      <c r="B6" s="109"/>
      <c r="C6" s="109"/>
      <c r="D6" s="80"/>
    </row>
    <row r="7" spans="1:5" ht="15.75" thickBot="1" x14ac:dyDescent="0.3">
      <c r="A7" s="99" t="s">
        <v>4</v>
      </c>
      <c r="B7" s="100"/>
      <c r="C7" s="100"/>
      <c r="D7" s="101"/>
    </row>
    <row r="8" spans="1:5" ht="18.75" x14ac:dyDescent="0.25">
      <c r="A8" s="51"/>
      <c r="B8" s="52"/>
      <c r="C8" s="53" t="s">
        <v>12</v>
      </c>
      <c r="D8" s="54"/>
    </row>
    <row r="9" spans="1:5" x14ac:dyDescent="0.25">
      <c r="A9" s="62">
        <v>1</v>
      </c>
      <c r="B9" s="55"/>
      <c r="C9" s="56" t="s">
        <v>53</v>
      </c>
      <c r="D9" s="92"/>
      <c r="E9" s="82" t="str">
        <f>IF(AND(D9&gt;99999,ISNUMBER(D9)),"","Let op: waarde opdracht te laag! Referentie wordt niet geaccepteerd.")</f>
        <v>Let op: waarde opdracht te laag! Referentie wordt niet geaccepteerd.</v>
      </c>
    </row>
    <row r="10" spans="1:5" s="61" customFormat="1" ht="18.75" x14ac:dyDescent="0.3">
      <c r="A10" s="57"/>
      <c r="B10" s="58"/>
      <c r="C10" s="59" t="s">
        <v>5</v>
      </c>
      <c r="D10" s="60"/>
    </row>
    <row r="11" spans="1:5" x14ac:dyDescent="0.25">
      <c r="A11" s="62">
        <v>2</v>
      </c>
      <c r="B11" s="63"/>
      <c r="C11" s="56" t="s">
        <v>36</v>
      </c>
      <c r="D11" s="91"/>
    </row>
    <row r="12" spans="1:5" s="61" customFormat="1" ht="18.75" x14ac:dyDescent="0.3">
      <c r="A12" s="57"/>
      <c r="B12" s="58"/>
      <c r="C12" s="59" t="s">
        <v>63</v>
      </c>
      <c r="D12" s="60"/>
    </row>
    <row r="13" spans="1:5" ht="45" x14ac:dyDescent="0.25">
      <c r="A13" s="62">
        <v>3</v>
      </c>
      <c r="B13" s="63"/>
      <c r="C13" s="81" t="s">
        <v>55</v>
      </c>
      <c r="D13" s="91"/>
    </row>
    <row r="14" spans="1:5" ht="45" x14ac:dyDescent="0.25">
      <c r="A14" s="62">
        <v>4</v>
      </c>
      <c r="B14" s="63"/>
      <c r="C14" s="81" t="s">
        <v>57</v>
      </c>
      <c r="D14" s="91"/>
    </row>
    <row r="15" spans="1:5" ht="45" x14ac:dyDescent="0.25">
      <c r="A15" s="62">
        <v>5</v>
      </c>
      <c r="B15" s="63"/>
      <c r="C15" s="81" t="s">
        <v>56</v>
      </c>
      <c r="D15" s="91"/>
    </row>
    <row r="16" spans="1:5" ht="30" x14ac:dyDescent="0.25">
      <c r="A16" s="62">
        <v>6</v>
      </c>
      <c r="B16" s="63"/>
      <c r="C16" s="81" t="s">
        <v>58</v>
      </c>
      <c r="D16" s="91"/>
    </row>
    <row r="17" spans="1:5" ht="30" x14ac:dyDescent="0.25">
      <c r="A17" s="62">
        <v>7</v>
      </c>
      <c r="B17" s="63"/>
      <c r="C17" s="81" t="s">
        <v>59</v>
      </c>
      <c r="D17" s="91"/>
    </row>
    <row r="18" spans="1:5" ht="45" x14ac:dyDescent="0.25">
      <c r="A18" s="62">
        <v>8</v>
      </c>
      <c r="B18" s="63"/>
      <c r="C18" s="81" t="s">
        <v>60</v>
      </c>
      <c r="D18" s="91"/>
    </row>
    <row r="19" spans="1:5" ht="45" x14ac:dyDescent="0.25">
      <c r="A19" s="62">
        <v>9</v>
      </c>
      <c r="B19" s="63"/>
      <c r="C19" s="81" t="s">
        <v>61</v>
      </c>
      <c r="D19" s="91"/>
    </row>
    <row r="20" spans="1:5" ht="45" x14ac:dyDescent="0.25">
      <c r="A20" s="62">
        <v>10</v>
      </c>
      <c r="B20" s="63"/>
      <c r="C20" s="81" t="s">
        <v>54</v>
      </c>
      <c r="D20" s="91"/>
    </row>
    <row r="21" spans="1:5" ht="45.75" customHeight="1" thickBot="1" x14ac:dyDescent="0.3">
      <c r="A21" s="62">
        <v>11</v>
      </c>
      <c r="B21" s="63"/>
      <c r="C21" s="81" t="s">
        <v>62</v>
      </c>
      <c r="D21" s="93" t="str">
        <f>IF(AND(D9&gt;=200000,AND(AND(D13="Ja",D14="Ja",D15="Ja"),OR(D16="Ja",D17="Ja",D18="Ja",D19="Ja",D20="Ja"))),"Minimumeis OK","Minimumeis niet OK! (echter, slechts 1 van 5 referenties moet OK zijn, zie blad 'Criteria')")</f>
        <v>Minimumeis niet OK! (echter, slechts 1 van 5 referenties moet OK zijn, zie blad 'Criteria')</v>
      </c>
      <c r="E21" s="82" t="str">
        <f>IF(D21&gt;99999,"","Let op: waarde opdracht te laag! Referentie wordt niet geaccepteerd.")</f>
        <v/>
      </c>
    </row>
    <row r="22" spans="1:5" x14ac:dyDescent="0.25">
      <c r="A22" s="102" t="s">
        <v>7</v>
      </c>
      <c r="B22" s="103"/>
      <c r="C22" s="103"/>
      <c r="D22" s="1"/>
    </row>
    <row r="23" spans="1:5" x14ac:dyDescent="0.25">
      <c r="A23" s="104" t="s">
        <v>8</v>
      </c>
      <c r="B23" s="105"/>
      <c r="C23" s="105"/>
      <c r="D23" s="2"/>
    </row>
    <row r="24" spans="1:5" x14ac:dyDescent="0.25">
      <c r="A24" s="104" t="s">
        <v>9</v>
      </c>
      <c r="B24" s="105"/>
      <c r="C24" s="105"/>
      <c r="D24" s="2"/>
    </row>
    <row r="25" spans="1:5" ht="15.75" thickBot="1" x14ac:dyDescent="0.3">
      <c r="A25" s="106" t="s">
        <v>10</v>
      </c>
      <c r="B25" s="107"/>
      <c r="C25" s="107"/>
      <c r="D25" s="4"/>
    </row>
    <row r="26" spans="1:5" x14ac:dyDescent="0.25">
      <c r="A26" s="64"/>
      <c r="B26" s="64"/>
      <c r="C26" s="65"/>
      <c r="D26" s="64"/>
    </row>
    <row r="27" spans="1:5" x14ac:dyDescent="0.25">
      <c r="A27" s="64"/>
      <c r="B27" s="64"/>
      <c r="C27" s="64"/>
      <c r="D27" s="64"/>
    </row>
  </sheetData>
  <sheetProtection password="96D4" sheet="1" objects="1" scenarios="1"/>
  <mergeCells count="11">
    <mergeCell ref="A5:C5"/>
    <mergeCell ref="A1:C1"/>
    <mergeCell ref="A2:C2"/>
    <mergeCell ref="A3:C3"/>
    <mergeCell ref="A4:C4"/>
    <mergeCell ref="A24:C24"/>
    <mergeCell ref="A25:C25"/>
    <mergeCell ref="A22:C22"/>
    <mergeCell ref="A23:C23"/>
    <mergeCell ref="A6:C6"/>
    <mergeCell ref="A7:D7"/>
  </mergeCells>
  <conditionalFormatting sqref="E9">
    <cfRule type="expression" dxfId="11" priority="6">
      <formula>D9&lt;100000</formula>
    </cfRule>
  </conditionalFormatting>
  <conditionalFormatting sqref="E21">
    <cfRule type="expression" dxfId="10" priority="5">
      <formula>D21&lt;100000</formula>
    </cfRule>
  </conditionalFormatting>
  <conditionalFormatting sqref="D21">
    <cfRule type="cellIs" dxfId="9" priority="1" operator="equal">
      <formula>"Minimumeis OK"</formula>
    </cfRule>
    <cfRule type="cellIs" dxfId="8" priority="2" operator="equal">
      <formula>"Minimumeis niet OK! (echter, slechts 1 van 5 referenties moet OK zijn, zie blad 'Criteria')"</formula>
    </cfRule>
  </conditionalFormatting>
  <dataValidations count="2">
    <dataValidation allowBlank="1" showInputMessage="1" showErrorMessage="1" error="Let op: deze jaaromzet dient tussen 500 k€ - 5.000 k€ te bedragen!" sqref="D9"/>
    <dataValidation type="list" allowBlank="1" showInputMessage="1" showErrorMessage="1" error="Graag &quot;Ja&quot; of &quot;Nee&quot; antwoorden" sqref="D11 D13:D20">
      <formula1>Gesloten_vraag</formula1>
    </dataValidation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5"/>
  <dimension ref="A1:E27"/>
  <sheetViews>
    <sheetView workbookViewId="0">
      <selection activeCell="D1" sqref="D1"/>
    </sheetView>
  </sheetViews>
  <sheetFormatPr defaultColWidth="9.140625" defaultRowHeight="15" x14ac:dyDescent="0.25"/>
  <cols>
    <col min="1" max="2" width="3" style="50" customWidth="1"/>
    <col min="3" max="3" width="65.28515625" style="50" customWidth="1"/>
    <col min="4" max="4" width="49" style="50" customWidth="1"/>
    <col min="5" max="5" width="71.7109375" style="50" customWidth="1"/>
    <col min="6" max="6" width="9.42578125" style="50" bestFit="1" customWidth="1"/>
    <col min="7" max="16384" width="9.140625" style="50"/>
  </cols>
  <sheetData>
    <row r="1" spans="1:5" x14ac:dyDescent="0.25">
      <c r="A1" s="102" t="s">
        <v>0</v>
      </c>
      <c r="B1" s="103"/>
      <c r="C1" s="103"/>
      <c r="D1" s="1"/>
    </row>
    <row r="2" spans="1:5" x14ac:dyDescent="0.25">
      <c r="A2" s="104" t="s">
        <v>1</v>
      </c>
      <c r="B2" s="105"/>
      <c r="C2" s="105"/>
      <c r="D2" s="2"/>
    </row>
    <row r="3" spans="1:5" x14ac:dyDescent="0.25">
      <c r="A3" s="104" t="s">
        <v>2</v>
      </c>
      <c r="B3" s="105"/>
      <c r="C3" s="105"/>
      <c r="D3" s="3"/>
    </row>
    <row r="4" spans="1:5" ht="30" customHeight="1" x14ac:dyDescent="0.25">
      <c r="A4" s="112" t="s">
        <v>11</v>
      </c>
      <c r="B4" s="113"/>
      <c r="C4" s="114"/>
      <c r="D4" s="3"/>
    </row>
    <row r="5" spans="1:5" x14ac:dyDescent="0.25">
      <c r="A5" s="110" t="s">
        <v>3</v>
      </c>
      <c r="B5" s="111"/>
      <c r="C5" s="111"/>
      <c r="D5" s="79"/>
    </row>
    <row r="6" spans="1:5" ht="15.75" thickBot="1" x14ac:dyDescent="0.3">
      <c r="A6" s="108" t="s">
        <v>42</v>
      </c>
      <c r="B6" s="109"/>
      <c r="C6" s="109"/>
      <c r="D6" s="80"/>
    </row>
    <row r="7" spans="1:5" ht="15.75" thickBot="1" x14ac:dyDescent="0.3">
      <c r="A7" s="99" t="s">
        <v>4</v>
      </c>
      <c r="B7" s="100"/>
      <c r="C7" s="100"/>
      <c r="D7" s="101"/>
    </row>
    <row r="8" spans="1:5" ht="18.75" x14ac:dyDescent="0.25">
      <c r="A8" s="51"/>
      <c r="B8" s="52"/>
      <c r="C8" s="53" t="s">
        <v>12</v>
      </c>
      <c r="D8" s="54"/>
    </row>
    <row r="9" spans="1:5" x14ac:dyDescent="0.25">
      <c r="A9" s="62">
        <v>1</v>
      </c>
      <c r="B9" s="55"/>
      <c r="C9" s="56" t="s">
        <v>53</v>
      </c>
      <c r="D9" s="92"/>
      <c r="E9" s="82" t="str">
        <f>IF(AND(D9&gt;99999,ISNUMBER(D9)),"","Let op: waarde opdracht te laag! Referentie wordt niet geaccepteerd.")</f>
        <v>Let op: waarde opdracht te laag! Referentie wordt niet geaccepteerd.</v>
      </c>
    </row>
    <row r="10" spans="1:5" s="61" customFormat="1" ht="18.75" x14ac:dyDescent="0.3">
      <c r="A10" s="57"/>
      <c r="B10" s="58"/>
      <c r="C10" s="59" t="s">
        <v>5</v>
      </c>
      <c r="D10" s="60"/>
    </row>
    <row r="11" spans="1:5" x14ac:dyDescent="0.25">
      <c r="A11" s="62">
        <v>2</v>
      </c>
      <c r="B11" s="63"/>
      <c r="C11" s="56" t="s">
        <v>36</v>
      </c>
      <c r="D11" s="91"/>
    </row>
    <row r="12" spans="1:5" s="61" customFormat="1" ht="18.75" x14ac:dyDescent="0.3">
      <c r="A12" s="57"/>
      <c r="B12" s="58"/>
      <c r="C12" s="59" t="s">
        <v>63</v>
      </c>
      <c r="D12" s="60"/>
    </row>
    <row r="13" spans="1:5" ht="45" x14ac:dyDescent="0.25">
      <c r="A13" s="62">
        <v>3</v>
      </c>
      <c r="B13" s="63"/>
      <c r="C13" s="81" t="s">
        <v>55</v>
      </c>
      <c r="D13" s="91"/>
    </row>
    <row r="14" spans="1:5" ht="45" x14ac:dyDescent="0.25">
      <c r="A14" s="62">
        <v>4</v>
      </c>
      <c r="B14" s="63"/>
      <c r="C14" s="81" t="s">
        <v>57</v>
      </c>
      <c r="D14" s="91"/>
    </row>
    <row r="15" spans="1:5" ht="45" x14ac:dyDescent="0.25">
      <c r="A15" s="62">
        <v>5</v>
      </c>
      <c r="B15" s="63"/>
      <c r="C15" s="81" t="s">
        <v>56</v>
      </c>
      <c r="D15" s="91"/>
    </row>
    <row r="16" spans="1:5" ht="30" x14ac:dyDescent="0.25">
      <c r="A16" s="62">
        <v>6</v>
      </c>
      <c r="B16" s="63"/>
      <c r="C16" s="81" t="s">
        <v>58</v>
      </c>
      <c r="D16" s="91"/>
    </row>
    <row r="17" spans="1:5" ht="30" x14ac:dyDescent="0.25">
      <c r="A17" s="62">
        <v>7</v>
      </c>
      <c r="B17" s="63"/>
      <c r="C17" s="81" t="s">
        <v>59</v>
      </c>
      <c r="D17" s="91"/>
    </row>
    <row r="18" spans="1:5" ht="45" x14ac:dyDescent="0.25">
      <c r="A18" s="62">
        <v>8</v>
      </c>
      <c r="B18" s="63"/>
      <c r="C18" s="81" t="s">
        <v>60</v>
      </c>
      <c r="D18" s="91"/>
    </row>
    <row r="19" spans="1:5" ht="45" x14ac:dyDescent="0.25">
      <c r="A19" s="62">
        <v>9</v>
      </c>
      <c r="B19" s="63"/>
      <c r="C19" s="81" t="s">
        <v>61</v>
      </c>
      <c r="D19" s="91"/>
    </row>
    <row r="20" spans="1:5" ht="45" x14ac:dyDescent="0.25">
      <c r="A20" s="62">
        <v>10</v>
      </c>
      <c r="B20" s="63"/>
      <c r="C20" s="81" t="s">
        <v>54</v>
      </c>
      <c r="D20" s="91"/>
    </row>
    <row r="21" spans="1:5" ht="45.75" customHeight="1" thickBot="1" x14ac:dyDescent="0.3">
      <c r="A21" s="62">
        <v>11</v>
      </c>
      <c r="B21" s="63"/>
      <c r="C21" s="81" t="s">
        <v>62</v>
      </c>
      <c r="D21" s="93" t="str">
        <f>IF(AND(D9&gt;=200000,AND(AND(D13="Ja",D14="Ja",D15="Ja"),OR(D16="Ja",D17="Ja",D18="Ja",D19="Ja",D20="Ja"))),"Minimumeis OK","Minimumeis niet OK! (echter, slechts 1 van 5 referenties moet OK zijn, zie blad 'Criteria')")</f>
        <v>Minimumeis niet OK! (echter, slechts 1 van 5 referenties moet OK zijn, zie blad 'Criteria')</v>
      </c>
      <c r="E21" s="82" t="str">
        <f>IF(D21&gt;99999,"","Let op: waarde opdracht te laag! Referentie wordt niet geaccepteerd.")</f>
        <v/>
      </c>
    </row>
    <row r="22" spans="1:5" x14ac:dyDescent="0.25">
      <c r="A22" s="102" t="s">
        <v>7</v>
      </c>
      <c r="B22" s="103"/>
      <c r="C22" s="103"/>
      <c r="D22" s="1"/>
    </row>
    <row r="23" spans="1:5" x14ac:dyDescent="0.25">
      <c r="A23" s="104" t="s">
        <v>8</v>
      </c>
      <c r="B23" s="105"/>
      <c r="C23" s="105"/>
      <c r="D23" s="2"/>
    </row>
    <row r="24" spans="1:5" x14ac:dyDescent="0.25">
      <c r="A24" s="104" t="s">
        <v>9</v>
      </c>
      <c r="B24" s="105"/>
      <c r="C24" s="105"/>
      <c r="D24" s="2"/>
    </row>
    <row r="25" spans="1:5" ht="15.75" thickBot="1" x14ac:dyDescent="0.3">
      <c r="A25" s="106" t="s">
        <v>10</v>
      </c>
      <c r="B25" s="107"/>
      <c r="C25" s="107"/>
      <c r="D25" s="4"/>
    </row>
    <row r="26" spans="1:5" x14ac:dyDescent="0.25">
      <c r="A26" s="64"/>
      <c r="B26" s="64"/>
      <c r="C26" s="65"/>
      <c r="D26" s="64"/>
    </row>
    <row r="27" spans="1:5" x14ac:dyDescent="0.25">
      <c r="A27" s="64"/>
      <c r="B27" s="64"/>
      <c r="C27" s="64"/>
      <c r="D27" s="64"/>
    </row>
  </sheetData>
  <sheetProtection password="96D4" sheet="1" objects="1" scenarios="1"/>
  <mergeCells count="11">
    <mergeCell ref="A5:C5"/>
    <mergeCell ref="A1:C1"/>
    <mergeCell ref="A2:C2"/>
    <mergeCell ref="A3:C3"/>
    <mergeCell ref="A4:C4"/>
    <mergeCell ref="A24:C24"/>
    <mergeCell ref="A25:C25"/>
    <mergeCell ref="A22:C22"/>
    <mergeCell ref="A23:C23"/>
    <mergeCell ref="A6:C6"/>
    <mergeCell ref="A7:D7"/>
  </mergeCells>
  <conditionalFormatting sqref="E9">
    <cfRule type="expression" dxfId="7" priority="8">
      <formula>D9&lt;100000</formula>
    </cfRule>
  </conditionalFormatting>
  <conditionalFormatting sqref="E21">
    <cfRule type="expression" dxfId="6" priority="7">
      <formula>D21&lt;100000</formula>
    </cfRule>
  </conditionalFormatting>
  <conditionalFormatting sqref="D21">
    <cfRule type="cellIs" dxfId="5" priority="1" operator="equal">
      <formula>"Minimumeis OK"</formula>
    </cfRule>
    <cfRule type="cellIs" dxfId="4" priority="2" operator="equal">
      <formula>"Minimumeis niet OK! (echter, slechts 1 van 5 referenties moet OK zijn, zie blad 'Criteria')"</formula>
    </cfRule>
  </conditionalFormatting>
  <dataValidations count="2">
    <dataValidation allowBlank="1" showInputMessage="1" showErrorMessage="1" error="Let op: deze jaaromzet dient tussen 500 k€ - 5.000 k€ te bedragen!" sqref="D9"/>
    <dataValidation type="list" allowBlank="1" showInputMessage="1" showErrorMessage="1" error="Graag &quot;Ja&quot; of &quot;Nee&quot; antwoorden" sqref="D11 D13:D20">
      <formula1>Gesloten_vraag</formula1>
    </dataValidation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7"/>
  <dimension ref="A1:E27"/>
  <sheetViews>
    <sheetView workbookViewId="0">
      <selection activeCell="D1" sqref="D1"/>
    </sheetView>
  </sheetViews>
  <sheetFormatPr defaultColWidth="9.140625" defaultRowHeight="15" x14ac:dyDescent="0.25"/>
  <cols>
    <col min="1" max="2" width="3" style="50" customWidth="1"/>
    <col min="3" max="3" width="65.28515625" style="50" customWidth="1"/>
    <col min="4" max="4" width="49" style="50" customWidth="1"/>
    <col min="5" max="5" width="71.7109375" style="50" customWidth="1"/>
    <col min="6" max="6" width="9.42578125" style="50" bestFit="1" customWidth="1"/>
    <col min="7" max="16384" width="9.140625" style="50"/>
  </cols>
  <sheetData>
    <row r="1" spans="1:5" x14ac:dyDescent="0.25">
      <c r="A1" s="102" t="s">
        <v>0</v>
      </c>
      <c r="B1" s="103"/>
      <c r="C1" s="103"/>
      <c r="D1" s="1"/>
    </row>
    <row r="2" spans="1:5" x14ac:dyDescent="0.25">
      <c r="A2" s="104" t="s">
        <v>1</v>
      </c>
      <c r="B2" s="105"/>
      <c r="C2" s="105"/>
      <c r="D2" s="2"/>
    </row>
    <row r="3" spans="1:5" x14ac:dyDescent="0.25">
      <c r="A3" s="104" t="s">
        <v>2</v>
      </c>
      <c r="B3" s="105"/>
      <c r="C3" s="105"/>
      <c r="D3" s="3"/>
    </row>
    <row r="4" spans="1:5" ht="30" customHeight="1" x14ac:dyDescent="0.25">
      <c r="A4" s="112" t="s">
        <v>11</v>
      </c>
      <c r="B4" s="113"/>
      <c r="C4" s="114"/>
      <c r="D4" s="3"/>
    </row>
    <row r="5" spans="1:5" x14ac:dyDescent="0.25">
      <c r="A5" s="110" t="s">
        <v>3</v>
      </c>
      <c r="B5" s="111"/>
      <c r="C5" s="111"/>
      <c r="D5" s="79"/>
    </row>
    <row r="6" spans="1:5" ht="15.75" thickBot="1" x14ac:dyDescent="0.3">
      <c r="A6" s="108" t="s">
        <v>42</v>
      </c>
      <c r="B6" s="109"/>
      <c r="C6" s="109"/>
      <c r="D6" s="80"/>
    </row>
    <row r="7" spans="1:5" ht="15.75" thickBot="1" x14ac:dyDescent="0.3">
      <c r="A7" s="99" t="s">
        <v>4</v>
      </c>
      <c r="B7" s="100"/>
      <c r="C7" s="100"/>
      <c r="D7" s="101"/>
    </row>
    <row r="8" spans="1:5" ht="18.75" x14ac:dyDescent="0.25">
      <c r="A8" s="51"/>
      <c r="B8" s="52"/>
      <c r="C8" s="53" t="s">
        <v>12</v>
      </c>
      <c r="D8" s="54"/>
    </row>
    <row r="9" spans="1:5" x14ac:dyDescent="0.25">
      <c r="A9" s="62">
        <v>1</v>
      </c>
      <c r="B9" s="55"/>
      <c r="C9" s="56" t="s">
        <v>53</v>
      </c>
      <c r="D9" s="92"/>
      <c r="E9" s="82" t="str">
        <f>IF(AND(D9&gt;99999,ISNUMBER(D9)),"","Let op: waarde opdracht te laag! Referentie wordt niet geaccepteerd.")</f>
        <v>Let op: waarde opdracht te laag! Referentie wordt niet geaccepteerd.</v>
      </c>
    </row>
    <row r="10" spans="1:5" s="61" customFormat="1" ht="18.75" x14ac:dyDescent="0.3">
      <c r="A10" s="57"/>
      <c r="B10" s="58"/>
      <c r="C10" s="59" t="s">
        <v>5</v>
      </c>
      <c r="D10" s="60"/>
    </row>
    <row r="11" spans="1:5" x14ac:dyDescent="0.25">
      <c r="A11" s="62">
        <v>2</v>
      </c>
      <c r="B11" s="63"/>
      <c r="C11" s="56" t="s">
        <v>36</v>
      </c>
      <c r="D11" s="91"/>
    </row>
    <row r="12" spans="1:5" s="61" customFormat="1" ht="18.75" x14ac:dyDescent="0.3">
      <c r="A12" s="57"/>
      <c r="B12" s="58"/>
      <c r="C12" s="59" t="s">
        <v>63</v>
      </c>
      <c r="D12" s="60"/>
    </row>
    <row r="13" spans="1:5" ht="45" x14ac:dyDescent="0.25">
      <c r="A13" s="62">
        <v>3</v>
      </c>
      <c r="B13" s="63"/>
      <c r="C13" s="81" t="s">
        <v>55</v>
      </c>
      <c r="D13" s="91"/>
    </row>
    <row r="14" spans="1:5" ht="45" x14ac:dyDescent="0.25">
      <c r="A14" s="62">
        <v>4</v>
      </c>
      <c r="B14" s="63"/>
      <c r="C14" s="81" t="s">
        <v>57</v>
      </c>
      <c r="D14" s="91"/>
    </row>
    <row r="15" spans="1:5" ht="45" x14ac:dyDescent="0.25">
      <c r="A15" s="62">
        <v>5</v>
      </c>
      <c r="B15" s="63"/>
      <c r="C15" s="81" t="s">
        <v>56</v>
      </c>
      <c r="D15" s="91"/>
    </row>
    <row r="16" spans="1:5" ht="30" x14ac:dyDescent="0.25">
      <c r="A16" s="62">
        <v>6</v>
      </c>
      <c r="B16" s="63"/>
      <c r="C16" s="81" t="s">
        <v>58</v>
      </c>
      <c r="D16" s="91"/>
    </row>
    <row r="17" spans="1:5" ht="30" x14ac:dyDescent="0.25">
      <c r="A17" s="62">
        <v>7</v>
      </c>
      <c r="B17" s="63"/>
      <c r="C17" s="81" t="s">
        <v>59</v>
      </c>
      <c r="D17" s="91"/>
    </row>
    <row r="18" spans="1:5" ht="45" x14ac:dyDescent="0.25">
      <c r="A18" s="62">
        <v>8</v>
      </c>
      <c r="B18" s="63"/>
      <c r="C18" s="81" t="s">
        <v>60</v>
      </c>
      <c r="D18" s="91"/>
    </row>
    <row r="19" spans="1:5" ht="45" x14ac:dyDescent="0.25">
      <c r="A19" s="62">
        <v>9</v>
      </c>
      <c r="B19" s="63"/>
      <c r="C19" s="81" t="s">
        <v>61</v>
      </c>
      <c r="D19" s="91"/>
    </row>
    <row r="20" spans="1:5" ht="45" x14ac:dyDescent="0.25">
      <c r="A20" s="62">
        <v>10</v>
      </c>
      <c r="B20" s="63"/>
      <c r="C20" s="81" t="s">
        <v>54</v>
      </c>
      <c r="D20" s="91"/>
    </row>
    <row r="21" spans="1:5" ht="45.75" customHeight="1" thickBot="1" x14ac:dyDescent="0.3">
      <c r="A21" s="62">
        <v>11</v>
      </c>
      <c r="B21" s="63"/>
      <c r="C21" s="81" t="s">
        <v>62</v>
      </c>
      <c r="D21" s="93" t="str">
        <f>IF(AND(D9&gt;=200000,AND(AND(D13="Ja",D14="Ja",D15="Ja"),OR(D16="Ja",D17="Ja",D18="Ja",D19="Ja",D20="Ja"))),"Minimumeis OK","Minimumeis niet OK! (echter, slechts 1 van 5 referenties moet OK zijn, zie blad 'Criteria')")</f>
        <v>Minimumeis niet OK! (echter, slechts 1 van 5 referenties moet OK zijn, zie blad 'Criteria')</v>
      </c>
      <c r="E21" s="82" t="str">
        <f>IF(D21&gt;99999,"","Let op: waarde opdracht te laag! Referentie wordt niet geaccepteerd.")</f>
        <v/>
      </c>
    </row>
    <row r="22" spans="1:5" x14ac:dyDescent="0.25">
      <c r="A22" s="102" t="s">
        <v>7</v>
      </c>
      <c r="B22" s="103"/>
      <c r="C22" s="103"/>
      <c r="D22" s="1"/>
    </row>
    <row r="23" spans="1:5" x14ac:dyDescent="0.25">
      <c r="A23" s="104" t="s">
        <v>8</v>
      </c>
      <c r="B23" s="105"/>
      <c r="C23" s="105"/>
      <c r="D23" s="2"/>
    </row>
    <row r="24" spans="1:5" x14ac:dyDescent="0.25">
      <c r="A24" s="104" t="s">
        <v>9</v>
      </c>
      <c r="B24" s="105"/>
      <c r="C24" s="105"/>
      <c r="D24" s="2"/>
    </row>
    <row r="25" spans="1:5" ht="15.75" thickBot="1" x14ac:dyDescent="0.3">
      <c r="A25" s="106" t="s">
        <v>10</v>
      </c>
      <c r="B25" s="107"/>
      <c r="C25" s="107"/>
      <c r="D25" s="4"/>
    </row>
    <row r="26" spans="1:5" x14ac:dyDescent="0.25">
      <c r="A26" s="64"/>
      <c r="B26" s="64"/>
      <c r="C26" s="65"/>
      <c r="D26" s="64"/>
    </row>
    <row r="27" spans="1:5" x14ac:dyDescent="0.25">
      <c r="A27" s="64"/>
      <c r="B27" s="64"/>
      <c r="C27" s="64"/>
      <c r="D27" s="64"/>
    </row>
  </sheetData>
  <sheetProtection password="96D4" sheet="1" objects="1" scenarios="1"/>
  <mergeCells count="11">
    <mergeCell ref="A5:C5"/>
    <mergeCell ref="A1:C1"/>
    <mergeCell ref="A2:C2"/>
    <mergeCell ref="A3:C3"/>
    <mergeCell ref="A4:C4"/>
    <mergeCell ref="A24:C24"/>
    <mergeCell ref="A25:C25"/>
    <mergeCell ref="A22:C22"/>
    <mergeCell ref="A23:C23"/>
    <mergeCell ref="A6:C6"/>
    <mergeCell ref="A7:D7"/>
  </mergeCells>
  <conditionalFormatting sqref="E9">
    <cfRule type="expression" dxfId="3" priority="8">
      <formula>D9&lt;100000</formula>
    </cfRule>
  </conditionalFormatting>
  <conditionalFormatting sqref="E21">
    <cfRule type="expression" dxfId="2" priority="7">
      <formula>D21&lt;100000</formula>
    </cfRule>
  </conditionalFormatting>
  <conditionalFormatting sqref="D21">
    <cfRule type="cellIs" dxfId="1" priority="1" operator="equal">
      <formula>"Minimumeis OK"</formula>
    </cfRule>
    <cfRule type="cellIs" dxfId="0" priority="2" operator="equal">
      <formula>"Minimumeis niet OK! (echter, slechts 1 van 5 referenties moet OK zijn, zie blad 'Criteria')"</formula>
    </cfRule>
  </conditionalFormatting>
  <dataValidations count="2">
    <dataValidation allowBlank="1" showInputMessage="1" showErrorMessage="1" error="Let op: deze jaaromzet dient tussen 500 k€ - 5.000 k€ te bedragen!" sqref="D9"/>
    <dataValidation type="list" allowBlank="1" showInputMessage="1" showErrorMessage="1" error="Graag &quot;Ja&quot; of &quot;Nee&quot; antwoorden" sqref="D11 D13:D20">
      <formula1>Gesloten_vraag</formula1>
    </dataValidation>
  </dataValidation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D3" sqref="D3"/>
    </sheetView>
  </sheetViews>
  <sheetFormatPr defaultRowHeight="15" x14ac:dyDescent="0.25"/>
  <sheetData>
    <row r="1" spans="1:1" x14ac:dyDescent="0.3">
      <c r="A1" s="69" t="s">
        <v>20</v>
      </c>
    </row>
    <row r="2" spans="1:1" x14ac:dyDescent="0.3">
      <c r="A2" s="69" t="s">
        <v>6</v>
      </c>
    </row>
  </sheetData>
  <sheetProtection password="DFE9" sheet="1" objects="1" scenarios="1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E23E8539118DD479957C6D5AB8E5F95" ma:contentTypeVersion="9" ma:contentTypeDescription="Een nieuw document maken." ma:contentTypeScope="" ma:versionID="8018005d678885930381ba04e55844b5">
  <xsd:schema xmlns:xsd="http://www.w3.org/2001/XMLSchema" xmlns:xs="http://www.w3.org/2001/XMLSchema" xmlns:p="http://schemas.microsoft.com/office/2006/metadata/properties" xmlns:ns2="a3749298-6b9a-4730-95c6-9c3413189fca" xmlns:ns3="98996037-950f-4304-af47-018c3262b5af" targetNamespace="http://schemas.microsoft.com/office/2006/metadata/properties" ma:root="true" ma:fieldsID="26d4e5d6881fabd136a9bedc10e53e65" ns2:_="" ns3:_="">
    <xsd:import namespace="a3749298-6b9a-4730-95c6-9c3413189fca"/>
    <xsd:import namespace="98996037-950f-4304-af47-018c3262b5a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749298-6b9a-4730-95c6-9c3413189fc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internalName="MediaServiceAutoTags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MediaService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996037-950f-4304-af47-018c3262b5a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Gedeeld met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Gedeeld met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6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612BA71-AADD-4E8D-9183-4E828CC3F73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A78B3A1-E497-4480-AA83-DDA57679D32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3749298-6b9a-4730-95c6-9c3413189fca"/>
    <ds:schemaRef ds:uri="98996037-950f-4304-af47-018c3262b5a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302865F-4ED3-455D-BDDC-98B384D33914}">
  <ds:schemaRefs>
    <ds:schemaRef ds:uri="http://www.w3.org/XML/1998/namespace"/>
    <ds:schemaRef ds:uri="http://purl.org/dc/terms/"/>
    <ds:schemaRef ds:uri="98996037-950f-4304-af47-018c3262b5af"/>
    <ds:schemaRef ds:uri="http://schemas.microsoft.com/office/2006/metadata/properties"/>
    <ds:schemaRef ds:uri="a3749298-6b9a-4730-95c6-9c3413189fca"/>
    <ds:schemaRef ds:uri="http://schemas.openxmlformats.org/package/2006/metadata/core-properties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7</vt:i4>
      </vt:variant>
      <vt:variant>
        <vt:lpstr>Benoemde bereiken</vt:lpstr>
      </vt:variant>
      <vt:variant>
        <vt:i4>1</vt:i4>
      </vt:variant>
    </vt:vector>
  </HeadingPairs>
  <TitlesOfParts>
    <vt:vector size="8" baseType="lpstr">
      <vt:lpstr>Criteria</vt:lpstr>
      <vt:lpstr>Referentie 1</vt:lpstr>
      <vt:lpstr>Referentie 2</vt:lpstr>
      <vt:lpstr>Referentie 3</vt:lpstr>
      <vt:lpstr>Referentie 4</vt:lpstr>
      <vt:lpstr>Referentie 5</vt:lpstr>
      <vt:lpstr>antwoorden gesloten vraag</vt:lpstr>
      <vt:lpstr>Gesloten_vraag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2019-02-17T04:28:22Z</dcterms:created>
  <dcterms:modified xsi:type="dcterms:W3CDTF">2020-01-28T09:55:22Z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0x010100FE23E8539118DD479957C6D5AB8E5F95</vt:lpwstr>
  </property>
</Properties>
</file>