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-105" yWindow="-105" windowWidth="23250" windowHeight="12255"/>
  </bookViews>
  <sheets>
    <sheet name="Criteria" sheetId="2" r:id="rId1"/>
    <sheet name="Referentie 1" sheetId="1" r:id="rId2"/>
    <sheet name="Referentie 2" sheetId="4" r:id="rId3"/>
    <sheet name="Referentie 3" sheetId="5" r:id="rId4"/>
    <sheet name="Referentie 4" sheetId="6" r:id="rId5"/>
    <sheet name="Referentie 5" sheetId="7" r:id="rId6"/>
    <sheet name="antwoorden gesloten vraag" sheetId="8" state="hidden" r:id="rId7"/>
  </sheets>
  <definedNames>
    <definedName name="Gesloten_vraag">'antwoorden gesloten vraag'!$A$1:$A$2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2" l="1"/>
  <c r="F9" i="2" l="1"/>
  <c r="G49" i="2"/>
  <c r="G48" i="2"/>
  <c r="G43" i="2"/>
  <c r="G42" i="2"/>
  <c r="D23" i="2"/>
  <c r="G23" i="2"/>
  <c r="G22" i="2"/>
  <c r="G30" i="2"/>
  <c r="G29" i="2"/>
  <c r="G26" i="2"/>
  <c r="G25" i="2"/>
  <c r="G28" i="2"/>
  <c r="G27" i="2"/>
  <c r="D27" i="2"/>
  <c r="D11" i="7"/>
  <c r="E11" i="7" s="1"/>
  <c r="D11" i="6"/>
  <c r="E11" i="6" s="1"/>
  <c r="D11" i="5"/>
  <c r="E11" i="5" s="1"/>
  <c r="D11" i="4"/>
  <c r="E11" i="4" s="1"/>
  <c r="D11" i="1"/>
  <c r="E11" i="1" l="1"/>
  <c r="H27" i="2"/>
  <c r="H23" i="2"/>
  <c r="D43" i="2" l="1"/>
  <c r="H43" i="2" s="1"/>
  <c r="D42" i="2"/>
  <c r="H42" i="2" s="1"/>
  <c r="D49" i="2"/>
  <c r="H49" i="2" s="1"/>
  <c r="D48" i="2"/>
  <c r="H48" i="2" s="1"/>
  <c r="C50" i="2" l="1"/>
  <c r="C44" i="2"/>
  <c r="D30" i="2" l="1"/>
  <c r="H30" i="2" s="1"/>
  <c r="D55" i="2" l="1"/>
  <c r="F11" i="2"/>
  <c r="D22" i="2" l="1"/>
  <c r="H22" i="2" s="1"/>
  <c r="G62" i="2"/>
  <c r="G61" i="2"/>
  <c r="G60" i="2"/>
  <c r="G56" i="2"/>
  <c r="H56" i="2" s="1"/>
  <c r="B59" i="2"/>
  <c r="D60" i="2"/>
  <c r="D62" i="2"/>
  <c r="D61" i="2"/>
  <c r="D26" i="2"/>
  <c r="H26" i="2" s="1"/>
  <c r="D28" i="2"/>
  <c r="H28" i="2" s="1"/>
  <c r="D29" i="2"/>
  <c r="C63" i="2"/>
  <c r="C38" i="2"/>
  <c r="G37" i="2"/>
  <c r="D37" i="2"/>
  <c r="G36" i="2"/>
  <c r="D36" i="2"/>
  <c r="G35" i="2"/>
  <c r="D35" i="2"/>
  <c r="C31" i="2"/>
  <c r="D25" i="2"/>
  <c r="D20" i="2"/>
  <c r="H60" i="2" l="1"/>
  <c r="H25" i="2"/>
  <c r="H36" i="2"/>
  <c r="H62" i="2"/>
  <c r="H37" i="2"/>
  <c r="H29" i="2"/>
  <c r="H35" i="2"/>
  <c r="H61" i="2"/>
  <c r="H20" i="2"/>
  <c r="D63" i="2"/>
  <c r="H63" i="2" l="1"/>
</calcChain>
</file>

<file path=xl/sharedStrings.xml><?xml version="1.0" encoding="utf-8"?>
<sst xmlns="http://schemas.openxmlformats.org/spreadsheetml/2006/main" count="258" uniqueCount="72">
  <si>
    <t>Naam Organisatie:</t>
  </si>
  <si>
    <t>Adres :</t>
  </si>
  <si>
    <t>Datum aanvang opdracht:</t>
  </si>
  <si>
    <t>Korte omschrijving opdracht:</t>
  </si>
  <si>
    <t>De opdracht omvat de volgende activiteiten / heeft de volgende kenmerken:</t>
  </si>
  <si>
    <t>Context opdracht</t>
  </si>
  <si>
    <t>Nee</t>
  </si>
  <si>
    <t>Naam contactpersoon:</t>
  </si>
  <si>
    <t>Functie:</t>
  </si>
  <si>
    <t>e-mail:</t>
  </si>
  <si>
    <t>Telefoon:</t>
  </si>
  <si>
    <t>Datum beëindiging opdracht (maximaal 3 jaar geleden , zie ook Beschrijvend Document):</t>
  </si>
  <si>
    <t>Omvang opdracht</t>
  </si>
  <si>
    <t>Reactie Gegadigde</t>
  </si>
  <si>
    <t>Score</t>
  </si>
  <si>
    <t>Gewogen score</t>
  </si>
  <si>
    <t>Verificatie</t>
  </si>
  <si>
    <t>Minimumeisen</t>
  </si>
  <si>
    <t>Inhoudelijk</t>
  </si>
  <si>
    <t>1.</t>
  </si>
  <si>
    <t>Ja</t>
  </si>
  <si>
    <t>2.</t>
  </si>
  <si>
    <t>Procedureel</t>
  </si>
  <si>
    <t>3.</t>
  </si>
  <si>
    <t>4.</t>
  </si>
  <si>
    <t>Acceptatie ARBIT</t>
  </si>
  <si>
    <t>Nr.</t>
  </si>
  <si>
    <t>1e weging</t>
  </si>
  <si>
    <t>2e weging</t>
  </si>
  <si>
    <t>Onderdelen</t>
  </si>
  <si>
    <t>Referenties</t>
  </si>
  <si>
    <t>MVO</t>
  </si>
  <si>
    <t>De Gegadigde heeft in het laatste boekjaar een sociaal jaarverslag opgeleverd waarin een beleid op het gebied van maatschappelijk verantwoord ondernemen (MVO)wordt beschreven</t>
  </si>
  <si>
    <t>Het sociaal jaarverslag bevat een opsomming van uitgevoerde MVO-Projecten over het afgelopen boekjaar</t>
  </si>
  <si>
    <t>Gegadigde maakt gebruik van een groen Datacenter https://www.hivos.nl/assets/2015/04/Hivos-final-datacenter-rapport-digitaal-v2.pdf</t>
  </si>
  <si>
    <t>Totale omzet afgelopen boekjaar (in k€)</t>
  </si>
  <si>
    <t>Selectiecriteria</t>
  </si>
  <si>
    <t>Omvang gemiddeld</t>
  </si>
  <si>
    <t>(Semi-)Overheid</t>
  </si>
  <si>
    <t>Aard opdracht</t>
  </si>
  <si>
    <t>Specialisatieratio</t>
  </si>
  <si>
    <t>Inzetbaar aantal medewerkers</t>
  </si>
  <si>
    <t>Totaal 
(max = 100%)</t>
  </si>
  <si>
    <t>(Semi-) Overheid</t>
  </si>
  <si>
    <t>Opdracht betreft de realisatie en beheer van koppelingen met verschillende backoffice omgevingen</t>
  </si>
  <si>
    <t>Aantal medewerkers met diepgaande kennis van Customer Experience</t>
  </si>
  <si>
    <t>Aantal medewerkers met diepgaande kennis  van User Experience</t>
  </si>
  <si>
    <t>Aantal medewerkers met diepgaande kennis  van Design</t>
  </si>
  <si>
    <t>Opdracht betreft het ontwikkelen en beheren van applicaties, websites en portalen</t>
  </si>
  <si>
    <t>ISO 27001</t>
  </si>
  <si>
    <t>ISAE 3402</t>
  </si>
  <si>
    <t>Certificeringen Hosting</t>
  </si>
  <si>
    <t>Certificeringen Ontwikkeling Webapplicaties</t>
  </si>
  <si>
    <t>Opdracht betreft de inzet van een Opensource Content managementsysteem</t>
  </si>
  <si>
    <t>Opdracht betreft de inzet van één of meert scrumteams</t>
  </si>
  <si>
    <t>Onderwijs en/of ARBO gerelateerd</t>
  </si>
  <si>
    <t>Betrokken websites (URLs):</t>
  </si>
  <si>
    <t>Gebruikt CMS is één van de volgende: Wordpress, Drupal, Joomla! Typo3</t>
  </si>
  <si>
    <t xml:space="preserve">Website voldoet aan de richtlijnen aangegeven op digitoegankelijk.nl </t>
  </si>
  <si>
    <t>Omzet opdracht gedurende afgelopen 12 maanden (in Euro):</t>
  </si>
  <si>
    <t>Indien duur opdracht &lt;12 maanden, geef duur opdracht (in maanden):</t>
  </si>
  <si>
    <t>Omvang opdracht op jaarbasis</t>
  </si>
  <si>
    <t>Heeft de ondernemingover de afgelopen drie boekjaren zonder verlies afgesloten en beschikt zij in het laatste boekjaar over een postief eigen vermogen?</t>
  </si>
  <si>
    <t>Let op: vragen 2 tm 5 hoeft u alleen in te vullen indien het antwoord op vraag 1. "Nee" luidt.</t>
  </si>
  <si>
    <t>5.</t>
  </si>
  <si>
    <t>Resultaat laatste boekjaar - 2</t>
  </si>
  <si>
    <t>Resultaat laatste boekjaar</t>
  </si>
  <si>
    <t>Resultaat gemiddeld (gewogen 1/2/4)</t>
  </si>
  <si>
    <t>Eigen vermogen laatste boekjaar</t>
  </si>
  <si>
    <t>Som eigen vermogen (25%) en gemiddeld resultaat</t>
  </si>
  <si>
    <t>Resultaat laaste boekjaar - 1</t>
  </si>
  <si>
    <t>Omzet afgelopen boekjaar uit webdienstverlening (in 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</si>
</sst>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€&quot;\ * #,##0_ ;_ &quot;€&quot;\ * \-#,##0_ ;_ &quot;€&quot;\ * &quot;-&quot;_ ;_ @_ "/>
    <numFmt numFmtId="164" formatCode="0.0%"/>
    <numFmt numFmtId="165" formatCode="&quot;€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4" fontId="0" fillId="2" borderId="6" xfId="0" applyNumberFormat="1" applyFill="1" applyBorder="1" applyAlignment="1" applyProtection="1">
      <alignment vertical="top" wrapText="1"/>
      <protection locked="0"/>
    </xf>
    <xf numFmtId="3" fontId="0" fillId="2" borderId="6" xfId="0" applyNumberFormat="1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2" borderId="6" xfId="0" applyFill="1" applyBorder="1" applyProtection="1">
      <protection locked="0"/>
    </xf>
    <xf numFmtId="0" fontId="1" fillId="0" borderId="0" xfId="0" applyFont="1" applyAlignment="1">
      <alignment horizontal="right" wrapText="1"/>
    </xf>
    <xf numFmtId="0" fontId="5" fillId="4" borderId="24" xfId="0" applyFont="1" applyFill="1" applyBorder="1"/>
    <xf numFmtId="0" fontId="5" fillId="4" borderId="25" xfId="0" applyFont="1" applyFill="1" applyBorder="1" applyAlignment="1">
      <alignment horizontal="center"/>
    </xf>
    <xf numFmtId="164" fontId="5" fillId="4" borderId="2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23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0" borderId="20" xfId="0" applyFont="1" applyBorder="1" applyAlignment="1">
      <alignment wrapText="1"/>
    </xf>
    <xf numFmtId="0" fontId="0" fillId="0" borderId="0" xfId="0" applyAlignment="1">
      <alignment horizontal="right"/>
    </xf>
    <xf numFmtId="0" fontId="0" fillId="2" borderId="27" xfId="0" applyFill="1" applyBorder="1" applyAlignment="1" applyProtection="1">
      <alignment horizontal="right"/>
      <protection locked="0"/>
    </xf>
    <xf numFmtId="0" fontId="0" fillId="0" borderId="28" xfId="0" applyBorder="1"/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30" xfId="0" applyBorder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3" xfId="0" applyFont="1" applyBorder="1"/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8" fillId="0" borderId="20" xfId="0" applyFont="1" applyBorder="1" applyAlignment="1">
      <alignment wrapText="1"/>
    </xf>
    <xf numFmtId="0" fontId="3" fillId="0" borderId="21" xfId="0" applyFont="1" applyBorder="1"/>
    <xf numFmtId="9" fontId="3" fillId="5" borderId="8" xfId="0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0" fontId="2" fillId="0" borderId="22" xfId="0" applyFont="1" applyBorder="1" applyAlignment="1">
      <alignment wrapText="1"/>
    </xf>
    <xf numFmtId="0" fontId="3" fillId="0" borderId="23" xfId="0" applyFont="1" applyBorder="1"/>
    <xf numFmtId="9" fontId="3" fillId="5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wrapText="1"/>
    </xf>
    <xf numFmtId="0" fontId="0" fillId="0" borderId="0" xfId="0" applyBorder="1" applyAlignment="1">
      <alignment horizontal="center" vertical="top"/>
    </xf>
    <xf numFmtId="9" fontId="0" fillId="5" borderId="0" xfId="0" applyNumberFormat="1" applyFill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9" fontId="0" fillId="6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3" fontId="0" fillId="2" borderId="27" xfId="0" applyNumberFormat="1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left" wrapText="1"/>
    </xf>
    <xf numFmtId="0" fontId="0" fillId="0" borderId="30" xfId="0" applyBorder="1"/>
    <xf numFmtId="9" fontId="0" fillId="6" borderId="0" xfId="0" applyNumberFormat="1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</xf>
    <xf numFmtId="0" fontId="2" fillId="3" borderId="23" xfId="0" applyFont="1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/>
    </xf>
    <xf numFmtId="0" fontId="4" fillId="3" borderId="8" xfId="0" applyFont="1" applyFill="1" applyBorder="1" applyAlignment="1" applyProtection="1">
      <alignment wrapText="1"/>
    </xf>
    <xf numFmtId="0" fontId="0" fillId="3" borderId="20" xfId="0" applyFill="1" applyBorder="1" applyAlignment="1" applyProtection="1">
      <alignment vertical="top"/>
    </xf>
    <xf numFmtId="0" fontId="0" fillId="0" borderId="17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3" fillId="3" borderId="16" xfId="0" applyFont="1" applyFill="1" applyBorder="1" applyAlignment="1" applyProtection="1">
      <alignment wrapText="1"/>
    </xf>
    <xf numFmtId="0" fontId="3" fillId="3" borderId="17" xfId="0" applyFont="1" applyFill="1" applyBorder="1" applyAlignment="1" applyProtection="1">
      <alignment wrapText="1"/>
    </xf>
    <xf numFmtId="0" fontId="4" fillId="3" borderId="17" xfId="0" applyFont="1" applyFill="1" applyBorder="1" applyAlignment="1" applyProtection="1">
      <alignment wrapText="1"/>
    </xf>
    <xf numFmtId="0" fontId="0" fillId="3" borderId="18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6" xfId="0" applyBorder="1" applyAlignment="1" applyProtection="1">
      <alignment vertical="top" wrapText="1"/>
    </xf>
    <xf numFmtId="0" fontId="0" fillId="0" borderId="19" xfId="0" applyBorder="1" applyAlignment="1" applyProtection="1">
      <alignment vertical="top" wrapText="1"/>
    </xf>
    <xf numFmtId="0" fontId="0" fillId="0" borderId="5" xfId="0" applyBorder="1" applyAlignment="1" applyProtection="1">
      <alignment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 wrapText="1"/>
    </xf>
    <xf numFmtId="42" fontId="0" fillId="2" borderId="27" xfId="0" applyNumberFormat="1" applyFill="1" applyBorder="1" applyAlignment="1" applyProtection="1">
      <alignment horizontal="right"/>
      <protection locked="0"/>
    </xf>
    <xf numFmtId="42" fontId="0" fillId="3" borderId="27" xfId="0" applyNumberFormat="1" applyFont="1" applyFill="1" applyBorder="1" applyAlignment="1">
      <alignment horizontal="right"/>
    </xf>
    <xf numFmtId="42" fontId="0" fillId="2" borderId="27" xfId="0" applyNumberFormat="1" applyFill="1" applyBorder="1" applyAlignment="1" applyProtection="1">
      <alignment horizontal="right"/>
    </xf>
    <xf numFmtId="165" fontId="0" fillId="3" borderId="6" xfId="0" applyNumberFormat="1" applyFill="1" applyBorder="1" applyAlignment="1" applyProtection="1">
      <alignment vertical="top" wrapText="1"/>
    </xf>
    <xf numFmtId="0" fontId="10" fillId="0" borderId="0" xfId="0" applyFont="1"/>
    <xf numFmtId="2" fontId="1" fillId="0" borderId="0" xfId="0" applyNumberFormat="1" applyFont="1" applyAlignment="1">
      <alignment horizontal="right" wrapText="1"/>
    </xf>
    <xf numFmtId="2" fontId="5" fillId="0" borderId="0" xfId="0" applyNumberFormat="1" applyFont="1"/>
    <xf numFmtId="2" fontId="0" fillId="0" borderId="0" xfId="0" applyNumberFormat="1"/>
    <xf numFmtId="10" fontId="0" fillId="0" borderId="0" xfId="0" applyNumberFormat="1"/>
    <xf numFmtId="10" fontId="9" fillId="6" borderId="27" xfId="0" applyNumberFormat="1" applyFont="1" applyFill="1" applyBorder="1" applyAlignment="1">
      <alignment horizontal="center"/>
    </xf>
    <xf numFmtId="2" fontId="0" fillId="0" borderId="0" xfId="0" applyNumberFormat="1" applyAlignment="1">
      <alignment vertical="center"/>
    </xf>
    <xf numFmtId="0" fontId="0" fillId="0" borderId="20" xfId="0" applyBorder="1" applyAlignment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0" xfId="0"/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9" fontId="3" fillId="5" borderId="8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</xf>
    <xf numFmtId="9" fontId="0" fillId="0" borderId="0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2" borderId="33" xfId="0" applyFill="1" applyBorder="1" applyAlignment="1" applyProtection="1">
      <alignment vertical="top" wrapText="1"/>
      <protection locked="0"/>
    </xf>
    <xf numFmtId="14" fontId="0" fillId="2" borderId="12" xfId="0" applyNumberFormat="1" applyFill="1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</xf>
    <xf numFmtId="0" fontId="0" fillId="0" borderId="23" xfId="0" applyBorder="1" applyAlignment="1" applyProtection="1">
      <alignment vertical="top" wrapText="1"/>
    </xf>
    <xf numFmtId="0" fontId="0" fillId="0" borderId="34" xfId="0" applyBorder="1" applyAlignment="1" applyProtection="1">
      <alignment vertical="top" wrapText="1"/>
    </xf>
    <xf numFmtId="0" fontId="0" fillId="0" borderId="32" xfId="0" applyBorder="1" applyAlignment="1" applyProtection="1">
      <alignment wrapText="1"/>
    </xf>
    <xf numFmtId="0" fontId="0" fillId="2" borderId="33" xfId="0" applyFill="1" applyBorder="1" applyProtection="1">
      <protection locked="0"/>
    </xf>
    <xf numFmtId="0" fontId="0" fillId="0" borderId="0" xfId="0" applyFill="1" applyAlignment="1" applyProtection="1">
      <alignment vertical="top" wrapText="1"/>
    </xf>
    <xf numFmtId="0" fontId="0" fillId="0" borderId="23" xfId="0" applyBorder="1" applyAlignment="1">
      <alignment vertical="top"/>
    </xf>
    <xf numFmtId="164" fontId="0" fillId="5" borderId="0" xfId="0" applyNumberFormat="1" applyFill="1" applyBorder="1" applyAlignment="1">
      <alignment horizontal="center" vertical="top"/>
    </xf>
    <xf numFmtId="0" fontId="0" fillId="0" borderId="23" xfId="0" applyBorder="1" applyAlignment="1" applyProtection="1">
      <alignment vertical="center"/>
    </xf>
    <xf numFmtId="0" fontId="0" fillId="0" borderId="20" xfId="0" applyBorder="1" applyAlignment="1" applyProtection="1">
      <alignment vertical="center" wrapText="1"/>
    </xf>
    <xf numFmtId="0" fontId="0" fillId="2" borderId="27" xfId="0" applyFill="1" applyBorder="1" applyAlignment="1" applyProtection="1">
      <alignment horizontal="right" vertical="center"/>
      <protection locked="0"/>
    </xf>
    <xf numFmtId="2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20" xfId="0" applyFont="1" applyBorder="1" applyAlignment="1" applyProtection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3" xfId="0" applyFont="1" applyFill="1" applyBorder="1" applyAlignment="1" applyProtection="1">
      <alignment vertical="top" wrapText="1"/>
    </xf>
    <xf numFmtId="0" fontId="0" fillId="3" borderId="14" xfId="0" applyFill="1" applyBorder="1" applyAlignment="1" applyProtection="1">
      <alignment vertical="top"/>
    </xf>
    <xf numFmtId="0" fontId="0" fillId="3" borderId="15" xfId="0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0" fillId="0" borderId="10" xfId="0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0" fillId="0" borderId="31" xfId="0" applyBorder="1" applyAlignment="1" applyProtection="1">
      <alignment vertical="top"/>
    </xf>
    <xf numFmtId="0" fontId="0" fillId="0" borderId="32" xfId="0" applyBorder="1" applyAlignment="1" applyProtection="1">
      <alignment vertical="top"/>
    </xf>
    <xf numFmtId="0" fontId="0" fillId="0" borderId="21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</cellXfs>
  <cellStyles count="1">
    <cellStyle name="Standaard" xfId="0" builtinId="0"/>
  </cellStyles>
  <dxfs count="25"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vos.nl/assets/2015/04/Hivos-final-datacenter-rapport-digitaal-v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64"/>
  <sheetViews>
    <sheetView tabSelected="1" topLeftCell="A37" workbookViewId="0">
      <selection activeCell="E55" sqref="E55"/>
    </sheetView>
  </sheetViews>
  <sheetFormatPr defaultRowHeight="15" x14ac:dyDescent="0.25"/>
  <cols>
    <col min="1" max="1" width="3.7109375" customWidth="1"/>
    <col min="2" max="2" width="10.42578125" style="26" customWidth="1"/>
    <col min="3" max="3" width="9.140625" style="26"/>
    <col min="4" max="4" width="9.140625" style="27"/>
    <col min="5" max="5" width="77.42578125" customWidth="1"/>
    <col min="6" max="6" width="22.42578125" style="20" bestFit="1" customWidth="1"/>
    <col min="7" max="7" width="8.5703125" style="77" customWidth="1"/>
    <col min="8" max="8" width="15" customWidth="1"/>
    <col min="9" max="9" width="11" style="20" customWidth="1"/>
  </cols>
  <sheetData>
    <row r="1" spans="1:9" ht="15.75" thickBot="1" x14ac:dyDescent="0.3">
      <c r="B1"/>
      <c r="C1"/>
      <c r="D1"/>
      <c r="F1" s="9" t="s">
        <v>13</v>
      </c>
      <c r="G1" s="75" t="s">
        <v>14</v>
      </c>
      <c r="H1" s="9" t="s">
        <v>15</v>
      </c>
      <c r="I1" s="9" t="s">
        <v>16</v>
      </c>
    </row>
    <row r="2" spans="1:9" s="15" customFormat="1" ht="21" x14ac:dyDescent="0.4">
      <c r="A2" s="10"/>
      <c r="B2" s="11"/>
      <c r="C2" s="11"/>
      <c r="D2" s="12"/>
      <c r="E2" s="13" t="s">
        <v>17</v>
      </c>
      <c r="F2" s="14"/>
      <c r="G2" s="76"/>
      <c r="I2" s="14"/>
    </row>
    <row r="3" spans="1:9" ht="21.75" thickBot="1" x14ac:dyDescent="0.4">
      <c r="A3" s="16"/>
      <c r="B3" s="17"/>
      <c r="C3" s="17"/>
      <c r="D3" s="18"/>
      <c r="E3" s="19" t="s">
        <v>18</v>
      </c>
      <c r="F3" s="14"/>
    </row>
    <row r="4" spans="1:9" s="106" customFormat="1" ht="30.75" thickBot="1" x14ac:dyDescent="0.3">
      <c r="A4" s="102" t="s">
        <v>19</v>
      </c>
      <c r="B4" s="84"/>
      <c r="C4" s="84"/>
      <c r="D4" s="85"/>
      <c r="E4" s="103" t="s">
        <v>62</v>
      </c>
      <c r="F4" s="104"/>
      <c r="G4" s="105"/>
    </row>
    <row r="5" spans="1:9" s="106" customFormat="1" ht="30.75" thickBot="1" x14ac:dyDescent="0.3">
      <c r="A5" s="102"/>
      <c r="B5" s="84"/>
      <c r="C5" s="84"/>
      <c r="D5" s="85"/>
      <c r="E5" s="107" t="s">
        <v>63</v>
      </c>
      <c r="F5" s="105"/>
      <c r="G5" s="105"/>
    </row>
    <row r="6" spans="1:9" ht="15.75" thickBot="1" x14ac:dyDescent="0.3">
      <c r="A6" s="16" t="s">
        <v>21</v>
      </c>
      <c r="B6" s="17"/>
      <c r="C6" s="17"/>
      <c r="D6" s="18"/>
      <c r="E6" s="103" t="s">
        <v>65</v>
      </c>
      <c r="F6" s="70"/>
    </row>
    <row r="7" spans="1:9" ht="15.75" thickBot="1" x14ac:dyDescent="0.3">
      <c r="A7" s="16" t="s">
        <v>23</v>
      </c>
      <c r="B7" s="17"/>
      <c r="C7" s="17"/>
      <c r="D7" s="18"/>
      <c r="E7" s="103" t="s">
        <v>70</v>
      </c>
      <c r="F7" s="70"/>
    </row>
    <row r="8" spans="1:9" ht="15.75" thickBot="1" x14ac:dyDescent="0.3">
      <c r="A8" s="16" t="s">
        <v>24</v>
      </c>
      <c r="B8" s="17"/>
      <c r="C8" s="17"/>
      <c r="D8" s="18"/>
      <c r="E8" s="103" t="s">
        <v>66</v>
      </c>
      <c r="F8" s="70"/>
    </row>
    <row r="9" spans="1:9" ht="15.75" thickBot="1" x14ac:dyDescent="0.3">
      <c r="A9" s="16"/>
      <c r="B9" s="17"/>
      <c r="C9" s="17"/>
      <c r="D9" s="18"/>
      <c r="E9" s="103" t="s">
        <v>67</v>
      </c>
      <c r="F9" s="71">
        <f>(1*F6+2*F7+4*F8)/7</f>
        <v>0</v>
      </c>
    </row>
    <row r="10" spans="1:9" ht="15.75" thickBot="1" x14ac:dyDescent="0.3">
      <c r="A10" s="16" t="s">
        <v>64</v>
      </c>
      <c r="B10" s="17"/>
      <c r="C10" s="17"/>
      <c r="D10" s="18"/>
      <c r="E10" s="103" t="s">
        <v>68</v>
      </c>
      <c r="F10" s="70"/>
    </row>
    <row r="11" spans="1:9" ht="15.75" thickBot="1" x14ac:dyDescent="0.3">
      <c r="A11" s="16"/>
      <c r="B11" s="17"/>
      <c r="C11" s="17"/>
      <c r="D11" s="18"/>
      <c r="E11" s="103" t="s">
        <v>69</v>
      </c>
      <c r="F11" s="72">
        <f>F10+F9</f>
        <v>0</v>
      </c>
    </row>
    <row r="12" spans="1:9" ht="21" x14ac:dyDescent="0.35">
      <c r="A12" s="16"/>
      <c r="B12" s="17"/>
      <c r="C12" s="17"/>
      <c r="D12" s="18"/>
      <c r="E12" s="103"/>
      <c r="F12" s="14"/>
    </row>
    <row r="13" spans="1:9" ht="15.75" thickBot="1" x14ac:dyDescent="0.3">
      <c r="A13" s="16"/>
      <c r="B13" s="17"/>
      <c r="C13" s="17"/>
      <c r="D13" s="18"/>
      <c r="E13" s="19" t="s">
        <v>22</v>
      </c>
    </row>
    <row r="14" spans="1:9" ht="15.75" thickBot="1" x14ac:dyDescent="0.3">
      <c r="A14" s="22" t="s">
        <v>24</v>
      </c>
      <c r="B14" s="23"/>
      <c r="C14" s="23"/>
      <c r="D14" s="24"/>
      <c r="E14" s="25" t="s">
        <v>25</v>
      </c>
      <c r="F14" s="21" t="s">
        <v>6</v>
      </c>
      <c r="I14" s="20" t="s">
        <v>6</v>
      </c>
    </row>
    <row r="15" spans="1:9" ht="15.75" thickBot="1" x14ac:dyDescent="0.3">
      <c r="E15" s="6"/>
    </row>
    <row r="16" spans="1:9" ht="21" x14ac:dyDescent="0.4">
      <c r="A16" s="10"/>
      <c r="B16" s="11"/>
      <c r="C16" s="11"/>
      <c r="D16" s="12"/>
      <c r="E16" s="13" t="s">
        <v>36</v>
      </c>
    </row>
    <row r="17" spans="1:9" x14ac:dyDescent="0.25">
      <c r="A17" s="28" t="s">
        <v>26</v>
      </c>
      <c r="B17" s="29" t="s">
        <v>27</v>
      </c>
      <c r="C17" s="29" t="s">
        <v>28</v>
      </c>
      <c r="D17" s="30"/>
      <c r="E17" s="31" t="s">
        <v>29</v>
      </c>
    </row>
    <row r="18" spans="1:9" ht="18.75" x14ac:dyDescent="0.3">
      <c r="A18" s="32"/>
      <c r="B18" s="33">
        <v>0.5</v>
      </c>
      <c r="C18" s="34"/>
      <c r="D18" s="35"/>
      <c r="E18" s="36" t="s">
        <v>30</v>
      </c>
    </row>
    <row r="19" spans="1:9" ht="18.75" x14ac:dyDescent="0.3">
      <c r="A19" s="37"/>
      <c r="B19" s="38"/>
      <c r="C19" s="39"/>
      <c r="D19" s="40"/>
      <c r="E19" s="41" t="s">
        <v>37</v>
      </c>
    </row>
    <row r="20" spans="1:9" x14ac:dyDescent="0.25">
      <c r="A20" s="100">
        <v>1</v>
      </c>
      <c r="B20" s="42"/>
      <c r="C20" s="43">
        <v>0.15</v>
      </c>
      <c r="D20" s="44">
        <f>C20*$B$18</f>
        <v>7.4999999999999997E-2</v>
      </c>
      <c r="E20" s="7" t="s">
        <v>37</v>
      </c>
      <c r="G20" s="77">
        <f>(IF('Referentie 1'!$D11&gt;1000000,1,IF('Referentie 1'!$D11&lt;200000,0,('Referentie 1'!$D11-200000)/(1000000-200000)))+IF('Referentie 2'!$D11&gt;1000000,1,IF('Referentie 2'!$D11&lt;200000,0,('Referentie 2'!$D11-200000)/(1000000-200000)))+IF('Referentie 3'!$D11&gt;1000000,1,IF('Referentie 3'!$D11&lt;200000,0,('Referentie 3'!$D11-200000)/(1000000-200000)))+IF('Referentie 4'!$D11&gt;1000000,1,IF('Referentie 4'!$D11&lt;200000,0,('Referentie 4'!$D11-200000)/(1000000-200000)))+IF('Referentie 5'!$D11&gt;1000000,1,IF('Referentie 5'!$D11&lt;200000,0,('Referentie 5'!$D11-200000)/(1000000-200000))))/5</f>
        <v>0</v>
      </c>
      <c r="H20" s="78">
        <f>G20*D20</f>
        <v>0</v>
      </c>
      <c r="I20" s="20" t="s">
        <v>20</v>
      </c>
    </row>
    <row r="21" spans="1:9" ht="15.75" x14ac:dyDescent="0.25">
      <c r="A21" s="100"/>
      <c r="B21" s="42"/>
      <c r="C21" s="43"/>
      <c r="D21" s="44"/>
      <c r="E21" s="41" t="s">
        <v>5</v>
      </c>
      <c r="H21" s="78"/>
    </row>
    <row r="22" spans="1:9" x14ac:dyDescent="0.25">
      <c r="A22" s="100">
        <v>2</v>
      </c>
      <c r="B22" s="42"/>
      <c r="C22" s="43">
        <v>0.05</v>
      </c>
      <c r="D22" s="44">
        <f>C22*$B$18</f>
        <v>2.5000000000000001E-2</v>
      </c>
      <c r="E22" s="7" t="s">
        <v>43</v>
      </c>
      <c r="G22" s="77">
        <f>(IF('Referentie 1'!$D13="Ja",1,0)+IF('Referentie 2'!$D13="Ja",1,0)+IF('Referentie 3'!$D13="Ja",1,0)+IF('Referentie 4'!$D13="Ja",1,0)+IF('Referentie 5'!$D13="Ja",1,0))/5</f>
        <v>0</v>
      </c>
      <c r="H22" s="78">
        <f t="shared" ref="H22:H62" si="0">G22*D22</f>
        <v>0</v>
      </c>
      <c r="I22" s="20" t="s">
        <v>20</v>
      </c>
    </row>
    <row r="23" spans="1:9" s="83" customFormat="1" x14ac:dyDescent="0.25">
      <c r="A23" s="100">
        <v>3</v>
      </c>
      <c r="B23" s="42"/>
      <c r="C23" s="43">
        <v>0.05</v>
      </c>
      <c r="D23" s="44">
        <f>C23*$B$18</f>
        <v>2.5000000000000001E-2</v>
      </c>
      <c r="E23" s="7" t="s">
        <v>55</v>
      </c>
      <c r="F23" s="20"/>
      <c r="G23" s="77">
        <f>(IF('Referentie 1'!$D14="Ja",1,0)+IF('Referentie 2'!$D14="Ja",1,0)+IF('Referentie 3'!$D14="Ja",1,0)+IF('Referentie 4'!$D14="Ja",1,0)+IF('Referentie 5'!$D14="Ja",1,0))/5</f>
        <v>0</v>
      </c>
      <c r="H23" s="78">
        <f t="shared" ref="H23" si="1">G23*D23</f>
        <v>0</v>
      </c>
      <c r="I23" s="20" t="s">
        <v>20</v>
      </c>
    </row>
    <row r="24" spans="1:9" ht="15.75" x14ac:dyDescent="0.25">
      <c r="A24" s="100"/>
      <c r="B24" s="42"/>
      <c r="C24" s="43"/>
      <c r="D24" s="44"/>
      <c r="E24" s="41" t="s">
        <v>39</v>
      </c>
      <c r="H24" s="78"/>
    </row>
    <row r="25" spans="1:9" x14ac:dyDescent="0.25">
      <c r="A25" s="100">
        <v>3</v>
      </c>
      <c r="B25" s="42"/>
      <c r="C25" s="43">
        <v>0.15</v>
      </c>
      <c r="D25" s="44">
        <f t="shared" ref="D25:D30" si="2">C25*$B$18</f>
        <v>7.4999999999999997E-2</v>
      </c>
      <c r="E25" s="7" t="s">
        <v>48</v>
      </c>
      <c r="G25" s="77">
        <f>(IF('Referentie 1'!$D16="Ja",1,0)+IF('Referentie 2'!$D16="Ja",1,0)+IF('Referentie 3'!$D16="Ja",1,0)+IF('Referentie 4'!$D16="Ja",1,0)+IF('Referentie 5'!$D16="Ja",1,0))/5</f>
        <v>0</v>
      </c>
      <c r="H25" s="78">
        <f t="shared" si="0"/>
        <v>0</v>
      </c>
      <c r="I25" s="20" t="s">
        <v>20</v>
      </c>
    </row>
    <row r="26" spans="1:9" x14ac:dyDescent="0.25">
      <c r="A26" s="100">
        <v>4</v>
      </c>
      <c r="B26" s="42"/>
      <c r="C26" s="101">
        <v>7.4999999999999997E-2</v>
      </c>
      <c r="D26" s="44">
        <f t="shared" si="2"/>
        <v>3.7499999999999999E-2</v>
      </c>
      <c r="E26" s="7" t="s">
        <v>53</v>
      </c>
      <c r="G26" s="77">
        <f>(IF('Referentie 1'!$D17="Ja",1,0)+IF('Referentie 2'!$D17="Ja",1,0)+IF('Referentie 3'!$D17="Ja",1,0)+IF('Referentie 4'!$D17="Ja",1,0)+IF('Referentie 5'!$D17="Ja",1,0))/5</f>
        <v>0</v>
      </c>
      <c r="H26" s="78">
        <f t="shared" si="0"/>
        <v>0</v>
      </c>
      <c r="I26" s="20" t="s">
        <v>20</v>
      </c>
    </row>
    <row r="27" spans="1:9" s="83" customFormat="1" x14ac:dyDescent="0.25">
      <c r="A27" s="100">
        <v>5</v>
      </c>
      <c r="B27" s="42"/>
      <c r="C27" s="101">
        <v>7.4999999999999997E-2</v>
      </c>
      <c r="D27" s="44">
        <f t="shared" si="2"/>
        <v>3.7499999999999999E-2</v>
      </c>
      <c r="E27" s="7" t="s">
        <v>57</v>
      </c>
      <c r="F27" s="20"/>
      <c r="G27" s="77">
        <f>(IF('Referentie 1'!$D18="Ja",1,0)+IF('Referentie 2'!$D18="Ja",1,0)+IF('Referentie 3'!$D18="Ja",1,0)+IF('Referentie 4'!$D18="Ja",1,0)+IF('Referentie 5'!$D18="Ja",1,0))/5</f>
        <v>0</v>
      </c>
      <c r="H27" s="78">
        <f t="shared" ref="H27" si="3">G27*D27</f>
        <v>0</v>
      </c>
      <c r="I27" s="20" t="s">
        <v>20</v>
      </c>
    </row>
    <row r="28" spans="1:9" ht="30" x14ac:dyDescent="0.25">
      <c r="A28" s="100">
        <v>6</v>
      </c>
      <c r="B28" s="42"/>
      <c r="C28" s="43">
        <v>0.15</v>
      </c>
      <c r="D28" s="44">
        <f t="shared" si="2"/>
        <v>7.4999999999999997E-2</v>
      </c>
      <c r="E28" s="7" t="s">
        <v>44</v>
      </c>
      <c r="G28" s="77">
        <f>(IF('Referentie 1'!$D19="Ja",1,0)+IF('Referentie 2'!$D19="Ja",1,0)+IF('Referentie 3'!$D19="Ja",1,0)+IF('Referentie 4'!$D19="Ja",1,0)+IF('Referentie 5'!$D19="Ja",1,0))/5</f>
        <v>0</v>
      </c>
      <c r="H28" s="78">
        <f t="shared" si="0"/>
        <v>0</v>
      </c>
      <c r="I28" s="20" t="s">
        <v>20</v>
      </c>
    </row>
    <row r="29" spans="1:9" x14ac:dyDescent="0.25">
      <c r="A29" s="100">
        <v>7</v>
      </c>
      <c r="B29" s="42"/>
      <c r="C29" s="43">
        <v>0.15</v>
      </c>
      <c r="D29" s="44">
        <f t="shared" si="2"/>
        <v>7.4999999999999997E-2</v>
      </c>
      <c r="E29" s="7" t="s">
        <v>58</v>
      </c>
      <c r="G29" s="80">
        <f>(IF('Referentie 1'!$D20="Ja",1,0)+IF('Referentie 2'!$D20="Ja",1,0)+IF('Referentie 3'!$D20="Ja",1,0)+IF('Referentie 4'!$D20="Ja",1,0)+IF('Referentie 5'!$D20="Ja",1,0))/5</f>
        <v>0</v>
      </c>
      <c r="H29" s="78">
        <f t="shared" si="0"/>
        <v>0</v>
      </c>
      <c r="I29" s="20" t="s">
        <v>20</v>
      </c>
    </row>
    <row r="30" spans="1:9" x14ac:dyDescent="0.25">
      <c r="A30" s="100">
        <v>8</v>
      </c>
      <c r="B30" s="42"/>
      <c r="C30" s="43">
        <v>0.15</v>
      </c>
      <c r="D30" s="44">
        <f t="shared" si="2"/>
        <v>7.4999999999999997E-2</v>
      </c>
      <c r="E30" s="7" t="s">
        <v>54</v>
      </c>
      <c r="G30" s="80">
        <f>(IF('Referentie 1'!$D21="Ja",1,0)+IF('Referentie 2'!$D21="Ja",1,0)+IF('Referentie 3'!$D21="Ja",1,0)+IF('Referentie 4'!$D21="Ja",1,0)+IF('Referentie 5'!$D21="Ja",1,0))/5</f>
        <v>0</v>
      </c>
      <c r="H30" s="78">
        <f t="shared" ref="H30" si="4">G30*D30</f>
        <v>0</v>
      </c>
      <c r="I30" s="20" t="s">
        <v>20</v>
      </c>
    </row>
    <row r="31" spans="1:9" x14ac:dyDescent="0.25">
      <c r="A31" s="16"/>
      <c r="B31" s="42"/>
      <c r="C31" s="45">
        <f>SUM(C20:C30)</f>
        <v>1</v>
      </c>
      <c r="D31" s="46"/>
      <c r="E31" s="7"/>
      <c r="H31" s="78"/>
    </row>
    <row r="32" spans="1:9" x14ac:dyDescent="0.25">
      <c r="A32" s="16"/>
      <c r="B32" s="42"/>
      <c r="C32" s="42"/>
      <c r="D32" s="44"/>
      <c r="E32" s="7"/>
      <c r="H32" s="78"/>
    </row>
    <row r="33" spans="1:9" ht="18.75" x14ac:dyDescent="0.3">
      <c r="A33" s="32"/>
      <c r="B33" s="33">
        <v>0.1</v>
      </c>
      <c r="C33" s="34"/>
      <c r="D33" s="35"/>
      <c r="E33" s="36" t="s">
        <v>31</v>
      </c>
      <c r="H33" s="78"/>
    </row>
    <row r="34" spans="1:9" ht="15.75" thickBot="1" x14ac:dyDescent="0.3">
      <c r="A34" s="16"/>
      <c r="B34" s="42"/>
      <c r="C34" s="42"/>
      <c r="D34" s="44"/>
      <c r="E34" s="7"/>
      <c r="H34" s="78"/>
    </row>
    <row r="35" spans="1:9" ht="45.75" thickBot="1" x14ac:dyDescent="0.3">
      <c r="A35" s="16" t="s">
        <v>19</v>
      </c>
      <c r="B35" s="42"/>
      <c r="C35" s="43">
        <v>0.3</v>
      </c>
      <c r="D35" s="44">
        <f>C35*$B$33</f>
        <v>0.03</v>
      </c>
      <c r="E35" s="7" t="s">
        <v>32</v>
      </c>
      <c r="F35" s="21" t="s">
        <v>6</v>
      </c>
      <c r="G35" s="77">
        <f t="shared" ref="G35:G37" si="5">IF(F35="Ja",1,0)</f>
        <v>0</v>
      </c>
      <c r="H35" s="78">
        <f t="shared" si="0"/>
        <v>0</v>
      </c>
      <c r="I35" s="20" t="s">
        <v>20</v>
      </c>
    </row>
    <row r="36" spans="1:9" ht="30.75" thickBot="1" x14ac:dyDescent="0.3">
      <c r="A36" s="16" t="s">
        <v>21</v>
      </c>
      <c r="B36" s="42"/>
      <c r="C36" s="43">
        <v>0.3</v>
      </c>
      <c r="D36" s="44">
        <f>C36*$B$33</f>
        <v>0.03</v>
      </c>
      <c r="E36" s="7" t="s">
        <v>33</v>
      </c>
      <c r="F36" s="21" t="s">
        <v>6</v>
      </c>
      <c r="G36" s="77">
        <f t="shared" si="5"/>
        <v>0</v>
      </c>
      <c r="H36" s="78">
        <f t="shared" si="0"/>
        <v>0</v>
      </c>
      <c r="I36" s="20" t="s">
        <v>20</v>
      </c>
    </row>
    <row r="37" spans="1:9" ht="45.75" thickBot="1" x14ac:dyDescent="0.3">
      <c r="A37" s="16" t="s">
        <v>23</v>
      </c>
      <c r="B37" s="42"/>
      <c r="C37" s="43">
        <v>0.4</v>
      </c>
      <c r="D37" s="44">
        <f>C37*$B$33</f>
        <v>4.0000000000000008E-2</v>
      </c>
      <c r="E37" s="7" t="s">
        <v>34</v>
      </c>
      <c r="F37" s="21" t="s">
        <v>6</v>
      </c>
      <c r="G37" s="77">
        <f t="shared" si="5"/>
        <v>0</v>
      </c>
      <c r="H37" s="78">
        <f t="shared" si="0"/>
        <v>0</v>
      </c>
      <c r="I37" s="20" t="s">
        <v>20</v>
      </c>
    </row>
    <row r="38" spans="1:9" x14ac:dyDescent="0.25">
      <c r="A38" s="16"/>
      <c r="B38" s="42"/>
      <c r="C38" s="45">
        <f>SUM(C35:C37)</f>
        <v>1</v>
      </c>
      <c r="D38" s="44"/>
      <c r="E38" s="7"/>
      <c r="H38" s="78"/>
    </row>
    <row r="39" spans="1:9" x14ac:dyDescent="0.25">
      <c r="A39" s="16"/>
      <c r="B39" s="42"/>
      <c r="C39" s="42"/>
      <c r="D39" s="44"/>
      <c r="E39" s="7"/>
      <c r="H39" s="78"/>
    </row>
    <row r="40" spans="1:9" ht="18.75" x14ac:dyDescent="0.3">
      <c r="A40" s="32"/>
      <c r="B40" s="86">
        <v>0.05</v>
      </c>
      <c r="C40" s="87"/>
      <c r="D40" s="88"/>
      <c r="E40" s="36" t="s">
        <v>52</v>
      </c>
      <c r="H40" s="78"/>
    </row>
    <row r="41" spans="1:9" s="83" customFormat="1" ht="15.75" thickBot="1" x14ac:dyDescent="0.3">
      <c r="A41" s="16"/>
      <c r="B41" s="84"/>
      <c r="C41" s="84"/>
      <c r="D41" s="85"/>
      <c r="E41" s="7"/>
      <c r="F41" s="20"/>
      <c r="G41" s="77"/>
      <c r="H41" s="78"/>
      <c r="I41" s="20"/>
    </row>
    <row r="42" spans="1:9" s="83" customFormat="1" ht="15.75" thickBot="1" x14ac:dyDescent="0.3">
      <c r="A42" s="16"/>
      <c r="B42" s="84"/>
      <c r="C42" s="89">
        <v>0.5</v>
      </c>
      <c r="D42" s="85">
        <f>$B$40*C42</f>
        <v>2.5000000000000001E-2</v>
      </c>
      <c r="E42" s="7" t="s">
        <v>49</v>
      </c>
      <c r="F42" s="21" t="s">
        <v>6</v>
      </c>
      <c r="G42" s="77">
        <f t="shared" ref="G42:G43" si="6">IF(F42="Ja",1,0)</f>
        <v>0</v>
      </c>
      <c r="H42" s="78">
        <f t="shared" ref="H42:H43" si="7">G42*D42</f>
        <v>0</v>
      </c>
      <c r="I42" s="20" t="s">
        <v>20</v>
      </c>
    </row>
    <row r="43" spans="1:9" s="83" customFormat="1" ht="15.75" thickBot="1" x14ac:dyDescent="0.3">
      <c r="A43" s="16"/>
      <c r="B43" s="84"/>
      <c r="C43" s="89">
        <v>0.5</v>
      </c>
      <c r="D43" s="85">
        <f>$B$40*C43</f>
        <v>2.5000000000000001E-2</v>
      </c>
      <c r="E43" s="7" t="s">
        <v>50</v>
      </c>
      <c r="F43" s="21" t="s">
        <v>6</v>
      </c>
      <c r="G43" s="77">
        <f t="shared" si="6"/>
        <v>0</v>
      </c>
      <c r="H43" s="78">
        <f t="shared" si="7"/>
        <v>0</v>
      </c>
      <c r="I43" s="20" t="s">
        <v>20</v>
      </c>
    </row>
    <row r="44" spans="1:9" s="83" customFormat="1" x14ac:dyDescent="0.25">
      <c r="A44" s="16"/>
      <c r="B44" s="84"/>
      <c r="C44" s="45">
        <f>SUM(C41:C43)</f>
        <v>1</v>
      </c>
      <c r="D44" s="85"/>
      <c r="E44" s="7"/>
      <c r="F44" s="20"/>
      <c r="G44" s="77"/>
      <c r="H44" s="78"/>
      <c r="I44" s="20"/>
    </row>
    <row r="45" spans="1:9" s="83" customFormat="1" x14ac:dyDescent="0.25">
      <c r="A45" s="16"/>
      <c r="B45" s="42"/>
      <c r="C45" s="42"/>
      <c r="D45" s="44"/>
      <c r="E45" s="7"/>
      <c r="F45" s="20"/>
      <c r="G45" s="77"/>
      <c r="H45" s="78"/>
      <c r="I45" s="20"/>
    </row>
    <row r="46" spans="1:9" s="83" customFormat="1" ht="18.75" x14ac:dyDescent="0.3">
      <c r="A46" s="32"/>
      <c r="B46" s="86">
        <v>0.05</v>
      </c>
      <c r="C46" s="87"/>
      <c r="D46" s="88"/>
      <c r="E46" s="36" t="s">
        <v>51</v>
      </c>
      <c r="F46" s="20"/>
      <c r="G46" s="77"/>
      <c r="H46" s="78"/>
      <c r="I46" s="20"/>
    </row>
    <row r="47" spans="1:9" s="83" customFormat="1" ht="15.75" thickBot="1" x14ac:dyDescent="0.3">
      <c r="A47" s="16"/>
      <c r="B47" s="84"/>
      <c r="C47" s="84"/>
      <c r="D47" s="85"/>
      <c r="E47" s="7"/>
      <c r="F47" s="20"/>
      <c r="G47" s="77"/>
      <c r="H47" s="78"/>
      <c r="I47" s="20"/>
    </row>
    <row r="48" spans="1:9" ht="15.75" thickBot="1" x14ac:dyDescent="0.3">
      <c r="A48" s="16"/>
      <c r="B48" s="84"/>
      <c r="C48" s="89">
        <v>0.5</v>
      </c>
      <c r="D48" s="85">
        <f>$B$46*C48</f>
        <v>2.5000000000000001E-2</v>
      </c>
      <c r="E48" s="7" t="s">
        <v>49</v>
      </c>
      <c r="F48" s="21" t="s">
        <v>6</v>
      </c>
      <c r="G48" s="77">
        <f t="shared" ref="G48:G49" si="8">IF(F48="Ja",1,0)</f>
        <v>0</v>
      </c>
      <c r="H48" s="78">
        <f t="shared" ref="H48:H49" si="9">G48*D48</f>
        <v>0</v>
      </c>
      <c r="I48" s="20" t="s">
        <v>20</v>
      </c>
    </row>
    <row r="49" spans="1:9" ht="15.75" thickBot="1" x14ac:dyDescent="0.3">
      <c r="A49" s="16"/>
      <c r="B49" s="84"/>
      <c r="C49" s="89">
        <v>0.5</v>
      </c>
      <c r="D49" s="85">
        <f>$B$46*C49</f>
        <v>2.5000000000000001E-2</v>
      </c>
      <c r="E49" s="7" t="s">
        <v>50</v>
      </c>
      <c r="F49" s="21" t="s">
        <v>6</v>
      </c>
      <c r="G49" s="77">
        <f t="shared" si="8"/>
        <v>0</v>
      </c>
      <c r="H49" s="78">
        <f t="shared" si="9"/>
        <v>0</v>
      </c>
      <c r="I49" s="20" t="s">
        <v>20</v>
      </c>
    </row>
    <row r="50" spans="1:9" x14ac:dyDescent="0.25">
      <c r="A50" s="16"/>
      <c r="B50" s="84"/>
      <c r="C50" s="45">
        <f>SUM(C47:C49)</f>
        <v>1</v>
      </c>
      <c r="D50" s="85"/>
      <c r="E50" s="7"/>
      <c r="H50" s="78"/>
    </row>
    <row r="51" spans="1:9" x14ac:dyDescent="0.25">
      <c r="A51" s="16"/>
      <c r="B51" s="42"/>
      <c r="C51" s="42"/>
      <c r="D51" s="44"/>
      <c r="E51" s="7"/>
      <c r="H51" s="78"/>
    </row>
    <row r="52" spans="1:9" ht="18.75" x14ac:dyDescent="0.3">
      <c r="A52" s="32"/>
      <c r="B52" s="33">
        <v>0.2</v>
      </c>
      <c r="C52" s="34"/>
      <c r="D52" s="35"/>
      <c r="E52" s="36" t="s">
        <v>40</v>
      </c>
      <c r="H52" s="78"/>
    </row>
    <row r="53" spans="1:9" x14ac:dyDescent="0.25">
      <c r="A53" s="16"/>
      <c r="B53" s="42"/>
      <c r="C53" s="42"/>
      <c r="D53" s="44"/>
      <c r="E53" s="7"/>
      <c r="H53" s="78"/>
    </row>
    <row r="54" spans="1:9" ht="15.75" thickBot="1" x14ac:dyDescent="0.3">
      <c r="A54" s="16"/>
      <c r="B54" s="42"/>
      <c r="C54" s="42"/>
      <c r="D54" s="44"/>
      <c r="E54" s="7"/>
      <c r="H54" s="78"/>
    </row>
    <row r="55" spans="1:9" ht="15.75" thickBot="1" x14ac:dyDescent="0.3">
      <c r="A55" s="16" t="s">
        <v>19</v>
      </c>
      <c r="B55" s="42"/>
      <c r="C55" s="42"/>
      <c r="D55" s="44">
        <f>B52</f>
        <v>0.2</v>
      </c>
      <c r="E55" s="81" t="s">
        <v>71</v>
      </c>
      <c r="F55" s="70">
        <v>0</v>
      </c>
      <c r="H55" s="78"/>
    </row>
    <row r="56" spans="1:9" ht="15.75" thickBot="1" x14ac:dyDescent="0.3">
      <c r="A56" s="16"/>
      <c r="B56" s="42"/>
      <c r="C56" s="42"/>
      <c r="D56" s="44"/>
      <c r="E56" s="7" t="s">
        <v>35</v>
      </c>
      <c r="F56" s="70">
        <v>1</v>
      </c>
      <c r="G56" s="77">
        <f>IF(F55/F56&gt;0.5,1,2*F55/F56)</f>
        <v>0</v>
      </c>
      <c r="H56" s="78">
        <f>B52*G56</f>
        <v>0</v>
      </c>
      <c r="I56" s="20" t="s">
        <v>6</v>
      </c>
    </row>
    <row r="57" spans="1:9" x14ac:dyDescent="0.25">
      <c r="A57" s="16"/>
      <c r="B57" s="42"/>
      <c r="C57" s="42"/>
      <c r="D57" s="44"/>
      <c r="E57" s="7"/>
      <c r="H57" s="78"/>
    </row>
    <row r="58" spans="1:9" ht="18.75" x14ac:dyDescent="0.3">
      <c r="A58" s="32"/>
      <c r="B58" s="33">
        <v>0.1</v>
      </c>
      <c r="C58" s="34"/>
      <c r="D58" s="35"/>
      <c r="E58" s="36" t="s">
        <v>41</v>
      </c>
      <c r="H58" s="78"/>
    </row>
    <row r="59" spans="1:9" ht="15.75" thickBot="1" x14ac:dyDescent="0.3">
      <c r="A59" s="16"/>
      <c r="B59" s="45">
        <f>SUM(B18:B58)</f>
        <v>1.0000000000000002</v>
      </c>
      <c r="C59" s="42"/>
      <c r="D59" s="44"/>
      <c r="E59" s="7"/>
      <c r="H59" s="78"/>
    </row>
    <row r="60" spans="1:9" ht="15.75" thickBot="1" x14ac:dyDescent="0.3">
      <c r="A60" s="16"/>
      <c r="C60" s="43">
        <v>0.34</v>
      </c>
      <c r="D60" s="44">
        <f>C60*$B$58</f>
        <v>3.4000000000000002E-2</v>
      </c>
      <c r="E60" s="48" t="s">
        <v>45</v>
      </c>
      <c r="F60" s="47"/>
      <c r="G60" s="77">
        <f>IF(F60&gt;20,1,F60/20)</f>
        <v>0</v>
      </c>
      <c r="H60" s="78">
        <f t="shared" si="0"/>
        <v>0</v>
      </c>
      <c r="I60" s="20" t="s">
        <v>6</v>
      </c>
    </row>
    <row r="61" spans="1:9" ht="15.75" thickBot="1" x14ac:dyDescent="0.3">
      <c r="A61" s="16"/>
      <c r="B61" s="42"/>
      <c r="C61" s="43">
        <v>0.33</v>
      </c>
      <c r="D61" s="44">
        <f>C61*$B$58</f>
        <v>3.3000000000000002E-2</v>
      </c>
      <c r="E61" s="48" t="s">
        <v>46</v>
      </c>
      <c r="F61" s="47"/>
      <c r="G61" s="77">
        <f t="shared" ref="G61:G62" si="10">IF(F61&gt;20,1,F61/20)</f>
        <v>0</v>
      </c>
      <c r="H61" s="78">
        <f t="shared" si="0"/>
        <v>0</v>
      </c>
      <c r="I61" s="20" t="s">
        <v>6</v>
      </c>
    </row>
    <row r="62" spans="1:9" ht="15.75" thickBot="1" x14ac:dyDescent="0.3">
      <c r="A62" s="16"/>
      <c r="B62" s="42"/>
      <c r="C62" s="43">
        <v>0.33</v>
      </c>
      <c r="D62" s="44">
        <f>C62*$B$58</f>
        <v>3.3000000000000002E-2</v>
      </c>
      <c r="E62" s="48" t="s">
        <v>47</v>
      </c>
      <c r="F62" s="47"/>
      <c r="G62" s="77">
        <f t="shared" si="10"/>
        <v>0</v>
      </c>
      <c r="H62" s="78">
        <f t="shared" si="0"/>
        <v>0</v>
      </c>
      <c r="I62" s="20" t="s">
        <v>6</v>
      </c>
    </row>
    <row r="63" spans="1:9" ht="29.25" thickBot="1" x14ac:dyDescent="0.5">
      <c r="A63" s="108" t="s">
        <v>42</v>
      </c>
      <c r="B63" s="109"/>
      <c r="C63" s="50">
        <f>SUM(C60:C62)</f>
        <v>1</v>
      </c>
      <c r="D63" s="51">
        <f>SUM(D20:D62)</f>
        <v>1.0000000000000002</v>
      </c>
      <c r="E63" s="7"/>
      <c r="H63" s="79">
        <f>SUM(H20:H62)</f>
        <v>0</v>
      </c>
    </row>
    <row r="64" spans="1:9" ht="15.75" thickBot="1" x14ac:dyDescent="0.3">
      <c r="A64" s="22"/>
      <c r="B64" s="23"/>
      <c r="C64" s="23"/>
      <c r="D64" s="24"/>
      <c r="E64" s="49"/>
    </row>
  </sheetData>
  <sheetProtection password="964E" sheet="1" objects="1" scenarios="1"/>
  <mergeCells count="1">
    <mergeCell ref="A63:B63"/>
  </mergeCells>
  <conditionalFormatting sqref="H63 C38 C31 C63:D63">
    <cfRule type="cellIs" dxfId="24" priority="15" operator="equal">
      <formula>1</formula>
    </cfRule>
  </conditionalFormatting>
  <conditionalFormatting sqref="F14">
    <cfRule type="containsText" dxfId="23" priority="13" operator="containsText" text="Nee">
      <formula>NOT(ISERROR(SEARCH("Nee",F14)))</formula>
    </cfRule>
    <cfRule type="containsText" dxfId="22" priority="14" operator="containsText" text="ja">
      <formula>NOT(ISERROR(SEARCH("ja",F14)))</formula>
    </cfRule>
  </conditionalFormatting>
  <conditionalFormatting sqref="B59">
    <cfRule type="cellIs" dxfId="21" priority="12" operator="equal">
      <formula>1</formula>
    </cfRule>
  </conditionalFormatting>
  <conditionalFormatting sqref="F10">
    <cfRule type="cellIs" dxfId="20" priority="10" operator="lessThan">
      <formula>0</formula>
    </cfRule>
    <cfRule type="cellIs" dxfId="19" priority="11" operator="greaterThan">
      <formula>0</formula>
    </cfRule>
  </conditionalFormatting>
  <conditionalFormatting sqref="F11">
    <cfRule type="cellIs" dxfId="18" priority="8" operator="lessThan">
      <formula>0</formula>
    </cfRule>
    <cfRule type="cellIs" dxfId="17" priority="9" operator="greaterThan">
      <formula>0</formula>
    </cfRule>
  </conditionalFormatting>
  <conditionalFormatting sqref="C44">
    <cfRule type="cellIs" dxfId="16" priority="7" operator="equal">
      <formula>1</formula>
    </cfRule>
  </conditionalFormatting>
  <conditionalFormatting sqref="C50">
    <cfRule type="cellIs" dxfId="15" priority="6" operator="equal">
      <formula>1</formula>
    </cfRule>
  </conditionalFormatting>
  <conditionalFormatting sqref="G4:J5">
    <cfRule type="expression" dxfId="14" priority="5">
      <formula>$G$5="Graag resultaten voor drie opeenvolgende jaren invullen!"</formula>
    </cfRule>
  </conditionalFormatting>
  <conditionalFormatting sqref="F4">
    <cfRule type="cellIs" dxfId="13" priority="2" operator="equal">
      <formula>"Nee"</formula>
    </cfRule>
    <cfRule type="cellIs" dxfId="12" priority="4" operator="equal">
      <formula>"Ja"</formula>
    </cfRule>
  </conditionalFormatting>
  <conditionalFormatting sqref="F5">
    <cfRule type="expression" dxfId="11" priority="3">
      <formula>$G$5="Graag resultaten voor drie opeenvolgende jaren invullen!"</formula>
    </cfRule>
  </conditionalFormatting>
  <conditionalFormatting sqref="E5">
    <cfRule type="expression" dxfId="10" priority="1">
      <formula>F4="Nee"</formula>
    </cfRule>
  </conditionalFormatting>
  <dataValidations count="1">
    <dataValidation type="list" allowBlank="1" showInputMessage="1" showErrorMessage="1" sqref="F14 F35:F37 F42:F43 F48:F49 F4">
      <formula1>Gesloten_vraag</formula1>
    </dataValidation>
  </dataValidations>
  <hyperlinks>
    <hyperlink ref="E37" r:id="rId1" display="https://www.hivos.nl/assets/2015/04/Hivos-final-datacenter-rapport-digitaal-v2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E27"/>
  <sheetViews>
    <sheetView workbookViewId="0">
      <selection activeCell="D9" sqref="D9"/>
    </sheetView>
  </sheetViews>
  <sheetFormatPr defaultColWidth="9.140625" defaultRowHeight="15" x14ac:dyDescent="0.25"/>
  <cols>
    <col min="1" max="2" width="3" style="53" customWidth="1"/>
    <col min="3" max="3" width="65.28515625" style="53" customWidth="1"/>
    <col min="4" max="4" width="49" style="53" customWidth="1"/>
    <col min="5" max="5" width="71.7109375" style="53" customWidth="1"/>
    <col min="6" max="6" width="9.42578125" style="53" bestFit="1" customWidth="1"/>
    <col min="7" max="16384" width="9.140625" style="53"/>
  </cols>
  <sheetData>
    <row r="1" spans="1:5" x14ac:dyDescent="0.25">
      <c r="A1" s="113" t="s">
        <v>0</v>
      </c>
      <c r="B1" s="114"/>
      <c r="C1" s="114"/>
      <c r="D1" s="1"/>
    </row>
    <row r="2" spans="1:5" x14ac:dyDescent="0.25">
      <c r="A2" s="115" t="s">
        <v>1</v>
      </c>
      <c r="B2" s="116"/>
      <c r="C2" s="116"/>
      <c r="D2" s="2"/>
    </row>
    <row r="3" spans="1:5" x14ac:dyDescent="0.25">
      <c r="A3" s="115" t="s">
        <v>2</v>
      </c>
      <c r="B3" s="116"/>
      <c r="C3" s="116"/>
      <c r="D3" s="3"/>
    </row>
    <row r="4" spans="1:5" ht="30" customHeight="1" x14ac:dyDescent="0.25">
      <c r="A4" s="123" t="s">
        <v>11</v>
      </c>
      <c r="B4" s="124"/>
      <c r="C4" s="125"/>
      <c r="D4" s="3"/>
    </row>
    <row r="5" spans="1:5" x14ac:dyDescent="0.25">
      <c r="A5" s="121" t="s">
        <v>3</v>
      </c>
      <c r="B5" s="122"/>
      <c r="C5" s="122"/>
      <c r="D5" s="92"/>
    </row>
    <row r="6" spans="1:5" ht="15.75" thickBot="1" x14ac:dyDescent="0.3">
      <c r="A6" s="119" t="s">
        <v>56</v>
      </c>
      <c r="B6" s="120"/>
      <c r="C6" s="120"/>
      <c r="D6" s="93"/>
    </row>
    <row r="7" spans="1:5" ht="15.75" thickBot="1" x14ac:dyDescent="0.3">
      <c r="A7" s="110" t="s">
        <v>4</v>
      </c>
      <c r="B7" s="111"/>
      <c r="C7" s="111"/>
      <c r="D7" s="112"/>
    </row>
    <row r="8" spans="1:5" ht="18.75" x14ac:dyDescent="0.25">
      <c r="A8" s="54"/>
      <c r="B8" s="55"/>
      <c r="C8" s="56" t="s">
        <v>12</v>
      </c>
      <c r="D8" s="57"/>
    </row>
    <row r="9" spans="1:5" ht="15" customHeight="1" x14ac:dyDescent="0.25">
      <c r="A9" s="94"/>
      <c r="B9" s="82"/>
      <c r="C9" s="90" t="s">
        <v>59</v>
      </c>
      <c r="D9" s="52"/>
      <c r="E9" s="99"/>
    </row>
    <row r="10" spans="1:5" ht="15" customHeight="1" x14ac:dyDescent="0.25">
      <c r="A10" s="94"/>
      <c r="B10" s="82"/>
      <c r="C10" s="90" t="s">
        <v>60</v>
      </c>
      <c r="D10" s="4"/>
      <c r="E10" s="99"/>
    </row>
    <row r="11" spans="1:5" x14ac:dyDescent="0.25">
      <c r="A11" s="65">
        <v>1</v>
      </c>
      <c r="B11" s="58"/>
      <c r="C11" s="59" t="s">
        <v>61</v>
      </c>
      <c r="D11" s="73">
        <f>IF(ISBLANK(D10),D9,D9*12/D10)</f>
        <v>0</v>
      </c>
      <c r="E11" s="99" t="str">
        <f>IF(D11&gt;99999,"","Let op: waarde opdracht te laag! Referentie wordt niet geaccepteerd.")</f>
        <v>Let op: waarde opdracht te laag! Referentie wordt niet geaccepteerd.</v>
      </c>
    </row>
    <row r="12" spans="1:5" s="64" customFormat="1" ht="18.75" x14ac:dyDescent="0.3">
      <c r="A12" s="60"/>
      <c r="B12" s="61"/>
      <c r="C12" s="62" t="s">
        <v>5</v>
      </c>
      <c r="D12" s="63"/>
    </row>
    <row r="13" spans="1:5" x14ac:dyDescent="0.25">
      <c r="A13" s="65">
        <v>2</v>
      </c>
      <c r="B13" s="66"/>
      <c r="C13" s="59" t="s">
        <v>38</v>
      </c>
      <c r="D13" s="8" t="s">
        <v>6</v>
      </c>
    </row>
    <row r="14" spans="1:5" x14ac:dyDescent="0.25">
      <c r="A14" s="65">
        <v>3</v>
      </c>
      <c r="B14" s="58"/>
      <c r="C14" s="59" t="s">
        <v>55</v>
      </c>
      <c r="D14" s="8" t="s">
        <v>6</v>
      </c>
    </row>
    <row r="15" spans="1:5" s="64" customFormat="1" ht="18.75" x14ac:dyDescent="0.3">
      <c r="A15" s="60"/>
      <c r="B15" s="61"/>
      <c r="C15" s="62" t="s">
        <v>5</v>
      </c>
      <c r="D15" s="63"/>
    </row>
    <row r="16" spans="1:5" ht="30" x14ac:dyDescent="0.25">
      <c r="A16" s="65">
        <v>4</v>
      </c>
      <c r="B16" s="66"/>
      <c r="C16" s="67" t="s">
        <v>48</v>
      </c>
      <c r="D16" s="8" t="s">
        <v>6</v>
      </c>
    </row>
    <row r="17" spans="1:4" ht="30" x14ac:dyDescent="0.25">
      <c r="A17" s="65">
        <v>5</v>
      </c>
      <c r="B17" s="66"/>
      <c r="C17" s="67" t="s">
        <v>53</v>
      </c>
      <c r="D17" s="8" t="s">
        <v>6</v>
      </c>
    </row>
    <row r="18" spans="1:4" ht="30" x14ac:dyDescent="0.25">
      <c r="A18" s="65">
        <v>6</v>
      </c>
      <c r="B18" s="66"/>
      <c r="C18" s="67" t="s">
        <v>57</v>
      </c>
      <c r="D18" s="8" t="s">
        <v>6</v>
      </c>
    </row>
    <row r="19" spans="1:4" ht="30" x14ac:dyDescent="0.25">
      <c r="A19" s="65">
        <v>7</v>
      </c>
      <c r="B19" s="66"/>
      <c r="C19" s="67" t="s">
        <v>44</v>
      </c>
      <c r="D19" s="8" t="s">
        <v>6</v>
      </c>
    </row>
    <row r="20" spans="1:4" ht="30" x14ac:dyDescent="0.25">
      <c r="A20" s="65">
        <v>8</v>
      </c>
      <c r="B20" s="66"/>
      <c r="C20" s="67" t="s">
        <v>58</v>
      </c>
      <c r="D20" s="8" t="s">
        <v>6</v>
      </c>
    </row>
    <row r="21" spans="1:4" ht="15.75" thickBot="1" x14ac:dyDescent="0.3">
      <c r="A21" s="95">
        <v>9</v>
      </c>
      <c r="B21" s="96"/>
      <c r="C21" s="97" t="s">
        <v>54</v>
      </c>
      <c r="D21" s="98" t="s">
        <v>6</v>
      </c>
    </row>
    <row r="22" spans="1:4" x14ac:dyDescent="0.25">
      <c r="A22" s="113" t="s">
        <v>7</v>
      </c>
      <c r="B22" s="114"/>
      <c r="C22" s="114"/>
      <c r="D22" s="1"/>
    </row>
    <row r="23" spans="1:4" x14ac:dyDescent="0.25">
      <c r="A23" s="115" t="s">
        <v>8</v>
      </c>
      <c r="B23" s="116"/>
      <c r="C23" s="116"/>
      <c r="D23" s="2"/>
    </row>
    <row r="24" spans="1:4" x14ac:dyDescent="0.25">
      <c r="A24" s="115" t="s">
        <v>9</v>
      </c>
      <c r="B24" s="116"/>
      <c r="C24" s="116"/>
      <c r="D24" s="2"/>
    </row>
    <row r="25" spans="1:4" ht="15.75" thickBot="1" x14ac:dyDescent="0.3">
      <c r="A25" s="117" t="s">
        <v>10</v>
      </c>
      <c r="B25" s="118"/>
      <c r="C25" s="118"/>
      <c r="D25" s="5"/>
    </row>
    <row r="26" spans="1:4" x14ac:dyDescent="0.25">
      <c r="A26" s="68"/>
      <c r="B26" s="68"/>
      <c r="C26" s="69"/>
      <c r="D26" s="68"/>
    </row>
    <row r="27" spans="1:4" ht="14.45" x14ac:dyDescent="0.3">
      <c r="A27" s="68"/>
      <c r="B27" s="68"/>
      <c r="C27" s="68"/>
      <c r="D27" s="68"/>
    </row>
  </sheetData>
  <sheetProtection password="964E" sheet="1" objects="1" scenarios="1"/>
  <mergeCells count="11">
    <mergeCell ref="A6:C6"/>
    <mergeCell ref="A5:C5"/>
    <mergeCell ref="A1:C1"/>
    <mergeCell ref="A2:C2"/>
    <mergeCell ref="A3:C3"/>
    <mergeCell ref="A4:C4"/>
    <mergeCell ref="A7:D7"/>
    <mergeCell ref="A22:C22"/>
    <mergeCell ref="A23:C23"/>
    <mergeCell ref="A24:C24"/>
    <mergeCell ref="A25:C25"/>
  </mergeCells>
  <conditionalFormatting sqref="E11">
    <cfRule type="expression" dxfId="9" priority="2">
      <formula>D11&lt;100000</formula>
    </cfRule>
  </conditionalFormatting>
  <conditionalFormatting sqref="D11">
    <cfRule type="expression" dxfId="8" priority="1">
      <formula>D11&lt;100000</formula>
    </cfRule>
  </conditionalFormatting>
  <dataValidations count="3">
    <dataValidation allowBlank="1" showInputMessage="1" showErrorMessage="1" error="Let op: deze jaaromzet dient tussen 500 k€ - 5.000 k€ te bedragen!" sqref="D11"/>
    <dataValidation type="list" allowBlank="1" showInputMessage="1" showErrorMessage="1" error="Graag &quot;Ja&quot; of &quot;Nee&quot; antwoorden" sqref="D13:D14 D16:D21">
      <formula1>Gesloten_vraag</formula1>
    </dataValidation>
    <dataValidation type="custom" allowBlank="1" showInputMessage="1" showErrorMessage="1" error="Geef aantal maanden in (1-12)!" sqref="D10">
      <formula1>AND(D10&gt;0,D10&lt;=12)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E25"/>
  <sheetViews>
    <sheetView workbookViewId="0">
      <selection activeCell="D1" sqref="D1"/>
    </sheetView>
  </sheetViews>
  <sheetFormatPr defaultColWidth="9.140625" defaultRowHeight="15" x14ac:dyDescent="0.25"/>
  <cols>
    <col min="1" max="2" width="3" style="53" customWidth="1"/>
    <col min="3" max="3" width="65.28515625" style="53" customWidth="1"/>
    <col min="4" max="4" width="49" style="53" customWidth="1"/>
    <col min="5" max="5" width="71.7109375" style="53" customWidth="1"/>
    <col min="6" max="6" width="9.42578125" style="53" bestFit="1" customWidth="1"/>
    <col min="7" max="16384" width="9.140625" style="53"/>
  </cols>
  <sheetData>
    <row r="1" spans="1:5" ht="14.45" customHeight="1" x14ac:dyDescent="0.25">
      <c r="A1" s="113" t="s">
        <v>0</v>
      </c>
      <c r="B1" s="114"/>
      <c r="C1" s="114"/>
      <c r="D1" s="1"/>
    </row>
    <row r="2" spans="1:5" ht="14.45" customHeight="1" x14ac:dyDescent="0.25">
      <c r="A2" s="115" t="s">
        <v>1</v>
      </c>
      <c r="B2" s="116"/>
      <c r="C2" s="116"/>
      <c r="D2" s="2"/>
    </row>
    <row r="3" spans="1:5" ht="14.45" customHeight="1" x14ac:dyDescent="0.25">
      <c r="A3" s="115" t="s">
        <v>2</v>
      </c>
      <c r="B3" s="116"/>
      <c r="C3" s="116"/>
      <c r="D3" s="3"/>
    </row>
    <row r="4" spans="1:5" ht="30" customHeight="1" x14ac:dyDescent="0.25">
      <c r="A4" s="123" t="s">
        <v>11</v>
      </c>
      <c r="B4" s="124"/>
      <c r="C4" s="125"/>
      <c r="D4" s="3"/>
    </row>
    <row r="5" spans="1:5" ht="15" customHeight="1" x14ac:dyDescent="0.25">
      <c r="A5" s="121" t="s">
        <v>3</v>
      </c>
      <c r="B5" s="122"/>
      <c r="C5" s="122"/>
      <c r="D5" s="92"/>
    </row>
    <row r="6" spans="1:5" ht="15" customHeight="1" thickBot="1" x14ac:dyDescent="0.3">
      <c r="A6" s="119" t="s">
        <v>56</v>
      </c>
      <c r="B6" s="120"/>
      <c r="C6" s="120"/>
      <c r="D6" s="93"/>
    </row>
    <row r="7" spans="1:5" ht="18" customHeight="1" thickBot="1" x14ac:dyDescent="0.3">
      <c r="A7" s="110" t="s">
        <v>4</v>
      </c>
      <c r="B7" s="111"/>
      <c r="C7" s="111"/>
      <c r="D7" s="112"/>
    </row>
    <row r="8" spans="1:5" ht="15" customHeight="1" x14ac:dyDescent="0.25">
      <c r="A8" s="54"/>
      <c r="B8" s="55"/>
      <c r="C8" s="56" t="s">
        <v>12</v>
      </c>
      <c r="D8" s="57"/>
    </row>
    <row r="9" spans="1:5" ht="15" customHeight="1" x14ac:dyDescent="0.25">
      <c r="A9" s="94"/>
      <c r="B9" s="91"/>
      <c r="C9" s="90" t="s">
        <v>59</v>
      </c>
      <c r="D9" s="52"/>
      <c r="E9" s="99"/>
    </row>
    <row r="10" spans="1:5" ht="30" x14ac:dyDescent="0.25">
      <c r="A10" s="94"/>
      <c r="B10" s="91"/>
      <c r="C10" s="90" t="s">
        <v>60</v>
      </c>
      <c r="D10" s="4"/>
      <c r="E10" s="99"/>
    </row>
    <row r="11" spans="1:5" s="64" customFormat="1" ht="18" customHeight="1" x14ac:dyDescent="0.25">
      <c r="A11" s="65">
        <v>1</v>
      </c>
      <c r="B11" s="58"/>
      <c r="C11" s="59" t="s">
        <v>61</v>
      </c>
      <c r="D11" s="73">
        <f>IF(ISBLANK(D10),D9,D9*12/D10)</f>
        <v>0</v>
      </c>
      <c r="E11" s="99" t="str">
        <f>IF(D11&gt;99999,"","Let op: waarde opdracht te laag! Referentie wordt niet geaccepteerd.")</f>
        <v>Let op: waarde opdracht te laag! Referentie wordt niet geaccepteerd.</v>
      </c>
    </row>
    <row r="12" spans="1:5" ht="14.45" customHeight="1" x14ac:dyDescent="0.3">
      <c r="A12" s="60"/>
      <c r="B12" s="61"/>
      <c r="C12" s="62" t="s">
        <v>5</v>
      </c>
      <c r="D12" s="63"/>
      <c r="E12" s="64"/>
    </row>
    <row r="13" spans="1:5" s="64" customFormat="1" ht="18" customHeight="1" x14ac:dyDescent="0.25">
      <c r="A13" s="65">
        <v>2</v>
      </c>
      <c r="B13" s="66"/>
      <c r="C13" s="59" t="s">
        <v>38</v>
      </c>
      <c r="D13" s="8" t="s">
        <v>6</v>
      </c>
      <c r="E13" s="53"/>
    </row>
    <row r="14" spans="1:5" ht="14.45" customHeight="1" x14ac:dyDescent="0.25">
      <c r="A14" s="65">
        <v>3</v>
      </c>
      <c r="B14" s="58"/>
      <c r="C14" s="59" t="s">
        <v>55</v>
      </c>
      <c r="D14" s="8" t="s">
        <v>6</v>
      </c>
    </row>
    <row r="15" spans="1:5" ht="28.9" customHeight="1" x14ac:dyDescent="0.3">
      <c r="A15" s="60"/>
      <c r="B15" s="61"/>
      <c r="C15" s="62" t="s">
        <v>5</v>
      </c>
      <c r="D15" s="63"/>
      <c r="E15" s="64"/>
    </row>
    <row r="16" spans="1:5" ht="28.9" customHeight="1" x14ac:dyDescent="0.25">
      <c r="A16" s="65">
        <v>4</v>
      </c>
      <c r="B16" s="66"/>
      <c r="C16" s="67" t="s">
        <v>48</v>
      </c>
      <c r="D16" s="8" t="s">
        <v>6</v>
      </c>
    </row>
    <row r="17" spans="1:4" ht="28.9" customHeight="1" x14ac:dyDescent="0.25">
      <c r="A17" s="65">
        <v>5</v>
      </c>
      <c r="B17" s="66"/>
      <c r="C17" s="67" t="s">
        <v>53</v>
      </c>
      <c r="D17" s="8" t="s">
        <v>6</v>
      </c>
    </row>
    <row r="18" spans="1:4" ht="14.45" customHeight="1" x14ac:dyDescent="0.25">
      <c r="A18" s="65">
        <v>6</v>
      </c>
      <c r="B18" s="66"/>
      <c r="C18" s="67" t="s">
        <v>57</v>
      </c>
      <c r="D18" s="8" t="s">
        <v>6</v>
      </c>
    </row>
    <row r="19" spans="1:4" ht="43.15" customHeight="1" x14ac:dyDescent="0.25">
      <c r="A19" s="65">
        <v>7</v>
      </c>
      <c r="B19" s="66"/>
      <c r="C19" s="67" t="s">
        <v>44</v>
      </c>
      <c r="D19" s="8" t="s">
        <v>6</v>
      </c>
    </row>
    <row r="20" spans="1:4" ht="14.45" customHeight="1" x14ac:dyDescent="0.25">
      <c r="A20" s="65">
        <v>8</v>
      </c>
      <c r="B20" s="66"/>
      <c r="C20" s="67" t="s">
        <v>58</v>
      </c>
      <c r="D20" s="8" t="s">
        <v>6</v>
      </c>
    </row>
    <row r="21" spans="1:4" ht="14.45" customHeight="1" thickBot="1" x14ac:dyDescent="0.3">
      <c r="A21" s="95">
        <v>9</v>
      </c>
      <c r="B21" s="96"/>
      <c r="C21" s="97" t="s">
        <v>54</v>
      </c>
      <c r="D21" s="98" t="s">
        <v>6</v>
      </c>
    </row>
    <row r="22" spans="1:4" ht="14.45" customHeight="1" x14ac:dyDescent="0.25">
      <c r="A22" s="113" t="s">
        <v>7</v>
      </c>
      <c r="B22" s="114"/>
      <c r="C22" s="114"/>
      <c r="D22" s="1"/>
    </row>
    <row r="23" spans="1:4" ht="15" customHeight="1" x14ac:dyDescent="0.25">
      <c r="A23" s="115" t="s">
        <v>8</v>
      </c>
      <c r="B23" s="116"/>
      <c r="C23" s="116"/>
      <c r="D23" s="2"/>
    </row>
    <row r="24" spans="1:4" ht="14.45" customHeight="1" x14ac:dyDescent="0.25">
      <c r="A24" s="115" t="s">
        <v>9</v>
      </c>
      <c r="B24" s="116"/>
      <c r="C24" s="116"/>
      <c r="D24" s="2"/>
    </row>
    <row r="25" spans="1:4" ht="14.45" customHeight="1" thickBot="1" x14ac:dyDescent="0.3">
      <c r="A25" s="117" t="s">
        <v>10</v>
      </c>
      <c r="B25" s="118"/>
      <c r="C25" s="118"/>
      <c r="D25" s="5"/>
    </row>
  </sheetData>
  <sheetProtection password="964E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11">
    <cfRule type="expression" dxfId="7" priority="2">
      <formula>D11&lt;100000</formula>
    </cfRule>
  </conditionalFormatting>
  <conditionalFormatting sqref="D11">
    <cfRule type="expression" dxfId="6" priority="1">
      <formula>D11&lt;100000</formula>
    </cfRule>
  </conditionalFormatting>
  <dataValidations count="3">
    <dataValidation allowBlank="1" showInputMessage="1" showErrorMessage="1" error="Let op: deze jaaromzet dient tussen 500 k€ - 5.000 k€ te bedragen!" sqref="D11"/>
    <dataValidation type="list" allowBlank="1" showInputMessage="1" showErrorMessage="1" error="Graag &quot;Ja&quot; of &quot;Nee&quot; antwoorden" sqref="D13:D14 D16:D21">
      <formula1>Gesloten_vraag</formula1>
    </dataValidation>
    <dataValidation type="custom" allowBlank="1" showInputMessage="1" showErrorMessage="1" error="Geef aantal maanden in (1-12)!" sqref="D10">
      <formula1>AND(D10&gt;0,D10&lt;=12)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E25"/>
  <sheetViews>
    <sheetView workbookViewId="0">
      <selection activeCell="D1" sqref="D1"/>
    </sheetView>
  </sheetViews>
  <sheetFormatPr defaultColWidth="9.140625" defaultRowHeight="15" x14ac:dyDescent="0.25"/>
  <cols>
    <col min="1" max="2" width="3" style="53" customWidth="1"/>
    <col min="3" max="3" width="65.28515625" style="53" customWidth="1"/>
    <col min="4" max="4" width="49" style="53" customWidth="1"/>
    <col min="5" max="5" width="71.7109375" style="53" customWidth="1"/>
    <col min="6" max="6" width="9.42578125" style="53" bestFit="1" customWidth="1"/>
    <col min="7" max="16384" width="9.140625" style="53"/>
  </cols>
  <sheetData>
    <row r="1" spans="1:5" ht="14.45" customHeight="1" x14ac:dyDescent="0.25">
      <c r="A1" s="113" t="s">
        <v>0</v>
      </c>
      <c r="B1" s="114"/>
      <c r="C1" s="114"/>
      <c r="D1" s="1"/>
    </row>
    <row r="2" spans="1:5" ht="14.45" customHeight="1" x14ac:dyDescent="0.25">
      <c r="A2" s="115" t="s">
        <v>1</v>
      </c>
      <c r="B2" s="116"/>
      <c r="C2" s="116"/>
      <c r="D2" s="2"/>
    </row>
    <row r="3" spans="1:5" ht="14.45" customHeight="1" x14ac:dyDescent="0.25">
      <c r="A3" s="115" t="s">
        <v>2</v>
      </c>
      <c r="B3" s="116"/>
      <c r="C3" s="116"/>
      <c r="D3" s="3"/>
    </row>
    <row r="4" spans="1:5" ht="30" customHeight="1" x14ac:dyDescent="0.25">
      <c r="A4" s="123" t="s">
        <v>11</v>
      </c>
      <c r="B4" s="124"/>
      <c r="C4" s="125"/>
      <c r="D4" s="3"/>
    </row>
    <row r="5" spans="1:5" ht="15" customHeight="1" x14ac:dyDescent="0.25">
      <c r="A5" s="121" t="s">
        <v>3</v>
      </c>
      <c r="B5" s="122"/>
      <c r="C5" s="122"/>
      <c r="D5" s="92"/>
    </row>
    <row r="6" spans="1:5" ht="15" customHeight="1" thickBot="1" x14ac:dyDescent="0.3">
      <c r="A6" s="119" t="s">
        <v>56</v>
      </c>
      <c r="B6" s="120"/>
      <c r="C6" s="120"/>
      <c r="D6" s="93"/>
    </row>
    <row r="7" spans="1:5" ht="18" customHeight="1" thickBot="1" x14ac:dyDescent="0.3">
      <c r="A7" s="110" t="s">
        <v>4</v>
      </c>
      <c r="B7" s="111"/>
      <c r="C7" s="111"/>
      <c r="D7" s="112"/>
    </row>
    <row r="8" spans="1:5" ht="15" customHeight="1" x14ac:dyDescent="0.25">
      <c r="A8" s="54"/>
      <c r="B8" s="55"/>
      <c r="C8" s="56" t="s">
        <v>12</v>
      </c>
      <c r="D8" s="57"/>
    </row>
    <row r="9" spans="1:5" ht="15" customHeight="1" x14ac:dyDescent="0.25">
      <c r="A9" s="94"/>
      <c r="B9" s="91"/>
      <c r="C9" s="90" t="s">
        <v>59</v>
      </c>
      <c r="D9" s="52"/>
      <c r="E9" s="99"/>
    </row>
    <row r="10" spans="1:5" ht="30" x14ac:dyDescent="0.25">
      <c r="A10" s="94"/>
      <c r="B10" s="91"/>
      <c r="C10" s="90" t="s">
        <v>60</v>
      </c>
      <c r="D10" s="4"/>
      <c r="E10" s="99"/>
    </row>
    <row r="11" spans="1:5" s="64" customFormat="1" ht="18" customHeight="1" x14ac:dyDescent="0.25">
      <c r="A11" s="65">
        <v>1</v>
      </c>
      <c r="B11" s="58"/>
      <c r="C11" s="59" t="s">
        <v>61</v>
      </c>
      <c r="D11" s="73">
        <f>IF(ISBLANK(D10),D9,D9*12/D10)</f>
        <v>0</v>
      </c>
      <c r="E11" s="99" t="str">
        <f>IF(D11&gt;99999,"","Let op: waarde opdracht te laag! Referentie wordt niet geaccepteerd.")</f>
        <v>Let op: waarde opdracht te laag! Referentie wordt niet geaccepteerd.</v>
      </c>
    </row>
    <row r="12" spans="1:5" ht="14.45" customHeight="1" x14ac:dyDescent="0.3">
      <c r="A12" s="60"/>
      <c r="B12" s="61"/>
      <c r="C12" s="62" t="s">
        <v>5</v>
      </c>
      <c r="D12" s="63"/>
      <c r="E12" s="64"/>
    </row>
    <row r="13" spans="1:5" s="64" customFormat="1" ht="18" customHeight="1" x14ac:dyDescent="0.25">
      <c r="A13" s="65">
        <v>2</v>
      </c>
      <c r="B13" s="66"/>
      <c r="C13" s="59" t="s">
        <v>38</v>
      </c>
      <c r="D13" s="8" t="s">
        <v>6</v>
      </c>
      <c r="E13" s="53"/>
    </row>
    <row r="14" spans="1:5" ht="14.45" customHeight="1" x14ac:dyDescent="0.25">
      <c r="A14" s="65">
        <v>3</v>
      </c>
      <c r="B14" s="58"/>
      <c r="C14" s="59" t="s">
        <v>55</v>
      </c>
      <c r="D14" s="8" t="s">
        <v>6</v>
      </c>
    </row>
    <row r="15" spans="1:5" ht="28.9" customHeight="1" x14ac:dyDescent="0.3">
      <c r="A15" s="60"/>
      <c r="B15" s="61"/>
      <c r="C15" s="62" t="s">
        <v>5</v>
      </c>
      <c r="D15" s="63"/>
      <c r="E15" s="64"/>
    </row>
    <row r="16" spans="1:5" ht="28.9" customHeight="1" x14ac:dyDescent="0.25">
      <c r="A16" s="65">
        <v>4</v>
      </c>
      <c r="B16" s="66"/>
      <c r="C16" s="67" t="s">
        <v>48</v>
      </c>
      <c r="D16" s="8" t="s">
        <v>6</v>
      </c>
    </row>
    <row r="17" spans="1:4" ht="28.9" customHeight="1" x14ac:dyDescent="0.25">
      <c r="A17" s="65">
        <v>5</v>
      </c>
      <c r="B17" s="66"/>
      <c r="C17" s="67" t="s">
        <v>53</v>
      </c>
      <c r="D17" s="8" t="s">
        <v>6</v>
      </c>
    </row>
    <row r="18" spans="1:4" ht="14.45" customHeight="1" x14ac:dyDescent="0.25">
      <c r="A18" s="65">
        <v>6</v>
      </c>
      <c r="B18" s="66"/>
      <c r="C18" s="67" t="s">
        <v>57</v>
      </c>
      <c r="D18" s="8" t="s">
        <v>6</v>
      </c>
    </row>
    <row r="19" spans="1:4" ht="43.15" customHeight="1" x14ac:dyDescent="0.25">
      <c r="A19" s="65">
        <v>7</v>
      </c>
      <c r="B19" s="66"/>
      <c r="C19" s="67" t="s">
        <v>44</v>
      </c>
      <c r="D19" s="8" t="s">
        <v>6</v>
      </c>
    </row>
    <row r="20" spans="1:4" ht="14.45" customHeight="1" x14ac:dyDescent="0.25">
      <c r="A20" s="65">
        <v>8</v>
      </c>
      <c r="B20" s="66"/>
      <c r="C20" s="67" t="s">
        <v>58</v>
      </c>
      <c r="D20" s="8" t="s">
        <v>6</v>
      </c>
    </row>
    <row r="21" spans="1:4" ht="14.45" customHeight="1" thickBot="1" x14ac:dyDescent="0.3">
      <c r="A21" s="95">
        <v>9</v>
      </c>
      <c r="B21" s="96"/>
      <c r="C21" s="97" t="s">
        <v>54</v>
      </c>
      <c r="D21" s="98" t="s">
        <v>6</v>
      </c>
    </row>
    <row r="22" spans="1:4" ht="14.45" customHeight="1" x14ac:dyDescent="0.25">
      <c r="A22" s="113" t="s">
        <v>7</v>
      </c>
      <c r="B22" s="114"/>
      <c r="C22" s="114"/>
      <c r="D22" s="1"/>
    </row>
    <row r="23" spans="1:4" ht="15" customHeight="1" x14ac:dyDescent="0.25">
      <c r="A23" s="115" t="s">
        <v>8</v>
      </c>
      <c r="B23" s="116"/>
      <c r="C23" s="116"/>
      <c r="D23" s="2"/>
    </row>
    <row r="24" spans="1:4" ht="14.45" customHeight="1" x14ac:dyDescent="0.25">
      <c r="A24" s="115" t="s">
        <v>9</v>
      </c>
      <c r="B24" s="116"/>
      <c r="C24" s="116"/>
      <c r="D24" s="2"/>
    </row>
    <row r="25" spans="1:4" ht="14.45" customHeight="1" thickBot="1" x14ac:dyDescent="0.3">
      <c r="A25" s="117" t="s">
        <v>10</v>
      </c>
      <c r="B25" s="118"/>
      <c r="C25" s="118"/>
      <c r="D25" s="5"/>
    </row>
  </sheetData>
  <sheetProtection password="964E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11">
    <cfRule type="expression" dxfId="5" priority="2">
      <formula>D11&lt;100000</formula>
    </cfRule>
  </conditionalFormatting>
  <conditionalFormatting sqref="D11">
    <cfRule type="expression" dxfId="4" priority="1">
      <formula>D11&lt;100000</formula>
    </cfRule>
  </conditionalFormatting>
  <dataValidations count="3">
    <dataValidation allowBlank="1" showInputMessage="1" showErrorMessage="1" error="Let op: deze jaaromzet dient tussen 500 k€ - 5.000 k€ te bedragen!" sqref="D11"/>
    <dataValidation type="list" allowBlank="1" showInputMessage="1" showErrorMessage="1" error="Graag &quot;Ja&quot; of &quot;Nee&quot; antwoorden" sqref="D13:D14 D16:D21">
      <formula1>Gesloten_vraag</formula1>
    </dataValidation>
    <dataValidation type="custom" allowBlank="1" showInputMessage="1" showErrorMessage="1" error="Geef aantal maanden in (1-12)!" sqref="D10">
      <formula1>AND(D10&gt;0,D10&lt;=12)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E25"/>
  <sheetViews>
    <sheetView workbookViewId="0">
      <selection sqref="A1:C1"/>
    </sheetView>
  </sheetViews>
  <sheetFormatPr defaultColWidth="9.140625" defaultRowHeight="15" x14ac:dyDescent="0.25"/>
  <cols>
    <col min="1" max="2" width="3" style="53" customWidth="1"/>
    <col min="3" max="3" width="65.28515625" style="53" customWidth="1"/>
    <col min="4" max="4" width="49" style="53" customWidth="1"/>
    <col min="5" max="5" width="71.7109375" style="53" customWidth="1"/>
    <col min="6" max="6" width="9.42578125" style="53" bestFit="1" customWidth="1"/>
    <col min="7" max="16384" width="9.140625" style="53"/>
  </cols>
  <sheetData>
    <row r="1" spans="1:5" ht="14.45" customHeight="1" x14ac:dyDescent="0.25">
      <c r="A1" s="113" t="s">
        <v>0</v>
      </c>
      <c r="B1" s="114"/>
      <c r="C1" s="114"/>
      <c r="D1" s="1"/>
    </row>
    <row r="2" spans="1:5" ht="14.45" customHeight="1" x14ac:dyDescent="0.25">
      <c r="A2" s="115" t="s">
        <v>1</v>
      </c>
      <c r="B2" s="116"/>
      <c r="C2" s="116"/>
      <c r="D2" s="2"/>
    </row>
    <row r="3" spans="1:5" ht="14.45" customHeight="1" x14ac:dyDescent="0.25">
      <c r="A3" s="115" t="s">
        <v>2</v>
      </c>
      <c r="B3" s="116"/>
      <c r="C3" s="116"/>
      <c r="D3" s="3"/>
    </row>
    <row r="4" spans="1:5" ht="30" customHeight="1" x14ac:dyDescent="0.25">
      <c r="A4" s="123" t="s">
        <v>11</v>
      </c>
      <c r="B4" s="124"/>
      <c r="C4" s="125"/>
      <c r="D4" s="3"/>
    </row>
    <row r="5" spans="1:5" ht="15" customHeight="1" x14ac:dyDescent="0.25">
      <c r="A5" s="121" t="s">
        <v>3</v>
      </c>
      <c r="B5" s="122"/>
      <c r="C5" s="122"/>
      <c r="D5" s="92"/>
    </row>
    <row r="6" spans="1:5" ht="15" customHeight="1" thickBot="1" x14ac:dyDescent="0.3">
      <c r="A6" s="119" t="s">
        <v>56</v>
      </c>
      <c r="B6" s="120"/>
      <c r="C6" s="120"/>
      <c r="D6" s="93"/>
    </row>
    <row r="7" spans="1:5" ht="18" customHeight="1" thickBot="1" x14ac:dyDescent="0.3">
      <c r="A7" s="110" t="s">
        <v>4</v>
      </c>
      <c r="B7" s="111"/>
      <c r="C7" s="111"/>
      <c r="D7" s="112"/>
    </row>
    <row r="8" spans="1:5" ht="15" customHeight="1" x14ac:dyDescent="0.25">
      <c r="A8" s="54"/>
      <c r="B8" s="55"/>
      <c r="C8" s="56" t="s">
        <v>12</v>
      </c>
      <c r="D8" s="57"/>
    </row>
    <row r="9" spans="1:5" ht="15" customHeight="1" x14ac:dyDescent="0.25">
      <c r="A9" s="94"/>
      <c r="B9" s="91"/>
      <c r="C9" s="90" t="s">
        <v>59</v>
      </c>
      <c r="D9" s="52"/>
      <c r="E9" s="99"/>
    </row>
    <row r="10" spans="1:5" ht="30" x14ac:dyDescent="0.25">
      <c r="A10" s="94"/>
      <c r="B10" s="91"/>
      <c r="C10" s="90" t="s">
        <v>60</v>
      </c>
      <c r="D10" s="4"/>
      <c r="E10" s="99"/>
    </row>
    <row r="11" spans="1:5" s="64" customFormat="1" ht="18" customHeight="1" x14ac:dyDescent="0.25">
      <c r="A11" s="65">
        <v>1</v>
      </c>
      <c r="B11" s="58"/>
      <c r="C11" s="59" t="s">
        <v>61</v>
      </c>
      <c r="D11" s="73">
        <f>IF(ISBLANK(D10),D9,D9*12/D10)</f>
        <v>0</v>
      </c>
      <c r="E11" s="99" t="str">
        <f>IF(D11&gt;99999,"","Let op: waarde opdracht te laag! Referentie wordt niet geaccepteerd.")</f>
        <v>Let op: waarde opdracht te laag! Referentie wordt niet geaccepteerd.</v>
      </c>
    </row>
    <row r="12" spans="1:5" ht="14.45" customHeight="1" x14ac:dyDescent="0.3">
      <c r="A12" s="60"/>
      <c r="B12" s="61"/>
      <c r="C12" s="62" t="s">
        <v>5</v>
      </c>
      <c r="D12" s="63"/>
      <c r="E12" s="64"/>
    </row>
    <row r="13" spans="1:5" s="64" customFormat="1" ht="18" customHeight="1" x14ac:dyDescent="0.25">
      <c r="A13" s="65">
        <v>2</v>
      </c>
      <c r="B13" s="66"/>
      <c r="C13" s="59" t="s">
        <v>38</v>
      </c>
      <c r="D13" s="8" t="s">
        <v>6</v>
      </c>
      <c r="E13" s="53"/>
    </row>
    <row r="14" spans="1:5" ht="14.45" customHeight="1" x14ac:dyDescent="0.25">
      <c r="A14" s="65">
        <v>3</v>
      </c>
      <c r="B14" s="58"/>
      <c r="C14" s="59" t="s">
        <v>55</v>
      </c>
      <c r="D14" s="8" t="s">
        <v>6</v>
      </c>
    </row>
    <row r="15" spans="1:5" ht="28.9" customHeight="1" x14ac:dyDescent="0.3">
      <c r="A15" s="60"/>
      <c r="B15" s="61"/>
      <c r="C15" s="62" t="s">
        <v>5</v>
      </c>
      <c r="D15" s="63"/>
      <c r="E15" s="64"/>
    </row>
    <row r="16" spans="1:5" ht="28.9" customHeight="1" x14ac:dyDescent="0.25">
      <c r="A16" s="65">
        <v>4</v>
      </c>
      <c r="B16" s="66"/>
      <c r="C16" s="67" t="s">
        <v>48</v>
      </c>
      <c r="D16" s="8" t="s">
        <v>6</v>
      </c>
    </row>
    <row r="17" spans="1:4" ht="28.9" customHeight="1" x14ac:dyDescent="0.25">
      <c r="A17" s="65">
        <v>5</v>
      </c>
      <c r="B17" s="66"/>
      <c r="C17" s="67" t="s">
        <v>53</v>
      </c>
      <c r="D17" s="8" t="s">
        <v>6</v>
      </c>
    </row>
    <row r="18" spans="1:4" ht="14.45" customHeight="1" x14ac:dyDescent="0.25">
      <c r="A18" s="65">
        <v>6</v>
      </c>
      <c r="B18" s="66"/>
      <c r="C18" s="67" t="s">
        <v>57</v>
      </c>
      <c r="D18" s="8" t="s">
        <v>6</v>
      </c>
    </row>
    <row r="19" spans="1:4" ht="43.15" customHeight="1" x14ac:dyDescent="0.25">
      <c r="A19" s="65">
        <v>7</v>
      </c>
      <c r="B19" s="66"/>
      <c r="C19" s="67" t="s">
        <v>44</v>
      </c>
      <c r="D19" s="8" t="s">
        <v>6</v>
      </c>
    </row>
    <row r="20" spans="1:4" ht="14.45" customHeight="1" x14ac:dyDescent="0.25">
      <c r="A20" s="65">
        <v>8</v>
      </c>
      <c r="B20" s="66"/>
      <c r="C20" s="67" t="s">
        <v>58</v>
      </c>
      <c r="D20" s="8" t="s">
        <v>6</v>
      </c>
    </row>
    <row r="21" spans="1:4" ht="14.45" customHeight="1" thickBot="1" x14ac:dyDescent="0.3">
      <c r="A21" s="95">
        <v>9</v>
      </c>
      <c r="B21" s="96"/>
      <c r="C21" s="97" t="s">
        <v>54</v>
      </c>
      <c r="D21" s="98" t="s">
        <v>6</v>
      </c>
    </row>
    <row r="22" spans="1:4" ht="14.45" customHeight="1" x14ac:dyDescent="0.25">
      <c r="A22" s="113" t="s">
        <v>7</v>
      </c>
      <c r="B22" s="114"/>
      <c r="C22" s="114"/>
      <c r="D22" s="1"/>
    </row>
    <row r="23" spans="1:4" ht="15" customHeight="1" x14ac:dyDescent="0.25">
      <c r="A23" s="115" t="s">
        <v>8</v>
      </c>
      <c r="B23" s="116"/>
      <c r="C23" s="116"/>
      <c r="D23" s="2"/>
    </row>
    <row r="24" spans="1:4" ht="14.45" customHeight="1" x14ac:dyDescent="0.25">
      <c r="A24" s="115" t="s">
        <v>9</v>
      </c>
      <c r="B24" s="116"/>
      <c r="C24" s="116"/>
      <c r="D24" s="2"/>
    </row>
    <row r="25" spans="1:4" ht="14.45" customHeight="1" thickBot="1" x14ac:dyDescent="0.3">
      <c r="A25" s="117" t="s">
        <v>10</v>
      </c>
      <c r="B25" s="118"/>
      <c r="C25" s="118"/>
      <c r="D25" s="5"/>
    </row>
  </sheetData>
  <sheetProtection password="964E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11">
    <cfRule type="expression" dxfId="3" priority="2">
      <formula>D11&lt;100000</formula>
    </cfRule>
  </conditionalFormatting>
  <conditionalFormatting sqref="D11">
    <cfRule type="expression" dxfId="2" priority="1">
      <formula>D11&lt;100000</formula>
    </cfRule>
  </conditionalFormatting>
  <dataValidations count="3">
    <dataValidation allowBlank="1" showInputMessage="1" showErrorMessage="1" error="Let op: deze jaaromzet dient tussen 500 k€ - 5.000 k€ te bedragen!" sqref="D11"/>
    <dataValidation type="list" allowBlank="1" showInputMessage="1" showErrorMessage="1" error="Graag &quot;Ja&quot; of &quot;Nee&quot; antwoorden" sqref="D13:D14 D16:D21">
      <formula1>Gesloten_vraag</formula1>
    </dataValidation>
    <dataValidation type="custom" allowBlank="1" showInputMessage="1" showErrorMessage="1" error="Geef aantal maanden in (1-12)!" sqref="D10">
      <formula1>AND(D10&gt;0,D10&lt;=12)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E25"/>
  <sheetViews>
    <sheetView workbookViewId="0">
      <selection activeCell="E6" sqref="E6"/>
    </sheetView>
  </sheetViews>
  <sheetFormatPr defaultColWidth="9.140625" defaultRowHeight="15" x14ac:dyDescent="0.25"/>
  <cols>
    <col min="1" max="2" width="3" style="53" customWidth="1"/>
    <col min="3" max="3" width="65.28515625" style="53" customWidth="1"/>
    <col min="4" max="4" width="49" style="53" customWidth="1"/>
    <col min="5" max="5" width="71.7109375" style="53" customWidth="1"/>
    <col min="6" max="6" width="9.42578125" style="53" bestFit="1" customWidth="1"/>
    <col min="7" max="16384" width="9.140625" style="53"/>
  </cols>
  <sheetData>
    <row r="1" spans="1:5" ht="14.45" customHeight="1" x14ac:dyDescent="0.25">
      <c r="A1" s="113" t="s">
        <v>0</v>
      </c>
      <c r="B1" s="114"/>
      <c r="C1" s="114"/>
      <c r="D1" s="1"/>
    </row>
    <row r="2" spans="1:5" ht="14.45" customHeight="1" x14ac:dyDescent="0.25">
      <c r="A2" s="115" t="s">
        <v>1</v>
      </c>
      <c r="B2" s="116"/>
      <c r="C2" s="116"/>
      <c r="D2" s="2"/>
    </row>
    <row r="3" spans="1:5" ht="14.45" customHeight="1" x14ac:dyDescent="0.25">
      <c r="A3" s="115" t="s">
        <v>2</v>
      </c>
      <c r="B3" s="116"/>
      <c r="C3" s="116"/>
      <c r="D3" s="3"/>
    </row>
    <row r="4" spans="1:5" ht="30" customHeight="1" x14ac:dyDescent="0.25">
      <c r="A4" s="123" t="s">
        <v>11</v>
      </c>
      <c r="B4" s="124"/>
      <c r="C4" s="125"/>
      <c r="D4" s="3"/>
    </row>
    <row r="5" spans="1:5" ht="15" customHeight="1" x14ac:dyDescent="0.25">
      <c r="A5" s="121" t="s">
        <v>3</v>
      </c>
      <c r="B5" s="122"/>
      <c r="C5" s="122"/>
      <c r="D5" s="92"/>
    </row>
    <row r="6" spans="1:5" ht="15" customHeight="1" thickBot="1" x14ac:dyDescent="0.3">
      <c r="A6" s="119" t="s">
        <v>56</v>
      </c>
      <c r="B6" s="120"/>
      <c r="C6" s="120"/>
      <c r="D6" s="93"/>
    </row>
    <row r="7" spans="1:5" ht="18" customHeight="1" thickBot="1" x14ac:dyDescent="0.3">
      <c r="A7" s="110" t="s">
        <v>4</v>
      </c>
      <c r="B7" s="111"/>
      <c r="C7" s="111"/>
      <c r="D7" s="112"/>
    </row>
    <row r="8" spans="1:5" ht="15" customHeight="1" x14ac:dyDescent="0.25">
      <c r="A8" s="54"/>
      <c r="B8" s="55"/>
      <c r="C8" s="56" t="s">
        <v>12</v>
      </c>
      <c r="D8" s="57"/>
    </row>
    <row r="9" spans="1:5" ht="15" customHeight="1" x14ac:dyDescent="0.25">
      <c r="A9" s="94"/>
      <c r="B9" s="91"/>
      <c r="C9" s="90" t="s">
        <v>59</v>
      </c>
      <c r="D9" s="52"/>
      <c r="E9" s="99"/>
    </row>
    <row r="10" spans="1:5" ht="30" x14ac:dyDescent="0.25">
      <c r="A10" s="94"/>
      <c r="B10" s="91"/>
      <c r="C10" s="90" t="s">
        <v>60</v>
      </c>
      <c r="D10" s="4"/>
      <c r="E10" s="99"/>
    </row>
    <row r="11" spans="1:5" s="64" customFormat="1" ht="18" customHeight="1" x14ac:dyDescent="0.25">
      <c r="A11" s="65">
        <v>1</v>
      </c>
      <c r="B11" s="58"/>
      <c r="C11" s="59" t="s">
        <v>61</v>
      </c>
      <c r="D11" s="73">
        <f>IF(ISBLANK(D10),D9,D9*12/D10)</f>
        <v>0</v>
      </c>
      <c r="E11" s="99" t="str">
        <f>IF(D11&gt;99999,"","Let op: waarde opdracht te laag! Referentie wordt niet geaccepteerd.")</f>
        <v>Let op: waarde opdracht te laag! Referentie wordt niet geaccepteerd.</v>
      </c>
    </row>
    <row r="12" spans="1:5" ht="14.45" customHeight="1" x14ac:dyDescent="0.3">
      <c r="A12" s="60"/>
      <c r="B12" s="61"/>
      <c r="C12" s="62" t="s">
        <v>5</v>
      </c>
      <c r="D12" s="63"/>
      <c r="E12" s="64"/>
    </row>
    <row r="13" spans="1:5" s="64" customFormat="1" ht="18" customHeight="1" x14ac:dyDescent="0.25">
      <c r="A13" s="65">
        <v>2</v>
      </c>
      <c r="B13" s="66"/>
      <c r="C13" s="59" t="s">
        <v>38</v>
      </c>
      <c r="D13" s="8" t="s">
        <v>6</v>
      </c>
      <c r="E13" s="53"/>
    </row>
    <row r="14" spans="1:5" ht="14.45" customHeight="1" x14ac:dyDescent="0.25">
      <c r="A14" s="65">
        <v>3</v>
      </c>
      <c r="B14" s="58"/>
      <c r="C14" s="59" t="s">
        <v>55</v>
      </c>
      <c r="D14" s="8" t="s">
        <v>6</v>
      </c>
    </row>
    <row r="15" spans="1:5" ht="28.9" customHeight="1" x14ac:dyDescent="0.3">
      <c r="A15" s="60"/>
      <c r="B15" s="61"/>
      <c r="C15" s="62" t="s">
        <v>5</v>
      </c>
      <c r="D15" s="63"/>
      <c r="E15" s="64"/>
    </row>
    <row r="16" spans="1:5" ht="28.9" customHeight="1" x14ac:dyDescent="0.25">
      <c r="A16" s="65">
        <v>4</v>
      </c>
      <c r="B16" s="66"/>
      <c r="C16" s="67" t="s">
        <v>48</v>
      </c>
      <c r="D16" s="8" t="s">
        <v>6</v>
      </c>
    </row>
    <row r="17" spans="1:4" ht="28.9" customHeight="1" x14ac:dyDescent="0.25">
      <c r="A17" s="65">
        <v>5</v>
      </c>
      <c r="B17" s="66"/>
      <c r="C17" s="67" t="s">
        <v>53</v>
      </c>
      <c r="D17" s="8" t="s">
        <v>6</v>
      </c>
    </row>
    <row r="18" spans="1:4" ht="14.45" customHeight="1" x14ac:dyDescent="0.25">
      <c r="A18" s="65">
        <v>6</v>
      </c>
      <c r="B18" s="66"/>
      <c r="C18" s="67" t="s">
        <v>57</v>
      </c>
      <c r="D18" s="8" t="s">
        <v>6</v>
      </c>
    </row>
    <row r="19" spans="1:4" ht="43.15" customHeight="1" x14ac:dyDescent="0.25">
      <c r="A19" s="65">
        <v>7</v>
      </c>
      <c r="B19" s="66"/>
      <c r="C19" s="67" t="s">
        <v>44</v>
      </c>
      <c r="D19" s="8" t="s">
        <v>6</v>
      </c>
    </row>
    <row r="20" spans="1:4" ht="14.45" customHeight="1" x14ac:dyDescent="0.25">
      <c r="A20" s="65">
        <v>8</v>
      </c>
      <c r="B20" s="66"/>
      <c r="C20" s="67" t="s">
        <v>58</v>
      </c>
      <c r="D20" s="8" t="s">
        <v>6</v>
      </c>
    </row>
    <row r="21" spans="1:4" ht="14.45" customHeight="1" thickBot="1" x14ac:dyDescent="0.3">
      <c r="A21" s="95">
        <v>9</v>
      </c>
      <c r="B21" s="96"/>
      <c r="C21" s="97" t="s">
        <v>54</v>
      </c>
      <c r="D21" s="98" t="s">
        <v>6</v>
      </c>
    </row>
    <row r="22" spans="1:4" ht="14.45" customHeight="1" x14ac:dyDescent="0.25">
      <c r="A22" s="113" t="s">
        <v>7</v>
      </c>
      <c r="B22" s="114"/>
      <c r="C22" s="114"/>
      <c r="D22" s="1"/>
    </row>
    <row r="23" spans="1:4" ht="15" customHeight="1" x14ac:dyDescent="0.25">
      <c r="A23" s="115" t="s">
        <v>8</v>
      </c>
      <c r="B23" s="116"/>
      <c r="C23" s="116"/>
      <c r="D23" s="2"/>
    </row>
    <row r="24" spans="1:4" ht="14.45" customHeight="1" x14ac:dyDescent="0.25">
      <c r="A24" s="115" t="s">
        <v>9</v>
      </c>
      <c r="B24" s="116"/>
      <c r="C24" s="116"/>
      <c r="D24" s="2"/>
    </row>
    <row r="25" spans="1:4" ht="14.45" customHeight="1" thickBot="1" x14ac:dyDescent="0.3">
      <c r="A25" s="117" t="s">
        <v>10</v>
      </c>
      <c r="B25" s="118"/>
      <c r="C25" s="118"/>
      <c r="D25" s="5"/>
    </row>
  </sheetData>
  <sheetProtection password="964E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11">
    <cfRule type="expression" dxfId="1" priority="2">
      <formula>D11&lt;100000</formula>
    </cfRule>
  </conditionalFormatting>
  <conditionalFormatting sqref="D11">
    <cfRule type="expression" dxfId="0" priority="1">
      <formula>D11&lt;100000</formula>
    </cfRule>
  </conditionalFormatting>
  <dataValidations count="3">
    <dataValidation allowBlank="1" showInputMessage="1" showErrorMessage="1" error="Let op: deze jaaromzet dient tussen 500 k€ - 5.000 k€ te bedragen!" sqref="D11"/>
    <dataValidation type="list" allowBlank="1" showInputMessage="1" showErrorMessage="1" error="Graag &quot;Ja&quot; of &quot;Nee&quot; antwoorden" sqref="D13:D14 D16:D21">
      <formula1>Gesloten_vraag</formula1>
    </dataValidation>
    <dataValidation type="custom" allowBlank="1" showInputMessage="1" showErrorMessage="1" error="Geef aantal maanden in (1-12)!" sqref="D10">
      <formula1>AND(D10&gt;0,D10&lt;=12)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" sqref="D3"/>
    </sheetView>
  </sheetViews>
  <sheetFormatPr defaultRowHeight="15" x14ac:dyDescent="0.25"/>
  <sheetData>
    <row r="1" spans="1:1" x14ac:dyDescent="0.3">
      <c r="A1" s="74" t="s">
        <v>20</v>
      </c>
    </row>
    <row r="2" spans="1:1" x14ac:dyDescent="0.3">
      <c r="A2" s="74" t="s">
        <v>6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3E8539118DD479957C6D5AB8E5F95" ma:contentTypeVersion="9" ma:contentTypeDescription="Een nieuw document maken." ma:contentTypeScope="" ma:versionID="8018005d678885930381ba04e55844b5">
  <xsd:schema xmlns:xsd="http://www.w3.org/2001/XMLSchema" xmlns:xs="http://www.w3.org/2001/XMLSchema" xmlns:p="http://schemas.microsoft.com/office/2006/metadata/properties" xmlns:ns2="a3749298-6b9a-4730-95c6-9c3413189fca" xmlns:ns3="98996037-950f-4304-af47-018c3262b5af" targetNamespace="http://schemas.microsoft.com/office/2006/metadata/properties" ma:root="true" ma:fieldsID="26d4e5d6881fabd136a9bedc10e53e65" ns2:_="" ns3:_="">
    <xsd:import namespace="a3749298-6b9a-4730-95c6-9c3413189fca"/>
    <xsd:import namespace="98996037-950f-4304-af47-018c3262b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49298-6b9a-4730-95c6-9c3413189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96037-950f-4304-af47-018c3262b5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2BA71-AADD-4E8D-9183-4E828CC3F7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8B3A1-E497-4480-AA83-DDA57679D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49298-6b9a-4730-95c6-9c3413189fca"/>
    <ds:schemaRef ds:uri="98996037-950f-4304-af47-018c3262b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02865F-4ED3-455D-BDDC-98B384D33914}">
  <ds:schemaRefs>
    <ds:schemaRef ds:uri="a3749298-6b9a-4730-95c6-9c3413189fca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98996037-950f-4304-af47-018c3262b5a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Criteria</vt:lpstr>
      <vt:lpstr>Referentie 1</vt:lpstr>
      <vt:lpstr>Referentie 2</vt:lpstr>
      <vt:lpstr>Referentie 3</vt:lpstr>
      <vt:lpstr>Referentie 4</vt:lpstr>
      <vt:lpstr>Referentie 5</vt:lpstr>
      <vt:lpstr>antwoorden gesloten vraag</vt:lpstr>
      <vt:lpstr>Gesloten_vraag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2019-02-17T04:28:22Z</dcterms:created>
  <dcterms:modified xsi:type="dcterms:W3CDTF">2019-12-04T15:56:38Z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0x010100FE23E8539118DD479957C6D5AB8E5F95</vt:lpwstr>
  </property>
</Properties>
</file>