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\Algemeen\cz\6. Projecten CZ\2019\Landelijk - Levering wagenpark\3.3 Nota van Inlichtingen\3e NvI\"/>
    </mc:Choice>
  </mc:AlternateContent>
  <bookViews>
    <workbookView xWindow="0" yWindow="0" windowWidth="20490" windowHeight="7530"/>
  </bookViews>
  <sheets>
    <sheet name="1. Prijzenblad Auto's" sheetId="2" r:id="rId1"/>
    <sheet name="2. Matrix " sheetId="7" r:id="rId2"/>
    <sheet name="3. Shortlease - huurauto's" sheetId="4" r:id="rId3"/>
    <sheet name="4. Extra kosten" sheetId="5" r:id="rId4"/>
    <sheet name="5. Score" sheetId="8" r:id="rId5"/>
    <sheet name="Invoer Instructie" sheetId="9" r:id="rId6"/>
  </sheets>
  <calcPr calcId="171027" iterateDelta="252"/>
</workbook>
</file>

<file path=xl/calcChain.xml><?xml version="1.0" encoding="utf-8"?>
<calcChain xmlns="http://schemas.openxmlformats.org/spreadsheetml/2006/main">
  <c r="AB46" i="2" l="1"/>
  <c r="AB45" i="2"/>
  <c r="AB44" i="2"/>
  <c r="AB43" i="2"/>
  <c r="AB42" i="2"/>
  <c r="AB41" i="2"/>
  <c r="AB40" i="2"/>
  <c r="AB39" i="2"/>
  <c r="AB38" i="2"/>
  <c r="AB37" i="2"/>
  <c r="AB36" i="2"/>
  <c r="AB35" i="2"/>
  <c r="AP35" i="2" s="1"/>
  <c r="AB33" i="2"/>
  <c r="AB32" i="2"/>
  <c r="AB31" i="2"/>
  <c r="AB30" i="2"/>
  <c r="AB29" i="2"/>
  <c r="AB27" i="2"/>
  <c r="AB26" i="2"/>
  <c r="AB25" i="2"/>
  <c r="AB24" i="2"/>
  <c r="AB23" i="2"/>
  <c r="AB22" i="2"/>
  <c r="AB21" i="2"/>
  <c r="AB20" i="2"/>
  <c r="AB19" i="2"/>
  <c r="AB18" i="2"/>
  <c r="AB17" i="2"/>
  <c r="AB15" i="2"/>
  <c r="AB14" i="2"/>
  <c r="AB13" i="2"/>
  <c r="AB12" i="2"/>
  <c r="AB11" i="2"/>
  <c r="AB10" i="2"/>
  <c r="AB9" i="2"/>
  <c r="AB8" i="2"/>
  <c r="AB7" i="2"/>
  <c r="AB6" i="2"/>
  <c r="K16" i="4" l="1"/>
  <c r="D24" i="5"/>
  <c r="D6" i="8" s="1"/>
  <c r="E6" i="8" s="1"/>
  <c r="K21" i="4"/>
  <c r="J21" i="4"/>
  <c r="I21" i="4"/>
  <c r="F21" i="4"/>
  <c r="E21" i="4"/>
  <c r="H21" i="4"/>
  <c r="G21" i="4"/>
  <c r="J16" i="4"/>
  <c r="E16" i="4"/>
  <c r="I16" i="4"/>
  <c r="H16" i="4"/>
  <c r="G16" i="4"/>
  <c r="F16" i="4"/>
  <c r="M20" i="4" l="1"/>
  <c r="M15" i="4"/>
  <c r="D5" i="8"/>
  <c r="E5" i="8" s="1"/>
  <c r="D4" i="8"/>
  <c r="E4" i="8" s="1"/>
  <c r="AP43" i="2"/>
  <c r="AP29" i="2"/>
  <c r="AP39" i="2"/>
  <c r="AP36" i="2"/>
  <c r="AP37" i="2"/>
  <c r="AP40" i="2"/>
  <c r="AP41" i="2"/>
  <c r="AP44" i="2"/>
  <c r="AP45" i="2"/>
  <c r="AP33" i="2"/>
  <c r="AP38" i="2"/>
  <c r="AP42" i="2"/>
  <c r="AP46" i="2"/>
  <c r="AP30" i="2"/>
  <c r="AP31" i="2"/>
  <c r="AP32" i="2"/>
  <c r="AP27" i="2"/>
  <c r="AP17" i="2"/>
  <c r="AP6" i="2"/>
  <c r="AQ35" i="2" l="1"/>
  <c r="AQ29" i="2"/>
  <c r="AP7" i="2"/>
  <c r="AP8" i="2" l="1"/>
  <c r="AP18" i="2"/>
  <c r="AP19" i="2" l="1"/>
  <c r="AP9" i="2"/>
  <c r="AP10" i="2" l="1"/>
  <c r="AP21" i="2"/>
  <c r="AP20" i="2"/>
  <c r="AP22" i="2" l="1"/>
  <c r="AP11" i="2"/>
  <c r="AP12" i="2" l="1"/>
  <c r="AP23" i="2"/>
  <c r="AP24" i="2" l="1"/>
  <c r="AP13" i="2"/>
  <c r="AP25" i="2" l="1"/>
  <c r="AP14" i="2"/>
  <c r="AP15" i="2" l="1"/>
  <c r="AQ6" i="2" s="1"/>
  <c r="AP26" i="2" l="1"/>
  <c r="AQ17" i="2" s="1"/>
  <c r="AQ48" i="2" s="1"/>
  <c r="D3" i="8" s="1"/>
  <c r="E3" i="8" s="1"/>
  <c r="E8" i="8" s="1"/>
</calcChain>
</file>

<file path=xl/comments1.xml><?xml version="1.0" encoding="utf-8"?>
<comments xmlns="http://schemas.openxmlformats.org/spreadsheetml/2006/main">
  <authors>
    <author>Rob van Veen</author>
  </authors>
  <commentList>
    <comment ref="Z4" authorId="0" shapeId="0">
      <text>
        <r>
          <rPr>
            <b/>
            <sz val="9"/>
            <color indexed="81"/>
            <rFont val="Tahoma"/>
            <family val="2"/>
          </rPr>
          <t>* overige kosten graag specificeren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<sst xmlns="http://schemas.openxmlformats.org/spreadsheetml/2006/main" count="707" uniqueCount="240">
  <si>
    <t>Afschrijving</t>
  </si>
  <si>
    <t>HSB</t>
  </si>
  <si>
    <t>Totaal excl. brandstof</t>
  </si>
  <si>
    <t>Jaar-kilometrage</t>
  </si>
  <si>
    <t>Looptijd in maanden</t>
  </si>
  <si>
    <t>ROB (EXCL. winterbanden)</t>
  </si>
  <si>
    <t>Interest</t>
  </si>
  <si>
    <t>Brandstof</t>
  </si>
  <si>
    <t>Diesel</t>
  </si>
  <si>
    <t>Managementfee</t>
  </si>
  <si>
    <t>Verzekeringspremie WA</t>
  </si>
  <si>
    <t>Verzekeringspremie Casco</t>
  </si>
  <si>
    <t>Tarief winterbanden</t>
  </si>
  <si>
    <t>Overige kosten*</t>
  </si>
  <si>
    <t>Benzine</t>
  </si>
  <si>
    <t>Korting in % - vrije dealerkeuze</t>
  </si>
  <si>
    <t>Interestpercentage</t>
  </si>
  <si>
    <t>Carosserievorm</t>
  </si>
  <si>
    <t>TARIEVEN EXCLUSIEF BTW EN BRANDSTOF</t>
  </si>
  <si>
    <t>Tarieven shortlease - huurauto's</t>
  </si>
  <si>
    <t>Extra kosten</t>
  </si>
  <si>
    <t>Kostensoort</t>
  </si>
  <si>
    <t>Tarief</t>
  </si>
  <si>
    <t xml:space="preserve">TARIEVEN EXCLUSIEF BTW </t>
  </si>
  <si>
    <t>Tarief per</t>
  </si>
  <si>
    <t>Gebeurtenis</t>
  </si>
  <si>
    <t>Transport</t>
  </si>
  <si>
    <t>Enkele reis</t>
  </si>
  <si>
    <t>Vervangen brandstofpas</t>
  </si>
  <si>
    <t>Vervangen pincode brandstofpas</t>
  </si>
  <si>
    <t>Vervangen kentekenbewijs</t>
  </si>
  <si>
    <t>Vervangen kentekenplaten</t>
  </si>
  <si>
    <t>Merk</t>
  </si>
  <si>
    <t>Hatchback</t>
  </si>
  <si>
    <t>Sedan</t>
  </si>
  <si>
    <t>Administratiekosten</t>
  </si>
  <si>
    <t>Type / uitvoering</t>
  </si>
  <si>
    <t>Catalogusprijs</t>
  </si>
  <si>
    <t>incl. BTW / BPM</t>
  </si>
  <si>
    <t>Restwaarde</t>
  </si>
  <si>
    <t>Doorsturen bekeuring / aanmaning</t>
  </si>
  <si>
    <t>Administratiekosten huurauto</t>
  </si>
  <si>
    <t>Nationale brandstofpas bij huurauto</t>
  </si>
  <si>
    <t>Huurauto ophalen / afleveren op privé- of werkadres</t>
  </si>
  <si>
    <t>Gebeurtenis / maand</t>
  </si>
  <si>
    <t>Opgave van huurtarieven:</t>
  </si>
  <si>
    <t>Exlusief BTW</t>
  </si>
  <si>
    <t>Exclusief brandstof</t>
  </si>
  <si>
    <t>Inclusief airco en radio/CD speler</t>
  </si>
  <si>
    <t>Inclusief verzekering WA / Casco / SVI</t>
  </si>
  <si>
    <t>Hulpverlening internationaal</t>
  </si>
  <si>
    <t>Inclusief 24-uurs internationale hulpverlening</t>
  </si>
  <si>
    <t>Aftanken huurauto / vervangend vervoer</t>
  </si>
  <si>
    <t>basis reinigen poolauto</t>
  </si>
  <si>
    <t>uitgebreid reiningen poolauto (showroomklaar)</t>
  </si>
  <si>
    <t>stalling poolauto</t>
  </si>
  <si>
    <t>Peugeot</t>
  </si>
  <si>
    <t>Renault</t>
  </si>
  <si>
    <t>Volkswagen</t>
  </si>
  <si>
    <t>Kia</t>
  </si>
  <si>
    <t>Stationwagon</t>
  </si>
  <si>
    <t>Bedrijfswagen</t>
  </si>
  <si>
    <t>Skoda</t>
  </si>
  <si>
    <t>Hyundai</t>
  </si>
  <si>
    <t>Nissan</t>
  </si>
  <si>
    <t>Audi</t>
  </si>
  <si>
    <t>Brandstofpas Administratie</t>
  </si>
  <si>
    <t>Dagtarief (1 - 7 dagen)</t>
  </si>
  <si>
    <t>Matrix (Ja/Nee)</t>
  </si>
  <si>
    <t>BPM Afschrijving</t>
  </si>
  <si>
    <t>Nacht</t>
  </si>
  <si>
    <t>BENZINE</t>
  </si>
  <si>
    <t>ELEKTRISCH</t>
  </si>
  <si>
    <t>DIESEL</t>
  </si>
  <si>
    <t>Incident Bestrijding</t>
  </si>
  <si>
    <t>KM's vrij te rijden per dag</t>
  </si>
  <si>
    <t>Inclusief x km vrij per dag (vermeld aantal vrije km's per dag)</t>
  </si>
  <si>
    <t>Kona Comfort Electric 64 kWh</t>
  </si>
  <si>
    <t>Ionic Comfort Electric</t>
  </si>
  <si>
    <t>BMW</t>
  </si>
  <si>
    <t>e-Golf</t>
  </si>
  <si>
    <t>Mercedes-Benz</t>
  </si>
  <si>
    <t>Lexus</t>
  </si>
  <si>
    <t>CT 200h Hybrid Business Line</t>
  </si>
  <si>
    <t>Elektriciteit</t>
  </si>
  <si>
    <t>Seat</t>
  </si>
  <si>
    <t>Toyota</t>
  </si>
  <si>
    <t>Hybride-Benzine</t>
  </si>
  <si>
    <t>Ateca 1.5 TSI Style Business Intense DSG-7</t>
  </si>
  <si>
    <t>Voorbeeld voertuigen</t>
  </si>
  <si>
    <t>Klasse</t>
  </si>
  <si>
    <t>A</t>
  </si>
  <si>
    <t>B</t>
  </si>
  <si>
    <t>C</t>
  </si>
  <si>
    <t>D</t>
  </si>
  <si>
    <t>Peugeot 208, Opel Corsa, Hyundai i20</t>
  </si>
  <si>
    <t>Peugeot 108, Renault Twingo, Kia Picanto</t>
  </si>
  <si>
    <t>Renault Megane, Opel Astra, Volkswagen Golf</t>
  </si>
  <si>
    <t>Volkswagen Passat, Ford Mondeo, Mazda 6, Peugeot 508</t>
  </si>
  <si>
    <t>C-SW</t>
  </si>
  <si>
    <t>Renault Megane Estate, VW Golf Variant, Focus Wagon</t>
  </si>
  <si>
    <t>D-SW</t>
  </si>
  <si>
    <t>Peugeot 508 SW, VW Passat Variant, Opel Insignia Sportswagon</t>
  </si>
  <si>
    <t>G-1</t>
  </si>
  <si>
    <t>G-2</t>
  </si>
  <si>
    <t>G-3</t>
  </si>
  <si>
    <t>Renault Kangoo Express, Ford Connect</t>
  </si>
  <si>
    <t>Renault Master, Peugeot Boxer</t>
  </si>
  <si>
    <t>Opel Vivaro, Ford Transit Connect, MB Vito, VW Transporter</t>
  </si>
  <si>
    <t>Geel Kenteken</t>
  </si>
  <si>
    <t>Grijs Kenteken</t>
  </si>
  <si>
    <t>KM/LPT</t>
  </si>
  <si>
    <t>Ateca 1.6 TDI Style Business Intense 85kW/115pk 7 versn. DSG</t>
  </si>
  <si>
    <t>Ja</t>
  </si>
  <si>
    <t>3008 Blue Lease Executive PureTech 130 S&amp;S EAT8 Automaat</t>
  </si>
  <si>
    <t>Opties</t>
  </si>
  <si>
    <t>3008 Blue Lease Executive PureTech 130 S&amp;S</t>
  </si>
  <si>
    <t>3008 Blue Lease Premium BlueHDi 130 S&amp;S EAT8 Automaat</t>
  </si>
  <si>
    <t>Karoq 1.5 TSI ACT Greentech DSG-7 Ambition</t>
  </si>
  <si>
    <t>Karoq 1.6 TDI Greentech DSG-7 Ambition</t>
  </si>
  <si>
    <t>Scala 1.0 TSI 85kW Ambition</t>
  </si>
  <si>
    <t>Tesla</t>
  </si>
  <si>
    <t xml:space="preserve">e-Niro DynamicLine 64kWh </t>
  </si>
  <si>
    <t>Ionic Hybrid i-Motion, 1.6 GDI HEV, Hybride, 6 AT, 2WD</t>
  </si>
  <si>
    <t>Leaf N-Connecta 40kWh</t>
  </si>
  <si>
    <t>Leaf N-Connecta 62kWh</t>
  </si>
  <si>
    <t>Corolla Active - Touring Sports 1.8 Hybrid Automaat (2WD)</t>
  </si>
  <si>
    <t>C-HR Activ 1.8 Hybrid Dynamic automaat</t>
  </si>
  <si>
    <t>Niro ComfortLine EU6.2 1.6 GDi HEV (A)</t>
  </si>
  <si>
    <t>3008 Blue Lease Executive 1.5 BlueHDi 130 6-bak Handgeschakeld</t>
  </si>
  <si>
    <t>Octavia Combi1.0 TSI 85kW/115pk 6 versn. Handgeschakeld Ambition Bus.</t>
  </si>
  <si>
    <t>Conform Bijlage - Offerte Dealer</t>
  </si>
  <si>
    <t>B-E</t>
  </si>
  <si>
    <t>Elektrisch</t>
  </si>
  <si>
    <t>C-E</t>
  </si>
  <si>
    <t>Ranault Zoe</t>
  </si>
  <si>
    <t>VW e-Golf, Hyundai Kona, Kia Niro</t>
  </si>
  <si>
    <t xml:space="preserve"> - - - - - tekst omschrijving overige kosten - - - - - </t>
  </si>
  <si>
    <t>* overige kosten (kolom Z) graag specificeren</t>
  </si>
  <si>
    <t>Kadjar Energy dCi 115 EDC Intens</t>
  </si>
  <si>
    <t>Kadjar Energy TCe 160 EDC GPF Intens</t>
  </si>
  <si>
    <t>T-Roc 1.5 TSI 110kW DSG Style Business</t>
  </si>
  <si>
    <t>A4 Avant 30 TDI S tronic design</t>
  </si>
  <si>
    <t>Overige Kosten</t>
  </si>
  <si>
    <t>Prijzenblad Auto's</t>
  </si>
  <si>
    <t>MATRIX COMBI 1</t>
  </si>
  <si>
    <t>MATRIX COMBI 2</t>
  </si>
  <si>
    <t>MATRIX COMBI 3</t>
  </si>
  <si>
    <t>i3 120 Ah</t>
  </si>
  <si>
    <t>Model 3 Long Range</t>
  </si>
  <si>
    <t>E-NV200 Connect Edition Electric 40kWh</t>
  </si>
  <si>
    <t>Zoe R90 Life (batterij koop)</t>
  </si>
  <si>
    <t>2 Serie Active Tourer 225xe iPerformance</t>
  </si>
  <si>
    <t>Bedrag</t>
  </si>
  <si>
    <t>Score</t>
  </si>
  <si>
    <t>Gemiddelde Score</t>
  </si>
  <si>
    <t>Gemiddelde Weging</t>
  </si>
  <si>
    <t>KM meer prijs (ct per kilometer)</t>
  </si>
  <si>
    <t>Gemiddeld meer km tarief per dag: 100 km per dag te rijden</t>
  </si>
  <si>
    <t>Meer kilometers worden meegenomen in de beoordeling als het aantal vrij te rijden kilometers per dag minder is dan 100 km.</t>
  </si>
  <si>
    <t xml:space="preserve">Score </t>
  </si>
  <si>
    <t>Gemiddelde</t>
  </si>
  <si>
    <t>Eigen Risico Schade Lease</t>
  </si>
  <si>
    <t>Eigen Risico Schade Huur</t>
  </si>
  <si>
    <t>Vastgestelde schade</t>
  </si>
  <si>
    <t>Shortlease - Huurauto's - Geel Kenteken</t>
  </si>
  <si>
    <t>Shortlease - Huurauto's - Grijs Kenteken</t>
  </si>
  <si>
    <t>Halen en Brengen</t>
  </si>
  <si>
    <t>Haal- en brengservice bij onderhoud en reparatie (auto wordt opgehaald door onderhoudsbedrijf)</t>
  </si>
  <si>
    <t>Score Prijs</t>
  </si>
  <si>
    <t>Weging</t>
  </si>
  <si>
    <t>Aandeel</t>
  </si>
  <si>
    <t>Totaal Accessoires (excl. BTW)</t>
  </si>
  <si>
    <t>In te vullen door Aanbieder</t>
  </si>
  <si>
    <t>Tarief (in te vullen door aanbieder)</t>
  </si>
  <si>
    <t>Nee</t>
  </si>
  <si>
    <t>Invoer tabblad 3. Shortlease - huurauto's</t>
  </si>
  <si>
    <t>Invoer tabblad 1. Prijzenblad Auto's</t>
  </si>
  <si>
    <t>Invoer tabblad 2. Matrix</t>
  </si>
  <si>
    <t>Aanbieder dient de velden die met "Ja" zijn aangegeven in te voeren! De velden die met "Nee" zijn aangegeven worden automatisch berekend.</t>
  </si>
  <si>
    <t>Basis reinigen poolauto</t>
  </si>
  <si>
    <t>Uitgebreid reiningen poolauto (showroomklaar)</t>
  </si>
  <si>
    <t>Stalling poolauto</t>
  </si>
  <si>
    <t>Gebruik car configurator</t>
  </si>
  <si>
    <t xml:space="preserve">ca.   8.000 Euro </t>
  </si>
  <si>
    <t>ja</t>
  </si>
  <si>
    <t>Dagtarief (8 - 30 dagen)</t>
  </si>
  <si>
    <t>Dagtarief Kwartaal (31 - 90 dagen)</t>
  </si>
  <si>
    <t>Dagtarief Halfjaar (91 - 180 dagen)</t>
  </si>
  <si>
    <t>Dagtarief Langlopend ( 180 +)</t>
  </si>
  <si>
    <t>Vito (zoals omschreven in de Bijlage "Hogenbirk - 2019-04-12-100500")</t>
  </si>
  <si>
    <t>Premie SVI</t>
  </si>
  <si>
    <t>Passat Variant TSI 110kW/150pk 7 versn. DSG Comf. Business</t>
  </si>
  <si>
    <t>BMW 2 Serie Active Tourer 216D 85kW Aut.</t>
  </si>
  <si>
    <t>MÉGANE Estate Bose dCi 115</t>
  </si>
  <si>
    <t>TALISMAN Estate Intens Blue dCi 88kW</t>
  </si>
  <si>
    <t xml:space="preserve">per maand/per auto </t>
  </si>
  <si>
    <t>Maand/auto</t>
  </si>
  <si>
    <t>Referentie Nr</t>
  </si>
  <si>
    <t>ProRail001</t>
  </si>
  <si>
    <t>ProRail002</t>
  </si>
  <si>
    <t>ProRail003</t>
  </si>
  <si>
    <t>ProRail004</t>
  </si>
  <si>
    <t>ProRail005</t>
  </si>
  <si>
    <t>ProRail006</t>
  </si>
  <si>
    <t>ProRail007</t>
  </si>
  <si>
    <t>ProRail008</t>
  </si>
  <si>
    <t>ProRail009</t>
  </si>
  <si>
    <t>ProRail010</t>
  </si>
  <si>
    <t>ProRail11</t>
  </si>
  <si>
    <t>ProRail12</t>
  </si>
  <si>
    <t>ProRail13</t>
  </si>
  <si>
    <t>ProRail14</t>
  </si>
  <si>
    <t>ProRail15</t>
  </si>
  <si>
    <t>ProRail16</t>
  </si>
  <si>
    <t>ProRail17</t>
  </si>
  <si>
    <t>ProRail18</t>
  </si>
  <si>
    <t>ProRail19</t>
  </si>
  <si>
    <t>ProRail20</t>
  </si>
  <si>
    <t>ProRail21</t>
  </si>
  <si>
    <t>ProRail22</t>
  </si>
  <si>
    <t>ProRail23</t>
  </si>
  <si>
    <t>ProRail24</t>
  </si>
  <si>
    <t>ProRail25</t>
  </si>
  <si>
    <t>ProRail26</t>
  </si>
  <si>
    <t>ProRail27</t>
  </si>
  <si>
    <t>ProRail28</t>
  </si>
  <si>
    <t>ProRail29</t>
  </si>
  <si>
    <t>ProRail30</t>
  </si>
  <si>
    <t>ProRail31</t>
  </si>
  <si>
    <t>ProRail32</t>
  </si>
  <si>
    <t>ProRail33</t>
  </si>
  <si>
    <t>ProRail34</t>
  </si>
  <si>
    <t>ProRail35</t>
  </si>
  <si>
    <t>ProRail36</t>
  </si>
  <si>
    <t>ProRail37</t>
  </si>
  <si>
    <t>ProRail38</t>
  </si>
  <si>
    <t>nvt</t>
  </si>
  <si>
    <t>Alle velden van de matrix invullen conform format voor alle auto's die beschreven zijn in tabblad 1. Per Matrix het Referentie Nr. Vermelden</t>
  </si>
  <si>
    <t>Soul EV Dynamic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</si>
</sst>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* #,##0_-;_-* #,##0\-;_-* &quot;-&quot;??_-;_-@_-"/>
    <numFmt numFmtId="168" formatCode="_-&quot;€&quot;\ * #,##0_-;_-&quot;€&quot;\ * #,##0\-;_-&quot;€&quot;\ * &quot;-&quot;??_-;_-@_-"/>
    <numFmt numFmtId="169" formatCode="_ * #,##0_ ;_ * \-#,##0_ ;_ * &quot;-&quot;??_ ;_ @_ "/>
    <numFmt numFmtId="170" formatCode="_-&quot;€&quot;\ * #,##0.000_-;_-&quot;€&quot;\ * #,##0.000\-;_-&quot;€&quot;\ * &quot;-&quot;??_-;_-@_-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color rgb="FF0033CC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sz val="14"/>
      <color rgb="FFFF0000"/>
      <name val="Arial"/>
      <family val="2"/>
    </font>
    <font>
      <i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8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45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Fill="1" applyBorder="1"/>
    <xf numFmtId="0" fontId="4" fillId="0" borderId="0" xfId="0" applyFont="1" applyBorder="1" applyAlignment="1">
      <alignment vertical="top"/>
    </xf>
    <xf numFmtId="0" fontId="3" fillId="0" borderId="0" xfId="0" applyFont="1" applyFill="1" applyBorder="1"/>
    <xf numFmtId="0" fontId="4" fillId="0" borderId="0" xfId="0" applyFont="1"/>
    <xf numFmtId="3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NumberFormat="1" applyFont="1" applyFill="1" applyBorder="1"/>
    <xf numFmtId="0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165" fontId="4" fillId="0" borderId="0" xfId="0" applyNumberFormat="1" applyFont="1"/>
    <xf numFmtId="0" fontId="3" fillId="0" borderId="0" xfId="0" applyFont="1"/>
    <xf numFmtId="0" fontId="9" fillId="0" borderId="0" xfId="0" applyNumberFormat="1" applyFont="1"/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" fillId="0" borderId="8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3" xfId="0" applyNumberFormat="1" applyFont="1" applyFill="1" applyBorder="1"/>
    <xf numFmtId="0" fontId="5" fillId="2" borderId="4" xfId="0" applyNumberFormat="1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 textRotation="90" wrapText="1"/>
    </xf>
    <xf numFmtId="0" fontId="5" fillId="2" borderId="10" xfId="0" applyNumberFormat="1" applyFont="1" applyFill="1" applyBorder="1" applyAlignment="1">
      <alignment horizontal="center" vertical="center" textRotation="90" wrapText="1"/>
    </xf>
    <xf numFmtId="0" fontId="5" fillId="2" borderId="2" xfId="0" applyNumberFormat="1" applyFont="1" applyFill="1" applyBorder="1" applyAlignment="1">
      <alignment horizontal="center" vertical="center" textRotation="90" wrapText="1"/>
    </xf>
    <xf numFmtId="0" fontId="5" fillId="2" borderId="3" xfId="0" applyNumberFormat="1" applyFont="1" applyFill="1" applyBorder="1" applyAlignment="1">
      <alignment horizontal="center" vertical="center" textRotation="90" wrapText="1"/>
    </xf>
    <xf numFmtId="0" fontId="5" fillId="2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NumberFormat="1" applyFont="1" applyFill="1" applyBorder="1" applyAlignment="1" applyProtection="1">
      <alignment horizontal="center" vertical="center" textRotation="90" wrapText="1"/>
      <protection locked="0"/>
    </xf>
    <xf numFmtId="0" fontId="15" fillId="3" borderId="11" xfId="0" applyNumberFormat="1" applyFont="1" applyFill="1" applyBorder="1"/>
    <xf numFmtId="0" fontId="13" fillId="3" borderId="5" xfId="0" applyNumberFormat="1" applyFont="1" applyFill="1" applyBorder="1"/>
    <xf numFmtId="0" fontId="15" fillId="3" borderId="5" xfId="0" applyNumberFormat="1" applyFont="1" applyFill="1" applyBorder="1" applyAlignment="1">
      <alignment horizontal="center"/>
    </xf>
    <xf numFmtId="0" fontId="15" fillId="3" borderId="4" xfId="0" applyNumberFormat="1" applyFont="1" applyFill="1" applyBorder="1" applyAlignment="1">
      <alignment horizontal="center"/>
    </xf>
    <xf numFmtId="0" fontId="15" fillId="3" borderId="11" xfId="0" applyNumberFormat="1" applyFont="1" applyFill="1" applyBorder="1" applyAlignment="1">
      <alignment horizontal="center"/>
    </xf>
    <xf numFmtId="0" fontId="15" fillId="3" borderId="5" xfId="0" applyNumberFormat="1" applyFont="1" applyFill="1" applyBorder="1"/>
    <xf numFmtId="164" fontId="1" fillId="0" borderId="6" xfId="0" applyNumberFormat="1" applyFont="1" applyFill="1" applyBorder="1"/>
    <xf numFmtId="164" fontId="1" fillId="0" borderId="8" xfId="0" applyNumberFormat="1" applyFont="1" applyFill="1" applyBorder="1"/>
    <xf numFmtId="0" fontId="14" fillId="0" borderId="7" xfId="0" applyFont="1" applyBorder="1"/>
    <xf numFmtId="0" fontId="14" fillId="0" borderId="8" xfId="0" applyFont="1" applyBorder="1"/>
    <xf numFmtId="167" fontId="14" fillId="0" borderId="8" xfId="1" applyNumberFormat="1" applyFont="1" applyFill="1" applyBorder="1"/>
    <xf numFmtId="0" fontId="14" fillId="0" borderId="0" xfId="0" applyNumberFormat="1" applyFont="1"/>
    <xf numFmtId="0" fontId="14" fillId="0" borderId="7" xfId="0" applyNumberFormat="1" applyFont="1" applyBorder="1"/>
    <xf numFmtId="0" fontId="14" fillId="0" borderId="8" xfId="0" applyNumberFormat="1" applyFont="1" applyFill="1" applyBorder="1"/>
    <xf numFmtId="168" fontId="14" fillId="0" borderId="8" xfId="3" applyNumberFormat="1" applyFont="1" applyBorder="1"/>
    <xf numFmtId="168" fontId="14" fillId="0" borderId="6" xfId="3" applyNumberFormat="1" applyFont="1" applyBorder="1"/>
    <xf numFmtId="0" fontId="5" fillId="2" borderId="2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0" fontId="5" fillId="2" borderId="10" xfId="0" applyNumberFormat="1" applyFont="1" applyFill="1" applyBorder="1" applyAlignment="1">
      <alignment horizontal="center" wrapText="1"/>
    </xf>
    <xf numFmtId="167" fontId="14" fillId="0" borderId="14" xfId="1" applyNumberFormat="1" applyFont="1" applyFill="1" applyBorder="1"/>
    <xf numFmtId="0" fontId="14" fillId="0" borderId="29" xfId="0" applyFont="1" applyBorder="1" applyAlignment="1">
      <alignment horizontal="center"/>
    </xf>
    <xf numFmtId="0" fontId="7" fillId="3" borderId="1" xfId="0" applyFont="1" applyFill="1" applyBorder="1"/>
    <xf numFmtId="164" fontId="5" fillId="3" borderId="3" xfId="0" applyNumberFormat="1" applyFont="1" applyFill="1" applyBorder="1" applyAlignment="1">
      <alignment horizontal="center" wrapText="1"/>
    </xf>
    <xf numFmtId="3" fontId="5" fillId="3" borderId="4" xfId="0" applyNumberFormat="1" applyFont="1" applyFill="1" applyBorder="1" applyAlignment="1">
      <alignment horizontal="center" wrapText="1"/>
    </xf>
    <xf numFmtId="164" fontId="16" fillId="0" borderId="5" xfId="0" applyNumberFormat="1" applyFont="1" applyFill="1" applyBorder="1"/>
    <xf numFmtId="3" fontId="16" fillId="0" borderId="5" xfId="0" applyNumberFormat="1" applyFont="1" applyFill="1" applyBorder="1" applyAlignment="1">
      <alignment horizontal="center"/>
    </xf>
    <xf numFmtId="165" fontId="16" fillId="0" borderId="22" xfId="0" applyNumberFormat="1" applyFont="1" applyFill="1" applyBorder="1"/>
    <xf numFmtId="165" fontId="16" fillId="0" borderId="23" xfId="0" applyNumberFormat="1" applyFont="1" applyFill="1" applyBorder="1"/>
    <xf numFmtId="165" fontId="16" fillId="0" borderId="18" xfId="0" applyNumberFormat="1" applyFont="1" applyFill="1" applyBorder="1"/>
    <xf numFmtId="165" fontId="4" fillId="0" borderId="17" xfId="0" applyNumberFormat="1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165" fontId="4" fillId="0" borderId="7" xfId="0" applyNumberFormat="1" applyFont="1" applyBorder="1" applyAlignment="1">
      <alignment wrapText="1"/>
    </xf>
    <xf numFmtId="0" fontId="4" fillId="0" borderId="33" xfId="0" applyFont="1" applyBorder="1"/>
    <xf numFmtId="165" fontId="4" fillId="0" borderId="12" xfId="0" applyNumberFormat="1" applyFont="1" applyBorder="1" applyAlignment="1">
      <alignment wrapText="1"/>
    </xf>
    <xf numFmtId="165" fontId="4" fillId="0" borderId="14" xfId="0" applyNumberFormat="1" applyFont="1" applyBorder="1" applyAlignment="1">
      <alignment horizontal="center" vertical="center"/>
    </xf>
    <xf numFmtId="0" fontId="18" fillId="3" borderId="24" xfId="0" applyFont="1" applyFill="1" applyBorder="1"/>
    <xf numFmtId="4" fontId="13" fillId="3" borderId="1" xfId="0" applyNumberFormat="1" applyFont="1" applyFill="1" applyBorder="1" applyAlignment="1">
      <alignment horizontal="center" vertical="center" wrapText="1"/>
    </xf>
    <xf numFmtId="2" fontId="13" fillId="3" borderId="2" xfId="0" applyNumberFormat="1" applyFont="1" applyFill="1" applyBorder="1" applyAlignment="1">
      <alignment horizontal="center" vertical="center" wrapText="1"/>
    </xf>
    <xf numFmtId="2" fontId="13" fillId="3" borderId="11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Border="1" applyAlignment="1">
      <alignment wrapText="1"/>
    </xf>
    <xf numFmtId="165" fontId="1" fillId="0" borderId="17" xfId="0" applyNumberFormat="1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15" fillId="5" borderId="5" xfId="0" applyNumberFormat="1" applyFont="1" applyFill="1" applyBorder="1" applyAlignment="1">
      <alignment horizontal="center"/>
    </xf>
    <xf numFmtId="0" fontId="13" fillId="5" borderId="5" xfId="0" applyNumberFormat="1" applyFont="1" applyFill="1" applyBorder="1"/>
    <xf numFmtId="0" fontId="15" fillId="5" borderId="4" xfId="0" applyNumberFormat="1" applyFont="1" applyFill="1" applyBorder="1" applyAlignment="1">
      <alignment horizontal="center"/>
    </xf>
    <xf numFmtId="0" fontId="15" fillId="5" borderId="11" xfId="0" applyNumberFormat="1" applyFont="1" applyFill="1" applyBorder="1" applyAlignment="1">
      <alignment horizontal="center"/>
    </xf>
    <xf numFmtId="0" fontId="15" fillId="5" borderId="11" xfId="0" applyNumberFormat="1" applyFont="1" applyFill="1" applyBorder="1"/>
    <xf numFmtId="0" fontId="15" fillId="5" borderId="5" xfId="0" applyNumberFormat="1" applyFont="1" applyFill="1" applyBorder="1"/>
    <xf numFmtId="0" fontId="15" fillId="6" borderId="5" xfId="0" applyNumberFormat="1" applyFont="1" applyFill="1" applyBorder="1" applyAlignment="1">
      <alignment horizontal="center"/>
    </xf>
    <xf numFmtId="0" fontId="13" fillId="6" borderId="5" xfId="0" applyNumberFormat="1" applyFont="1" applyFill="1" applyBorder="1"/>
    <xf numFmtId="0" fontId="15" fillId="6" borderId="4" xfId="0" applyNumberFormat="1" applyFont="1" applyFill="1" applyBorder="1" applyAlignment="1">
      <alignment horizontal="center"/>
    </xf>
    <xf numFmtId="0" fontId="15" fillId="6" borderId="11" xfId="0" applyNumberFormat="1" applyFont="1" applyFill="1" applyBorder="1" applyAlignment="1">
      <alignment horizontal="center"/>
    </xf>
    <xf numFmtId="0" fontId="15" fillId="6" borderId="11" xfId="0" applyNumberFormat="1" applyFont="1" applyFill="1" applyBorder="1"/>
    <xf numFmtId="0" fontId="15" fillId="6" borderId="5" xfId="0" applyNumberFormat="1" applyFont="1" applyFill="1" applyBorder="1"/>
    <xf numFmtId="0" fontId="14" fillId="5" borderId="14" xfId="0" applyNumberFormat="1" applyFont="1" applyFill="1" applyBorder="1"/>
    <xf numFmtId="0" fontId="15" fillId="7" borderId="5" xfId="0" applyNumberFormat="1" applyFont="1" applyFill="1" applyBorder="1" applyAlignment="1">
      <alignment horizontal="center"/>
    </xf>
    <xf numFmtId="0" fontId="13" fillId="7" borderId="5" xfId="0" applyNumberFormat="1" applyFont="1" applyFill="1" applyBorder="1"/>
    <xf numFmtId="0" fontId="15" fillId="7" borderId="4" xfId="0" applyNumberFormat="1" applyFont="1" applyFill="1" applyBorder="1" applyAlignment="1">
      <alignment horizontal="center"/>
    </xf>
    <xf numFmtId="0" fontId="15" fillId="7" borderId="11" xfId="0" applyNumberFormat="1" applyFont="1" applyFill="1" applyBorder="1" applyAlignment="1">
      <alignment horizontal="center"/>
    </xf>
    <xf numFmtId="0" fontId="15" fillId="7" borderId="11" xfId="0" applyNumberFormat="1" applyFont="1" applyFill="1" applyBorder="1"/>
    <xf numFmtId="0" fontId="15" fillId="7" borderId="5" xfId="0" applyNumberFormat="1" applyFont="1" applyFill="1" applyBorder="1"/>
    <xf numFmtId="0" fontId="14" fillId="7" borderId="14" xfId="0" applyNumberFormat="1" applyFont="1" applyFill="1" applyBorder="1"/>
    <xf numFmtId="4" fontId="5" fillId="3" borderId="26" xfId="0" applyNumberFormat="1" applyFont="1" applyFill="1" applyBorder="1" applyAlignment="1">
      <alignment horizontal="center" vertical="center" textRotation="90" wrapText="1"/>
    </xf>
    <xf numFmtId="2" fontId="5" fillId="3" borderId="34" xfId="0" applyNumberFormat="1" applyFont="1" applyFill="1" applyBorder="1" applyAlignment="1">
      <alignment horizontal="center" vertical="center" textRotation="90" wrapText="1"/>
    </xf>
    <xf numFmtId="2" fontId="5" fillId="3" borderId="35" xfId="0" applyNumberFormat="1" applyFont="1" applyFill="1" applyBorder="1" applyAlignment="1">
      <alignment horizontal="center" vertical="center" textRotation="90" wrapText="1"/>
    </xf>
    <xf numFmtId="2" fontId="5" fillId="3" borderId="35" xfId="0" applyNumberFormat="1" applyFont="1" applyFill="1" applyBorder="1" applyAlignment="1" applyProtection="1">
      <alignment horizontal="center" vertical="center" textRotation="90" wrapText="1"/>
      <protection locked="0"/>
    </xf>
    <xf numFmtId="2" fontId="5" fillId="3" borderId="30" xfId="0" applyNumberFormat="1" applyFont="1" applyFill="1" applyBorder="1" applyAlignment="1" applyProtection="1">
      <alignment horizontal="center" vertical="center" textRotation="90" wrapText="1"/>
      <protection locked="0"/>
    </xf>
    <xf numFmtId="2" fontId="5" fillId="6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14" fillId="0" borderId="8" xfId="0" applyNumberFormat="1" applyFont="1" applyBorder="1" applyAlignment="1">
      <alignment wrapText="1"/>
    </xf>
    <xf numFmtId="0" fontId="12" fillId="4" borderId="7" xfId="0" applyNumberFormat="1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left"/>
    </xf>
    <xf numFmtId="168" fontId="1" fillId="0" borderId="6" xfId="3" applyNumberFormat="1" applyFont="1" applyFill="1" applyBorder="1"/>
    <xf numFmtId="0" fontId="1" fillId="0" borderId="7" xfId="0" applyNumberFormat="1" applyFont="1" applyFill="1" applyBorder="1"/>
    <xf numFmtId="168" fontId="1" fillId="0" borderId="8" xfId="3" applyNumberFormat="1" applyFont="1" applyFill="1" applyBorder="1"/>
    <xf numFmtId="0" fontId="1" fillId="0" borderId="8" xfId="0" applyFont="1" applyFill="1" applyBorder="1"/>
    <xf numFmtId="0" fontId="1" fillId="0" borderId="8" xfId="0" applyNumberFormat="1" applyFont="1" applyFill="1" applyBorder="1" applyAlignment="1">
      <alignment wrapText="1"/>
    </xf>
    <xf numFmtId="0" fontId="1" fillId="0" borderId="12" xfId="0" applyFont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39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3" fillId="3" borderId="1" xfId="0" applyNumberFormat="1" applyFont="1" applyFill="1" applyBorder="1" applyAlignment="1">
      <alignment horizontal="center"/>
    </xf>
    <xf numFmtId="164" fontId="1" fillId="0" borderId="20" xfId="0" applyNumberFormat="1" applyFont="1" applyFill="1" applyBorder="1"/>
    <xf numFmtId="164" fontId="1" fillId="0" borderId="25" xfId="0" applyNumberFormat="1" applyFont="1" applyFill="1" applyBorder="1"/>
    <xf numFmtId="165" fontId="16" fillId="0" borderId="24" xfId="0" applyNumberFormat="1" applyFont="1" applyFill="1" applyBorder="1"/>
    <xf numFmtId="165" fontId="16" fillId="0" borderId="5" xfId="0" applyNumberFormat="1" applyFont="1" applyFill="1" applyBorder="1"/>
    <xf numFmtId="165" fontId="16" fillId="0" borderId="11" xfId="0" applyNumberFormat="1" applyFont="1" applyFill="1" applyBorder="1"/>
    <xf numFmtId="3" fontId="16" fillId="0" borderId="24" xfId="0" applyNumberFormat="1" applyFont="1" applyFill="1" applyBorder="1" applyAlignment="1">
      <alignment horizontal="center"/>
    </xf>
    <xf numFmtId="0" fontId="19" fillId="0" borderId="0" xfId="4"/>
    <xf numFmtId="0" fontId="19" fillId="0" borderId="0" xfId="4" applyFill="1"/>
    <xf numFmtId="0" fontId="20" fillId="0" borderId="0" xfId="4" applyFont="1"/>
    <xf numFmtId="0" fontId="21" fillId="0" borderId="0" xfId="4" applyFont="1" applyFill="1" applyAlignment="1">
      <alignment horizontal="center"/>
    </xf>
    <xf numFmtId="0" fontId="20" fillId="0" borderId="0" xfId="4" applyFont="1" applyFill="1"/>
    <xf numFmtId="0" fontId="22" fillId="8" borderId="24" xfId="4" applyFont="1" applyFill="1" applyBorder="1" applyAlignment="1">
      <alignment horizontal="center"/>
    </xf>
    <xf numFmtId="0" fontId="22" fillId="8" borderId="24" xfId="4" applyNumberFormat="1" applyFont="1" applyFill="1" applyBorder="1" applyAlignment="1">
      <alignment horizontal="center"/>
    </xf>
    <xf numFmtId="0" fontId="22" fillId="8" borderId="5" xfId="4" applyNumberFormat="1" applyFont="1" applyFill="1" applyBorder="1" applyAlignment="1">
      <alignment horizontal="center"/>
    </xf>
    <xf numFmtId="0" fontId="22" fillId="8" borderId="11" xfId="4" applyNumberFormat="1" applyFont="1" applyFill="1" applyBorder="1" applyAlignment="1">
      <alignment horizontal="center"/>
    </xf>
    <xf numFmtId="0" fontId="22" fillId="0" borderId="0" xfId="4" applyNumberFormat="1" applyFont="1" applyFill="1" applyBorder="1" applyAlignment="1">
      <alignment horizontal="center"/>
    </xf>
    <xf numFmtId="169" fontId="23" fillId="0" borderId="42" xfId="5" applyNumberFormat="1" applyFont="1" applyFill="1" applyBorder="1" applyAlignment="1">
      <alignment horizontal="center"/>
    </xf>
    <xf numFmtId="0" fontId="20" fillId="0" borderId="0" xfId="4" applyFont="1" applyFill="1" applyBorder="1"/>
    <xf numFmtId="169" fontId="23" fillId="0" borderId="43" xfId="5" applyNumberFormat="1" applyFont="1" applyFill="1" applyBorder="1" applyAlignment="1">
      <alignment horizontal="center"/>
    </xf>
    <xf numFmtId="44" fontId="24" fillId="0" borderId="0" xfId="6" applyFont="1" applyFill="1" applyBorder="1"/>
    <xf numFmtId="169" fontId="23" fillId="0" borderId="44" xfId="5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167" fontId="14" fillId="0" borderId="8" xfId="1" applyNumberFormat="1" applyFont="1" applyFill="1" applyBorder="1" applyAlignment="1">
      <alignment horizontal="center"/>
    </xf>
    <xf numFmtId="167" fontId="14" fillId="0" borderId="14" xfId="1" applyNumberFormat="1" applyFont="1" applyFill="1" applyBorder="1" applyAlignment="1">
      <alignment horizontal="center"/>
    </xf>
    <xf numFmtId="167" fontId="14" fillId="0" borderId="8" xfId="1" applyNumberFormat="1" applyFont="1" applyFill="1" applyBorder="1" applyAlignment="1"/>
    <xf numFmtId="167" fontId="14" fillId="0" borderId="14" xfId="1" applyNumberFormat="1" applyFont="1" applyFill="1" applyBorder="1" applyAlignment="1"/>
    <xf numFmtId="168" fontId="14" fillId="0" borderId="8" xfId="3" applyNumberFormat="1" applyFont="1" applyFill="1" applyBorder="1"/>
    <xf numFmtId="0" fontId="13" fillId="6" borderId="5" xfId="0" applyNumberFormat="1" applyFont="1" applyFill="1" applyBorder="1" applyAlignment="1">
      <alignment horizontal="center"/>
    </xf>
    <xf numFmtId="3" fontId="14" fillId="0" borderId="8" xfId="0" applyNumberFormat="1" applyFont="1" applyBorder="1"/>
    <xf numFmtId="4" fontId="14" fillId="0" borderId="8" xfId="0" applyNumberFormat="1" applyFont="1" applyBorder="1"/>
    <xf numFmtId="0" fontId="27" fillId="0" borderId="26" xfId="0" applyNumberFormat="1" applyFont="1" applyBorder="1"/>
    <xf numFmtId="0" fontId="27" fillId="0" borderId="21" xfId="0" applyNumberFormat="1" applyFont="1" applyBorder="1" applyAlignment="1">
      <alignment horizontal="center"/>
    </xf>
    <xf numFmtId="0" fontId="27" fillId="0" borderId="7" xfId="0" applyFont="1" applyFill="1" applyBorder="1"/>
    <xf numFmtId="0" fontId="27" fillId="0" borderId="27" xfId="2" applyFont="1" applyFill="1" applyBorder="1" applyAlignment="1">
      <alignment horizontal="left" wrapText="1"/>
    </xf>
    <xf numFmtId="0" fontId="27" fillId="0" borderId="20" xfId="0" applyNumberFormat="1" applyFont="1" applyFill="1" applyBorder="1"/>
    <xf numFmtId="165" fontId="27" fillId="0" borderId="25" xfId="3" quotePrefix="1" applyFont="1" applyBorder="1"/>
    <xf numFmtId="0" fontId="28" fillId="10" borderId="12" xfId="0" applyFont="1" applyFill="1" applyBorder="1" applyAlignment="1">
      <alignment horizontal="center"/>
    </xf>
    <xf numFmtId="164" fontId="28" fillId="10" borderId="6" xfId="0" applyNumberFormat="1" applyFont="1" applyFill="1" applyBorder="1"/>
    <xf numFmtId="3" fontId="28" fillId="1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27" fillId="0" borderId="0" xfId="0" applyNumberFormat="1" applyFont="1"/>
    <xf numFmtId="0" fontId="17" fillId="0" borderId="0" xfId="0" applyFont="1" applyFill="1" applyBorder="1" applyAlignment="1">
      <alignment horizontal="center" vertical="center"/>
    </xf>
    <xf numFmtId="165" fontId="16" fillId="0" borderId="0" xfId="0" applyNumberFormat="1" applyFont="1" applyFill="1" applyBorder="1"/>
    <xf numFmtId="2" fontId="5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167" fontId="4" fillId="0" borderId="0" xfId="1" applyNumberFormat="1" applyFont="1" applyFill="1" applyBorder="1"/>
    <xf numFmtId="167" fontId="28" fillId="0" borderId="0" xfId="1" applyNumberFormat="1" applyFont="1" applyFill="1" applyBorder="1"/>
    <xf numFmtId="0" fontId="4" fillId="0" borderId="0" xfId="0" applyFont="1" applyFill="1"/>
    <xf numFmtId="0" fontId="5" fillId="12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13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6" borderId="24" xfId="0" applyNumberFormat="1" applyFont="1" applyFill="1" applyBorder="1"/>
    <xf numFmtId="0" fontId="4" fillId="6" borderId="5" xfId="0" applyNumberFormat="1" applyFont="1" applyFill="1" applyBorder="1"/>
    <xf numFmtId="0" fontId="4" fillId="6" borderId="11" xfId="0" applyNumberFormat="1" applyFont="1" applyFill="1" applyBorder="1"/>
    <xf numFmtId="167" fontId="14" fillId="0" borderId="16" xfId="1" applyNumberFormat="1" applyFont="1" applyBorder="1" applyAlignment="1"/>
    <xf numFmtId="167" fontId="15" fillId="3" borderId="9" xfId="1" applyNumberFormat="1" applyFont="1" applyFill="1" applyBorder="1" applyAlignment="1"/>
    <xf numFmtId="167" fontId="15" fillId="5" borderId="9" xfId="1" applyNumberFormat="1" applyFont="1" applyFill="1" applyBorder="1" applyAlignment="1"/>
    <xf numFmtId="167" fontId="15" fillId="7" borderId="9" xfId="1" applyNumberFormat="1" applyFont="1" applyFill="1" applyBorder="1" applyAlignment="1"/>
    <xf numFmtId="167" fontId="9" fillId="0" borderId="28" xfId="1" applyNumberFormat="1" applyFont="1" applyBorder="1" applyAlignment="1"/>
    <xf numFmtId="0" fontId="4" fillId="0" borderId="0" xfId="0" applyNumberFormat="1" applyFont="1" applyFill="1"/>
    <xf numFmtId="0" fontId="3" fillId="6" borderId="5" xfId="0" applyNumberFormat="1" applyFont="1" applyFill="1" applyBorder="1" applyAlignment="1">
      <alignment horizontal="center"/>
    </xf>
    <xf numFmtId="0" fontId="5" fillId="1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13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5" xfId="0" applyNumberFormat="1" applyFont="1" applyFill="1" applyBorder="1" applyAlignment="1" applyProtection="1">
      <alignment horizontal="center" vertical="center" textRotation="90" wrapText="1"/>
      <protection locked="0"/>
    </xf>
    <xf numFmtId="167" fontId="14" fillId="6" borderId="49" xfId="1" applyNumberFormat="1" applyFont="1" applyFill="1" applyBorder="1" applyAlignment="1"/>
    <xf numFmtId="167" fontId="15" fillId="6" borderId="5" xfId="1" applyNumberFormat="1" applyFont="1" applyFill="1" applyBorder="1" applyAlignment="1"/>
    <xf numFmtId="0" fontId="5" fillId="12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6" borderId="5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13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4" fillId="0" borderId="7" xfId="0" applyFont="1" applyBorder="1" applyAlignment="1">
      <alignment horizontal="center"/>
    </xf>
    <xf numFmtId="9" fontId="0" fillId="0" borderId="0" xfId="0" applyNumberFormat="1"/>
    <xf numFmtId="0" fontId="27" fillId="0" borderId="9" xfId="0" applyNumberFormat="1" applyFont="1" applyFill="1" applyBorder="1" applyAlignment="1">
      <alignment horizontal="center"/>
    </xf>
    <xf numFmtId="0" fontId="27" fillId="0" borderId="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9" xfId="0" applyNumberFormat="1" applyFont="1" applyBorder="1"/>
    <xf numFmtId="167" fontId="14" fillId="0" borderId="44" xfId="1" applyNumberFormat="1" applyFont="1" applyBorder="1" applyAlignment="1"/>
    <xf numFmtId="167" fontId="14" fillId="6" borderId="45" xfId="1" applyNumberFormat="1" applyFont="1" applyFill="1" applyBorder="1" applyAlignment="1"/>
    <xf numFmtId="9" fontId="4" fillId="0" borderId="0" xfId="0" applyNumberFormat="1" applyFont="1"/>
    <xf numFmtId="44" fontId="0" fillId="0" borderId="0" xfId="0" applyNumberFormat="1"/>
    <xf numFmtId="3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/>
    <xf numFmtId="165" fontId="4" fillId="0" borderId="0" xfId="0" applyNumberFormat="1" applyFont="1" applyBorder="1"/>
    <xf numFmtId="167" fontId="4" fillId="0" borderId="0" xfId="1" applyNumberFormat="1" applyFont="1" applyBorder="1"/>
    <xf numFmtId="0" fontId="1" fillId="0" borderId="52" xfId="0" applyFont="1" applyBorder="1" applyAlignment="1">
      <alignment horizontal="center"/>
    </xf>
    <xf numFmtId="164" fontId="4" fillId="0" borderId="53" xfId="0" applyNumberFormat="1" applyFont="1" applyFill="1" applyBorder="1"/>
    <xf numFmtId="164" fontId="4" fillId="0" borderId="54" xfId="0" applyNumberFormat="1" applyFont="1" applyFill="1" applyBorder="1"/>
    <xf numFmtId="164" fontId="1" fillId="0" borderId="17" xfId="0" applyNumberFormat="1" applyFont="1" applyFill="1" applyBorder="1"/>
    <xf numFmtId="164" fontId="28" fillId="10" borderId="17" xfId="0" applyNumberFormat="1" applyFont="1" applyFill="1" applyBorder="1"/>
    <xf numFmtId="0" fontId="1" fillId="0" borderId="26" xfId="0" applyFont="1" applyBorder="1" applyAlignment="1">
      <alignment horizontal="center"/>
    </xf>
    <xf numFmtId="164" fontId="1" fillId="0" borderId="21" xfId="0" applyNumberFormat="1" applyFont="1" applyFill="1" applyBorder="1"/>
    <xf numFmtId="165" fontId="4" fillId="0" borderId="48" xfId="3" applyFont="1" applyBorder="1"/>
    <xf numFmtId="165" fontId="4" fillId="0" borderId="45" xfId="3" applyFont="1" applyBorder="1"/>
    <xf numFmtId="0" fontId="15" fillId="6" borderId="24" xfId="0" applyFont="1" applyFill="1" applyBorder="1" applyAlignment="1">
      <alignment horizontal="center"/>
    </xf>
    <xf numFmtId="164" fontId="15" fillId="6" borderId="5" xfId="0" applyNumberFormat="1" applyFont="1" applyFill="1" applyBorder="1"/>
    <xf numFmtId="164" fontId="13" fillId="6" borderId="11" xfId="0" applyNumberFormat="1" applyFont="1" applyFill="1" applyBorder="1"/>
    <xf numFmtId="0" fontId="0" fillId="0" borderId="45" xfId="0" applyBorder="1"/>
    <xf numFmtId="9" fontId="0" fillId="0" borderId="45" xfId="0" applyNumberFormat="1" applyBorder="1"/>
    <xf numFmtId="0" fontId="1" fillId="0" borderId="0" xfId="0" applyFont="1"/>
    <xf numFmtId="165" fontId="27" fillId="0" borderId="1" xfId="3" applyFont="1" applyBorder="1"/>
    <xf numFmtId="165" fontId="27" fillId="0" borderId="3" xfId="3" applyFont="1" applyBorder="1"/>
    <xf numFmtId="170" fontId="27" fillId="0" borderId="10" xfId="3" applyNumberFormat="1" applyFont="1" applyBorder="1"/>
    <xf numFmtId="165" fontId="27" fillId="0" borderId="11" xfId="3" applyFont="1" applyBorder="1"/>
    <xf numFmtId="167" fontId="27" fillId="0" borderId="38" xfId="1" applyNumberFormat="1" applyFont="1" applyBorder="1" applyAlignment="1">
      <alignment horizontal="center"/>
    </xf>
    <xf numFmtId="167" fontId="4" fillId="0" borderId="11" xfId="1" applyNumberFormat="1" applyFont="1" applyBorder="1" applyAlignment="1">
      <alignment horizontal="center"/>
    </xf>
    <xf numFmtId="167" fontId="27" fillId="0" borderId="9" xfId="1" applyNumberFormat="1" applyFont="1" applyBorder="1" applyAlignment="1">
      <alignment horizontal="center"/>
    </xf>
    <xf numFmtId="0" fontId="3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167" fontId="4" fillId="0" borderId="0" xfId="1" applyNumberFormat="1" applyFont="1" applyFill="1" applyBorder="1" applyAlignment="1">
      <alignment horizontal="center"/>
    </xf>
    <xf numFmtId="167" fontId="28" fillId="0" borderId="0" xfId="1" applyNumberFormat="1" applyFont="1" applyFill="1" applyBorder="1" applyAlignment="1">
      <alignment horizontal="center"/>
    </xf>
    <xf numFmtId="167" fontId="27" fillId="0" borderId="0" xfId="1" applyNumberFormat="1" applyFont="1" applyFill="1" applyBorder="1" applyAlignment="1">
      <alignment horizontal="center"/>
    </xf>
    <xf numFmtId="44" fontId="0" fillId="0" borderId="45" xfId="0" applyNumberFormat="1" applyBorder="1"/>
    <xf numFmtId="44" fontId="27" fillId="0" borderId="9" xfId="0" applyNumberFormat="1" applyFont="1" applyBorder="1"/>
    <xf numFmtId="0" fontId="1" fillId="0" borderId="45" xfId="0" applyFont="1" applyBorder="1"/>
    <xf numFmtId="165" fontId="14" fillId="0" borderId="50" xfId="3" applyFont="1" applyBorder="1" applyAlignment="1"/>
    <xf numFmtId="165" fontId="14" fillId="0" borderId="16" xfId="3" applyFont="1" applyBorder="1" applyAlignment="1"/>
    <xf numFmtId="165" fontId="15" fillId="3" borderId="9" xfId="3" applyFont="1" applyFill="1" applyBorder="1" applyAlignment="1"/>
    <xf numFmtId="165" fontId="15" fillId="5" borderId="9" xfId="3" applyFont="1" applyFill="1" applyBorder="1" applyAlignment="1"/>
    <xf numFmtId="165" fontId="15" fillId="7" borderId="9" xfId="3" applyFont="1" applyFill="1" applyBorder="1" applyAlignment="1"/>
    <xf numFmtId="165" fontId="14" fillId="0" borderId="44" xfId="3" applyFont="1" applyBorder="1" applyAlignment="1"/>
    <xf numFmtId="165" fontId="4" fillId="0" borderId="0" xfId="3" applyFont="1"/>
    <xf numFmtId="165" fontId="14" fillId="0" borderId="50" xfId="3" applyFont="1" applyBorder="1"/>
    <xf numFmtId="165" fontId="14" fillId="0" borderId="51" xfId="3" applyFont="1" applyBorder="1"/>
    <xf numFmtId="165" fontId="14" fillId="0" borderId="28" xfId="3" applyFont="1" applyBorder="1"/>
    <xf numFmtId="165" fontId="9" fillId="0" borderId="28" xfId="3" applyFont="1" applyBorder="1"/>
    <xf numFmtId="44" fontId="3" fillId="0" borderId="0" xfId="0" applyNumberFormat="1" applyFont="1"/>
    <xf numFmtId="0" fontId="14" fillId="0" borderId="12" xfId="0" applyNumberFormat="1" applyFont="1" applyBorder="1" applyProtection="1">
      <protection locked="0"/>
    </xf>
    <xf numFmtId="0" fontId="14" fillId="0" borderId="14" xfId="0" applyNumberFormat="1" applyFont="1" applyBorder="1" applyProtection="1">
      <protection locked="0"/>
    </xf>
    <xf numFmtId="0" fontId="14" fillId="0" borderId="15" xfId="0" applyNumberFormat="1" applyFont="1" applyBorder="1" applyProtection="1">
      <protection locked="0"/>
    </xf>
    <xf numFmtId="0" fontId="14" fillId="0" borderId="13" xfId="0" applyNumberFormat="1" applyFont="1" applyBorder="1" applyProtection="1">
      <protection locked="0"/>
    </xf>
    <xf numFmtId="165" fontId="9" fillId="0" borderId="25" xfId="3" quotePrefix="1" applyFont="1" applyBorder="1" applyProtection="1">
      <protection locked="0"/>
    </xf>
    <xf numFmtId="0" fontId="9" fillId="0" borderId="20" xfId="0" applyNumberFormat="1" applyFont="1" applyBorder="1" applyProtection="1">
      <protection locked="0"/>
    </xf>
    <xf numFmtId="0" fontId="14" fillId="0" borderId="55" xfId="0" applyNumberFormat="1" applyFont="1" applyBorder="1" applyProtection="1">
      <protection locked="0"/>
    </xf>
    <xf numFmtId="0" fontId="15" fillId="5" borderId="0" xfId="0" applyNumberFormat="1" applyFont="1" applyFill="1" applyBorder="1"/>
    <xf numFmtId="0" fontId="15" fillId="7" borderId="0" xfId="0" applyNumberFormat="1" applyFont="1" applyFill="1" applyBorder="1"/>
    <xf numFmtId="0" fontId="9" fillId="0" borderId="25" xfId="0" applyNumberFormat="1" applyFont="1" applyBorder="1" applyProtection="1">
      <protection locked="0"/>
    </xf>
    <xf numFmtId="167" fontId="14" fillId="0" borderId="20" xfId="1" applyNumberFormat="1" applyFont="1" applyFill="1" applyBorder="1"/>
    <xf numFmtId="167" fontId="14" fillId="0" borderId="21" xfId="1" applyNumberFormat="1" applyFont="1" applyFill="1" applyBorder="1"/>
    <xf numFmtId="165" fontId="14" fillId="0" borderId="16" xfId="3" applyFont="1" applyBorder="1" applyAlignment="1" applyProtection="1">
      <protection locked="0"/>
    </xf>
    <xf numFmtId="165" fontId="14" fillId="0" borderId="44" xfId="3" applyFont="1" applyBorder="1" applyAlignment="1" applyProtection="1">
      <protection locked="0"/>
    </xf>
    <xf numFmtId="165" fontId="14" fillId="0" borderId="33" xfId="3" applyFont="1" applyBorder="1" applyAlignment="1" applyProtection="1">
      <protection locked="0"/>
    </xf>
    <xf numFmtId="165" fontId="14" fillId="0" borderId="48" xfId="3" applyFont="1" applyBorder="1" applyAlignment="1" applyProtection="1">
      <protection locked="0"/>
    </xf>
    <xf numFmtId="165" fontId="14" fillId="0" borderId="50" xfId="3" applyFont="1" applyBorder="1" applyAlignment="1" applyProtection="1">
      <protection locked="0"/>
    </xf>
    <xf numFmtId="0" fontId="13" fillId="6" borderId="24" xfId="0" applyNumberFormat="1" applyFont="1" applyFill="1" applyBorder="1" applyAlignment="1"/>
    <xf numFmtId="0" fontId="13" fillId="6" borderId="5" xfId="0" applyNumberFormat="1" applyFont="1" applyFill="1" applyBorder="1" applyAlignment="1"/>
    <xf numFmtId="0" fontId="13" fillId="6" borderId="11" xfId="0" applyNumberFormat="1" applyFont="1" applyFill="1" applyBorder="1" applyAlignment="1"/>
    <xf numFmtId="0" fontId="14" fillId="0" borderId="33" xfId="0" applyNumberFormat="1" applyFont="1" applyBorder="1" applyProtection="1">
      <protection locked="0"/>
    </xf>
    <xf numFmtId="0" fontId="9" fillId="0" borderId="27" xfId="0" applyNumberFormat="1" applyFont="1" applyFill="1" applyBorder="1" applyProtection="1">
      <protection locked="0"/>
    </xf>
    <xf numFmtId="0" fontId="14" fillId="0" borderId="50" xfId="0" applyNumberFormat="1" applyFont="1" applyBorder="1" applyProtection="1">
      <protection locked="0"/>
    </xf>
    <xf numFmtId="0" fontId="14" fillId="0" borderId="16" xfId="0" applyNumberFormat="1" applyFont="1" applyBorder="1" applyProtection="1">
      <protection locked="0"/>
    </xf>
    <xf numFmtId="0" fontId="9" fillId="0" borderId="44" xfId="0" applyNumberFormat="1" applyFont="1" applyFill="1" applyBorder="1" applyProtection="1">
      <protection locked="0"/>
    </xf>
    <xf numFmtId="0" fontId="13" fillId="15" borderId="10" xfId="0" applyNumberFormat="1" applyFont="1" applyFill="1" applyBorder="1" applyAlignment="1">
      <alignment horizontal="center" vertical="center" textRotation="90" wrapText="1"/>
    </xf>
    <xf numFmtId="165" fontId="15" fillId="15" borderId="14" xfId="3" applyFont="1" applyFill="1" applyBorder="1"/>
    <xf numFmtId="165" fontId="15" fillId="15" borderId="21" xfId="3" applyFont="1" applyFill="1" applyBorder="1"/>
    <xf numFmtId="165" fontId="4" fillId="0" borderId="12" xfId="3" applyFont="1" applyBorder="1" applyProtection="1">
      <protection locked="0"/>
    </xf>
    <xf numFmtId="165" fontId="4" fillId="0" borderId="13" xfId="3" applyFont="1" applyBorder="1" applyProtection="1">
      <protection locked="0"/>
    </xf>
    <xf numFmtId="170" fontId="4" fillId="0" borderId="14" xfId="3" applyNumberFormat="1" applyFont="1" applyBorder="1" applyProtection="1">
      <protection locked="0"/>
    </xf>
    <xf numFmtId="167" fontId="4" fillId="0" borderId="14" xfId="1" applyNumberFormat="1" applyFont="1" applyBorder="1" applyAlignment="1" applyProtection="1">
      <alignment horizontal="center"/>
      <protection locked="0"/>
    </xf>
    <xf numFmtId="165" fontId="4" fillId="0" borderId="7" xfId="3" applyFont="1" applyBorder="1" applyProtection="1">
      <protection locked="0"/>
    </xf>
    <xf numFmtId="165" fontId="4" fillId="0" borderId="8" xfId="3" applyFont="1" applyBorder="1" applyProtection="1">
      <protection locked="0"/>
    </xf>
    <xf numFmtId="170" fontId="4" fillId="0" borderId="17" xfId="3" applyNumberFormat="1" applyFont="1" applyBorder="1" applyProtection="1">
      <protection locked="0"/>
    </xf>
    <xf numFmtId="167" fontId="4" fillId="0" borderId="17" xfId="1" applyNumberFormat="1" applyFont="1" applyBorder="1" applyAlignment="1" applyProtection="1">
      <alignment horizontal="center"/>
      <protection locked="0"/>
    </xf>
    <xf numFmtId="165" fontId="28" fillId="10" borderId="7" xfId="3" applyFont="1" applyFill="1" applyBorder="1" applyProtection="1">
      <protection locked="0"/>
    </xf>
    <xf numFmtId="165" fontId="28" fillId="10" borderId="8" xfId="3" applyFont="1" applyFill="1" applyBorder="1" applyProtection="1">
      <protection locked="0"/>
    </xf>
    <xf numFmtId="170" fontId="28" fillId="10" borderId="17" xfId="3" applyNumberFormat="1" applyFont="1" applyFill="1" applyBorder="1" applyProtection="1">
      <protection locked="0"/>
    </xf>
    <xf numFmtId="167" fontId="28" fillId="10" borderId="17" xfId="1" applyNumberFormat="1" applyFont="1" applyFill="1" applyBorder="1" applyAlignment="1" applyProtection="1">
      <alignment horizontal="center"/>
      <protection locked="0"/>
    </xf>
    <xf numFmtId="165" fontId="4" fillId="0" borderId="39" xfId="3" applyFont="1" applyBorder="1" applyProtection="1">
      <protection locked="0"/>
    </xf>
    <xf numFmtId="165" fontId="4" fillId="0" borderId="40" xfId="3" applyFont="1" applyBorder="1" applyProtection="1">
      <protection locked="0"/>
    </xf>
    <xf numFmtId="170" fontId="4" fillId="0" borderId="41" xfId="3" applyNumberFormat="1" applyFont="1" applyBorder="1" applyProtection="1">
      <protection locked="0"/>
    </xf>
    <xf numFmtId="167" fontId="4" fillId="0" borderId="21" xfId="1" applyNumberFormat="1" applyFont="1" applyBorder="1" applyAlignment="1" applyProtection="1">
      <alignment horizontal="center"/>
      <protection locked="0"/>
    </xf>
    <xf numFmtId="165" fontId="4" fillId="0" borderId="13" xfId="0" applyNumberFormat="1" applyFont="1" applyBorder="1" applyProtection="1">
      <protection locked="0"/>
    </xf>
    <xf numFmtId="165" fontId="4" fillId="0" borderId="8" xfId="0" applyNumberFormat="1" applyFont="1" applyBorder="1" applyProtection="1">
      <protection locked="0"/>
    </xf>
    <xf numFmtId="165" fontId="4" fillId="0" borderId="14" xfId="3" applyFont="1" applyBorder="1" applyProtection="1">
      <protection locked="0"/>
    </xf>
    <xf numFmtId="165" fontId="4" fillId="0" borderId="17" xfId="3" applyFont="1" applyBorder="1" applyProtection="1">
      <protection locked="0"/>
    </xf>
    <xf numFmtId="165" fontId="4" fillId="0" borderId="19" xfId="0" applyNumberFormat="1" applyFont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>
      <protection locked="0"/>
    </xf>
    <xf numFmtId="0" fontId="0" fillId="0" borderId="0" xfId="0" applyAlignment="1">
      <alignment horizontal="left"/>
    </xf>
    <xf numFmtId="0" fontId="5" fillId="2" borderId="9" xfId="0" applyNumberFormat="1" applyFont="1" applyFill="1" applyBorder="1" applyAlignment="1" applyProtection="1">
      <alignment horizontal="left" vertical="center" wrapText="1"/>
      <protection locked="0"/>
    </xf>
    <xf numFmtId="0" fontId="5" fillId="12" borderId="9" xfId="0" applyNumberFormat="1" applyFont="1" applyFill="1" applyBorder="1" applyAlignment="1" applyProtection="1">
      <alignment horizontal="left" vertical="center" wrapText="1"/>
      <protection locked="0"/>
    </xf>
    <xf numFmtId="0" fontId="5" fillId="6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6" borderId="9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9" xfId="0" applyNumberFormat="1" applyFont="1" applyFill="1" applyBorder="1" applyAlignment="1" applyProtection="1">
      <alignment horizontal="left" vertical="center" wrapText="1"/>
      <protection locked="0"/>
    </xf>
    <xf numFmtId="0" fontId="5" fillId="2" borderId="9" xfId="0" applyNumberFormat="1" applyFont="1" applyFill="1" applyBorder="1" applyAlignment="1">
      <alignment horizontal="left" wrapText="1"/>
    </xf>
    <xf numFmtId="0" fontId="5" fillId="2" borderId="9" xfId="0" applyNumberFormat="1" applyFont="1" applyFill="1" applyBorder="1" applyAlignment="1">
      <alignment horizontal="left" vertical="center" wrapText="1"/>
    </xf>
    <xf numFmtId="0" fontId="13" fillId="15" borderId="9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17" borderId="0" xfId="0" applyFill="1"/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4" fillId="17" borderId="0" xfId="0" applyNumberFormat="1" applyFont="1" applyFill="1" applyAlignment="1">
      <alignment horizontal="left"/>
    </xf>
    <xf numFmtId="165" fontId="1" fillId="0" borderId="12" xfId="3" applyFont="1" applyBorder="1" applyAlignment="1" applyProtection="1">
      <alignment horizontal="center"/>
      <protection locked="0"/>
    </xf>
    <xf numFmtId="165" fontId="4" fillId="0" borderId="13" xfId="3" applyFont="1" applyBorder="1" applyAlignment="1" applyProtection="1">
      <alignment horizontal="center"/>
      <protection locked="0"/>
    </xf>
    <xf numFmtId="170" fontId="4" fillId="0" borderId="14" xfId="3" applyNumberFormat="1" applyFont="1" applyBorder="1" applyAlignment="1" applyProtection="1">
      <alignment horizontal="center"/>
      <protection locked="0"/>
    </xf>
    <xf numFmtId="165" fontId="4" fillId="0" borderId="7" xfId="3" applyFont="1" applyBorder="1" applyAlignment="1" applyProtection="1">
      <alignment horizontal="center"/>
      <protection locked="0"/>
    </xf>
    <xf numFmtId="165" fontId="4" fillId="0" borderId="8" xfId="3" applyFont="1" applyBorder="1" applyAlignment="1" applyProtection="1">
      <alignment horizontal="center"/>
      <protection locked="0"/>
    </xf>
    <xf numFmtId="170" fontId="4" fillId="0" borderId="17" xfId="3" applyNumberFormat="1" applyFont="1" applyBorder="1" applyAlignment="1" applyProtection="1">
      <alignment horizontal="center"/>
      <protection locked="0"/>
    </xf>
    <xf numFmtId="165" fontId="28" fillId="10" borderId="7" xfId="3" applyFont="1" applyFill="1" applyBorder="1" applyAlignment="1" applyProtection="1">
      <alignment horizontal="center"/>
      <protection locked="0"/>
    </xf>
    <xf numFmtId="165" fontId="28" fillId="10" borderId="8" xfId="3" applyFont="1" applyFill="1" applyBorder="1" applyAlignment="1" applyProtection="1">
      <alignment horizontal="center"/>
      <protection locked="0"/>
    </xf>
    <xf numFmtId="170" fontId="28" fillId="10" borderId="17" xfId="3" applyNumberFormat="1" applyFont="1" applyFill="1" applyBorder="1" applyAlignment="1" applyProtection="1">
      <alignment horizontal="center"/>
      <protection locked="0"/>
    </xf>
    <xf numFmtId="165" fontId="4" fillId="0" borderId="39" xfId="3" applyFont="1" applyBorder="1" applyAlignment="1" applyProtection="1">
      <alignment horizontal="center"/>
      <protection locked="0"/>
    </xf>
    <xf numFmtId="165" fontId="4" fillId="0" borderId="40" xfId="3" applyFont="1" applyBorder="1" applyAlignment="1" applyProtection="1">
      <alignment horizontal="center"/>
      <protection locked="0"/>
    </xf>
    <xf numFmtId="170" fontId="4" fillId="0" borderId="41" xfId="3" applyNumberFormat="1" applyFont="1" applyBorder="1" applyAlignment="1" applyProtection="1">
      <alignment horizontal="center"/>
      <protection locked="0"/>
    </xf>
    <xf numFmtId="165" fontId="4" fillId="0" borderId="12" xfId="3" applyFont="1" applyBorder="1" applyAlignment="1" applyProtection="1">
      <alignment horizontal="center"/>
      <protection locked="0"/>
    </xf>
    <xf numFmtId="165" fontId="4" fillId="0" borderId="14" xfId="3" applyFont="1" applyBorder="1" applyAlignment="1" applyProtection="1">
      <alignment horizontal="center"/>
      <protection locked="0"/>
    </xf>
    <xf numFmtId="165" fontId="4" fillId="0" borderId="17" xfId="3" applyFont="1" applyBorder="1" applyAlignment="1" applyProtection="1">
      <alignment horizontal="center"/>
      <protection locked="0"/>
    </xf>
    <xf numFmtId="165" fontId="4" fillId="0" borderId="19" xfId="0" applyNumberFormat="1" applyFont="1" applyBorder="1" applyAlignment="1" applyProtection="1">
      <alignment horizontal="center"/>
      <protection locked="0"/>
    </xf>
    <xf numFmtId="165" fontId="4" fillId="0" borderId="20" xfId="0" applyNumberFormat="1" applyFont="1" applyBorder="1" applyAlignment="1" applyProtection="1">
      <alignment horizontal="center"/>
      <protection locked="0"/>
    </xf>
    <xf numFmtId="165" fontId="4" fillId="0" borderId="21" xfId="0" applyNumberFormat="1" applyFont="1" applyBorder="1" applyAlignment="1" applyProtection="1">
      <alignment horizontal="center"/>
      <protection locked="0"/>
    </xf>
    <xf numFmtId="0" fontId="4" fillId="17" borderId="0" xfId="0" applyFont="1" applyFill="1"/>
    <xf numFmtId="164" fontId="4" fillId="17" borderId="0" xfId="0" applyNumberFormat="1" applyFont="1" applyFill="1"/>
    <xf numFmtId="3" fontId="4" fillId="17" borderId="0" xfId="0" applyNumberFormat="1" applyFont="1" applyFill="1" applyAlignment="1">
      <alignment horizontal="center"/>
    </xf>
    <xf numFmtId="0" fontId="0" fillId="18" borderId="0" xfId="0" applyFill="1"/>
    <xf numFmtId="0" fontId="3" fillId="17" borderId="0" xfId="0" applyFont="1" applyFill="1" applyBorder="1" applyAlignment="1">
      <alignment vertical="top"/>
    </xf>
    <xf numFmtId="0" fontId="4" fillId="17" borderId="0" xfId="0" applyFont="1" applyFill="1" applyBorder="1"/>
    <xf numFmtId="0" fontId="4" fillId="17" borderId="0" xfId="0" applyFont="1" applyFill="1" applyBorder="1" applyAlignment="1">
      <alignment vertical="top"/>
    </xf>
    <xf numFmtId="0" fontId="3" fillId="17" borderId="0" xfId="0" applyFont="1" applyFill="1" applyBorder="1"/>
    <xf numFmtId="165" fontId="27" fillId="0" borderId="1" xfId="3" applyFont="1" applyBorder="1" applyAlignment="1">
      <alignment horizontal="center"/>
    </xf>
    <xf numFmtId="165" fontId="27" fillId="0" borderId="3" xfId="3" applyFont="1" applyBorder="1" applyAlignment="1">
      <alignment horizontal="center"/>
    </xf>
    <xf numFmtId="165" fontId="27" fillId="0" borderId="11" xfId="3" applyFont="1" applyBorder="1" applyAlignment="1">
      <alignment horizontal="center"/>
    </xf>
    <xf numFmtId="165" fontId="4" fillId="0" borderId="8" xfId="0" applyNumberFormat="1" applyFont="1" applyBorder="1" applyAlignment="1" applyProtection="1">
      <alignment horizontal="center"/>
      <protection locked="0"/>
    </xf>
    <xf numFmtId="0" fontId="27" fillId="0" borderId="0" xfId="0" applyFont="1" applyBorder="1" applyAlignment="1"/>
    <xf numFmtId="165" fontId="1" fillId="0" borderId="19" xfId="0" applyNumberFormat="1" applyFont="1" applyBorder="1" applyAlignment="1">
      <alignment wrapText="1"/>
    </xf>
    <xf numFmtId="165" fontId="1" fillId="0" borderId="21" xfId="0" applyNumberFormat="1" applyFont="1" applyBorder="1" applyAlignment="1">
      <alignment horizontal="center" vertical="center"/>
    </xf>
    <xf numFmtId="0" fontId="20" fillId="9" borderId="0" xfId="4" applyFont="1" applyFill="1" applyBorder="1" applyProtection="1">
      <protection locked="0"/>
    </xf>
    <xf numFmtId="0" fontId="20" fillId="9" borderId="38" xfId="4" applyFont="1" applyFill="1" applyBorder="1" applyProtection="1">
      <protection locked="0"/>
    </xf>
    <xf numFmtId="43" fontId="23" fillId="9" borderId="0" xfId="5" applyFont="1" applyFill="1" applyBorder="1" applyProtection="1">
      <protection locked="0"/>
    </xf>
    <xf numFmtId="44" fontId="24" fillId="9" borderId="38" xfId="6" applyFont="1" applyFill="1" applyBorder="1" applyProtection="1">
      <protection locked="0"/>
    </xf>
    <xf numFmtId="0" fontId="20" fillId="9" borderId="45" xfId="4" applyFont="1" applyFill="1" applyBorder="1" applyProtection="1">
      <protection locked="0"/>
    </xf>
    <xf numFmtId="44" fontId="24" fillId="9" borderId="45" xfId="6" applyFont="1" applyFill="1" applyBorder="1" applyProtection="1">
      <protection locked="0"/>
    </xf>
    <xf numFmtId="44" fontId="24" fillId="9" borderId="46" xfId="6" applyFont="1" applyFill="1" applyBorder="1" applyProtection="1">
      <protection locked="0"/>
    </xf>
    <xf numFmtId="0" fontId="1" fillId="11" borderId="9" xfId="0" applyNumberFormat="1" applyFont="1" applyFill="1" applyBorder="1" applyAlignment="1">
      <alignment horizontal="left"/>
    </xf>
    <xf numFmtId="0" fontId="4" fillId="0" borderId="56" xfId="0" applyFont="1" applyBorder="1"/>
    <xf numFmtId="165" fontId="4" fillId="0" borderId="52" xfId="0" applyNumberFormat="1" applyFont="1" applyBorder="1" applyAlignment="1">
      <alignment wrapText="1"/>
    </xf>
    <xf numFmtId="165" fontId="1" fillId="0" borderId="57" xfId="0" applyNumberFormat="1" applyFont="1" applyBorder="1" applyAlignment="1" applyProtection="1">
      <alignment horizontal="center"/>
      <protection locked="0"/>
    </xf>
    <xf numFmtId="165" fontId="4" fillId="0" borderId="54" xfId="0" applyNumberFormat="1" applyFont="1" applyBorder="1" applyAlignment="1">
      <alignment horizontal="center" vertical="center"/>
    </xf>
    <xf numFmtId="0" fontId="15" fillId="6" borderId="0" xfId="0" applyNumberFormat="1" applyFont="1" applyFill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28" xfId="0" applyNumberFormat="1" applyFont="1" applyBorder="1"/>
    <xf numFmtId="0" fontId="1" fillId="0" borderId="0" xfId="0" applyNumberFormat="1" applyFont="1"/>
    <xf numFmtId="0" fontId="14" fillId="0" borderId="50" xfId="0" applyNumberFormat="1" applyFont="1" applyBorder="1"/>
    <xf numFmtId="0" fontId="14" fillId="0" borderId="51" xfId="0" applyNumberFormat="1" applyFont="1" applyBorder="1"/>
    <xf numFmtId="0" fontId="14" fillId="0" borderId="28" xfId="0" applyNumberFormat="1" applyFont="1" applyBorder="1"/>
    <xf numFmtId="0" fontId="1" fillId="0" borderId="0" xfId="0" quotePrefix="1" applyFont="1"/>
    <xf numFmtId="0" fontId="13" fillId="6" borderId="24" xfId="0" applyNumberFormat="1" applyFont="1" applyFill="1" applyBorder="1" applyAlignment="1">
      <alignment horizontal="center"/>
    </xf>
    <xf numFmtId="0" fontId="13" fillId="6" borderId="5" xfId="0" applyNumberFormat="1" applyFont="1" applyFill="1" applyBorder="1" applyAlignment="1">
      <alignment horizontal="center"/>
    </xf>
    <xf numFmtId="44" fontId="32" fillId="0" borderId="42" xfId="0" applyNumberFormat="1" applyFont="1" applyBorder="1" applyAlignment="1">
      <alignment horizontal="center" vertical="center"/>
    </xf>
    <xf numFmtId="44" fontId="32" fillId="0" borderId="44" xfId="0" applyNumberFormat="1" applyFont="1" applyBorder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165" fontId="31" fillId="16" borderId="42" xfId="3" applyFont="1" applyFill="1" applyBorder="1" applyAlignment="1">
      <alignment horizontal="center" vertical="center"/>
    </xf>
    <xf numFmtId="165" fontId="31" fillId="16" borderId="43" xfId="3" applyFont="1" applyFill="1" applyBorder="1" applyAlignment="1">
      <alignment horizontal="center" vertical="center"/>
    </xf>
    <xf numFmtId="165" fontId="31" fillId="16" borderId="44" xfId="3" applyFont="1" applyFill="1" applyBorder="1" applyAlignment="1">
      <alignment horizontal="center" vertical="center"/>
    </xf>
    <xf numFmtId="165" fontId="31" fillId="14" borderId="42" xfId="3" applyFont="1" applyFill="1" applyBorder="1" applyAlignment="1">
      <alignment horizontal="center" vertical="center"/>
    </xf>
    <xf numFmtId="165" fontId="31" fillId="14" borderId="43" xfId="3" applyFont="1" applyFill="1" applyBorder="1" applyAlignment="1">
      <alignment horizontal="center" vertical="center"/>
    </xf>
    <xf numFmtId="165" fontId="31" fillId="14" borderId="44" xfId="3" applyFont="1" applyFill="1" applyBorder="1" applyAlignment="1">
      <alignment horizontal="center" vertical="center"/>
    </xf>
    <xf numFmtId="165" fontId="31" fillId="6" borderId="42" xfId="3" applyFont="1" applyFill="1" applyBorder="1" applyAlignment="1">
      <alignment horizontal="center" vertical="center"/>
    </xf>
    <xf numFmtId="165" fontId="31" fillId="6" borderId="43" xfId="3" applyFont="1" applyFill="1" applyBorder="1" applyAlignment="1">
      <alignment horizontal="center" vertical="center"/>
    </xf>
    <xf numFmtId="165" fontId="31" fillId="6" borderId="44" xfId="3" applyFont="1" applyFill="1" applyBorder="1" applyAlignment="1">
      <alignment horizontal="center" vertical="center"/>
    </xf>
    <xf numFmtId="165" fontId="31" fillId="15" borderId="42" xfId="3" applyFont="1" applyFill="1" applyBorder="1" applyAlignment="1">
      <alignment horizontal="center" vertical="center"/>
    </xf>
    <xf numFmtId="165" fontId="31" fillId="15" borderId="43" xfId="3" applyFont="1" applyFill="1" applyBorder="1" applyAlignment="1">
      <alignment horizontal="center" vertical="center"/>
    </xf>
    <xf numFmtId="165" fontId="31" fillId="15" borderId="44" xfId="3" applyFont="1" applyFill="1" applyBorder="1" applyAlignment="1">
      <alignment horizontal="center" vertical="center"/>
    </xf>
    <xf numFmtId="9" fontId="31" fillId="16" borderId="42" xfId="7" applyFont="1" applyFill="1" applyBorder="1" applyAlignment="1">
      <alignment horizontal="center" vertical="center"/>
    </xf>
    <xf numFmtId="9" fontId="31" fillId="16" borderId="43" xfId="7" applyFont="1" applyFill="1" applyBorder="1" applyAlignment="1">
      <alignment horizontal="center" vertical="center"/>
    </xf>
    <xf numFmtId="9" fontId="31" fillId="16" borderId="44" xfId="7" applyFont="1" applyFill="1" applyBorder="1" applyAlignment="1">
      <alignment horizontal="center" vertical="center"/>
    </xf>
    <xf numFmtId="9" fontId="31" fillId="14" borderId="42" xfId="7" applyFont="1" applyFill="1" applyBorder="1" applyAlignment="1">
      <alignment horizontal="center" vertical="center"/>
    </xf>
    <xf numFmtId="9" fontId="31" fillId="14" borderId="43" xfId="7" applyFont="1" applyFill="1" applyBorder="1" applyAlignment="1">
      <alignment horizontal="center" vertical="center"/>
    </xf>
    <xf numFmtId="9" fontId="31" fillId="14" borderId="44" xfId="7" applyFont="1" applyFill="1" applyBorder="1" applyAlignment="1">
      <alignment horizontal="center" vertical="center"/>
    </xf>
    <xf numFmtId="9" fontId="31" fillId="6" borderId="42" xfId="7" applyFont="1" applyFill="1" applyBorder="1" applyAlignment="1">
      <alignment horizontal="center" vertical="center"/>
    </xf>
    <xf numFmtId="9" fontId="31" fillId="6" borderId="43" xfId="7" applyFont="1" applyFill="1" applyBorder="1" applyAlignment="1">
      <alignment horizontal="center" vertical="center"/>
    </xf>
    <xf numFmtId="9" fontId="31" fillId="6" borderId="44" xfId="7" applyFont="1" applyFill="1" applyBorder="1" applyAlignment="1">
      <alignment horizontal="center" vertical="center"/>
    </xf>
    <xf numFmtId="9" fontId="31" fillId="15" borderId="42" xfId="7" applyFont="1" applyFill="1" applyBorder="1" applyAlignment="1">
      <alignment horizontal="center" vertical="center"/>
    </xf>
    <xf numFmtId="9" fontId="31" fillId="15" borderId="43" xfId="7" applyFont="1" applyFill="1" applyBorder="1" applyAlignment="1">
      <alignment horizontal="center" vertical="center"/>
    </xf>
    <xf numFmtId="9" fontId="31" fillId="15" borderId="44" xfId="7" applyFont="1" applyFill="1" applyBorder="1" applyAlignment="1">
      <alignment horizontal="center" vertical="center"/>
    </xf>
    <xf numFmtId="0" fontId="13" fillId="12" borderId="24" xfId="0" applyNumberFormat="1" applyFont="1" applyFill="1" applyBorder="1" applyAlignment="1">
      <alignment horizontal="center"/>
    </xf>
    <xf numFmtId="0" fontId="13" fillId="12" borderId="5" xfId="0" applyNumberFormat="1" applyFont="1" applyFill="1" applyBorder="1" applyAlignment="1">
      <alignment horizontal="center"/>
    </xf>
    <xf numFmtId="0" fontId="13" fillId="12" borderId="11" xfId="0" applyNumberFormat="1" applyFont="1" applyFill="1" applyBorder="1" applyAlignment="1">
      <alignment horizontal="center"/>
    </xf>
    <xf numFmtId="0" fontId="3" fillId="4" borderId="24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13" fillId="13" borderId="24" xfId="0" applyNumberFormat="1" applyFont="1" applyFill="1" applyBorder="1" applyAlignment="1">
      <alignment horizontal="center"/>
    </xf>
    <xf numFmtId="0" fontId="13" fillId="13" borderId="5" xfId="0" applyNumberFormat="1" applyFont="1" applyFill="1" applyBorder="1" applyAlignment="1">
      <alignment horizontal="center"/>
    </xf>
    <xf numFmtId="0" fontId="13" fillId="13" borderId="11" xfId="0" applyNumberFormat="1" applyFont="1" applyFill="1" applyBorder="1" applyAlignment="1">
      <alignment horizontal="center"/>
    </xf>
    <xf numFmtId="0" fontId="1" fillId="11" borderId="22" xfId="0" applyFont="1" applyFill="1" applyBorder="1" applyAlignment="1" applyProtection="1">
      <alignment horizontal="left" vertical="top"/>
      <protection locked="0"/>
    </xf>
    <xf numFmtId="0" fontId="1" fillId="11" borderId="18" xfId="0" applyFont="1" applyFill="1" applyBorder="1" applyAlignment="1" applyProtection="1">
      <alignment horizontal="left" vertical="top"/>
      <protection locked="0"/>
    </xf>
    <xf numFmtId="0" fontId="1" fillId="11" borderId="47" xfId="0" applyFont="1" applyFill="1" applyBorder="1" applyAlignment="1" applyProtection="1">
      <alignment horizontal="left" vertical="top"/>
      <protection locked="0"/>
    </xf>
    <xf numFmtId="0" fontId="1" fillId="11" borderId="38" xfId="0" applyFont="1" applyFill="1" applyBorder="1" applyAlignment="1" applyProtection="1">
      <alignment horizontal="left" vertical="top"/>
      <protection locked="0"/>
    </xf>
    <xf numFmtId="0" fontId="1" fillId="11" borderId="48" xfId="0" applyFont="1" applyFill="1" applyBorder="1" applyAlignment="1" applyProtection="1">
      <alignment horizontal="left" vertical="top"/>
      <protection locked="0"/>
    </xf>
    <xf numFmtId="0" fontId="1" fillId="11" borderId="46" xfId="0" applyFont="1" applyFill="1" applyBorder="1" applyAlignment="1" applyProtection="1">
      <alignment horizontal="left" vertical="top"/>
      <protection locked="0"/>
    </xf>
    <xf numFmtId="0" fontId="13" fillId="5" borderId="24" xfId="0" applyNumberFormat="1" applyFont="1" applyFill="1" applyBorder="1" applyAlignment="1">
      <alignment horizontal="center"/>
    </xf>
    <xf numFmtId="0" fontId="13" fillId="5" borderId="5" xfId="0" applyNumberFormat="1" applyFont="1" applyFill="1" applyBorder="1" applyAlignment="1">
      <alignment horizontal="center"/>
    </xf>
    <xf numFmtId="0" fontId="13" fillId="7" borderId="24" xfId="0" applyNumberFormat="1" applyFont="1" applyFill="1" applyBorder="1" applyAlignment="1">
      <alignment horizontal="center"/>
    </xf>
    <xf numFmtId="0" fontId="13" fillId="7" borderId="5" xfId="0" applyNumberFormat="1" applyFont="1" applyFill="1" applyBorder="1" applyAlignment="1">
      <alignment horizontal="center"/>
    </xf>
    <xf numFmtId="0" fontId="13" fillId="3" borderId="24" xfId="0" applyNumberFormat="1" applyFont="1" applyFill="1" applyBorder="1" applyAlignment="1">
      <alignment horizontal="center"/>
    </xf>
    <xf numFmtId="0" fontId="13" fillId="3" borderId="5" xfId="0" applyNumberFormat="1" applyFont="1" applyFill="1" applyBorder="1" applyAlignment="1">
      <alignment horizontal="center"/>
    </xf>
    <xf numFmtId="0" fontId="21" fillId="4" borderId="0" xfId="4" applyFont="1" applyFill="1" applyAlignment="1">
      <alignment horizontal="center"/>
    </xf>
    <xf numFmtId="0" fontId="33" fillId="0" borderId="0" xfId="0" applyFont="1" applyAlignment="1">
      <alignment horizontal="left" vertical="top" wrapText="1" indent="1"/>
    </xf>
    <xf numFmtId="167" fontId="30" fillId="0" borderId="0" xfId="1" applyNumberFormat="1" applyFont="1" applyFill="1" applyBorder="1" applyAlignment="1">
      <alignment horizontal="center" vertical="center"/>
    </xf>
    <xf numFmtId="165" fontId="34" fillId="0" borderId="42" xfId="3" applyFont="1" applyFill="1" applyBorder="1" applyAlignment="1">
      <alignment vertical="center"/>
    </xf>
    <xf numFmtId="165" fontId="34" fillId="0" borderId="44" xfId="3" applyFont="1" applyFill="1" applyBorder="1" applyAlignment="1">
      <alignment vertical="center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3" fontId="3" fillId="0" borderId="2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17" fillId="0" borderId="2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3" fontId="3" fillId="0" borderId="24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28" fillId="10" borderId="6" xfId="0" applyFont="1" applyFill="1" applyBorder="1" applyAlignment="1">
      <alignment horizontal="left"/>
    </xf>
    <xf numFmtId="0" fontId="28" fillId="10" borderId="36" xfId="0" applyFont="1" applyFill="1" applyBorder="1" applyAlignment="1">
      <alignment horizontal="left"/>
    </xf>
    <xf numFmtId="0" fontId="28" fillId="10" borderId="37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right" vertical="center" wrapText="1" indent="1"/>
    </xf>
    <xf numFmtId="164" fontId="34" fillId="0" borderId="42" xfId="0" applyNumberFormat="1" applyFont="1" applyBorder="1" applyAlignment="1">
      <alignment horizontal="center" vertical="center"/>
    </xf>
    <xf numFmtId="164" fontId="34" fillId="0" borderId="44" xfId="0" applyNumberFormat="1" applyFont="1" applyBorder="1" applyAlignment="1">
      <alignment horizontal="center" vertical="center"/>
    </xf>
    <xf numFmtId="0" fontId="35" fillId="6" borderId="24" xfId="0" applyFont="1" applyFill="1" applyBorder="1" applyAlignment="1">
      <alignment horizontal="center"/>
    </xf>
    <xf numFmtId="0" fontId="35" fillId="6" borderId="5" xfId="0" applyFont="1" applyFill="1" applyBorder="1" applyAlignment="1">
      <alignment horizontal="center"/>
    </xf>
    <xf numFmtId="0" fontId="35" fillId="6" borderId="11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</cellXfs>
  <cellStyles count="8">
    <cellStyle name="Komma" xfId="1" builtinId="3"/>
    <cellStyle name="Komma 2" xfId="5"/>
    <cellStyle name="Procent" xfId="7" builtinId="5"/>
    <cellStyle name="Standaard" xfId="0" builtinId="0"/>
    <cellStyle name="Standaard 2" xfId="4"/>
    <cellStyle name="Standaard_Blad1" xfId="2"/>
    <cellStyle name="Valuta" xfId="3" builtinId="4"/>
    <cellStyle name="Valuta 2" xfId="6"/>
  </cellStyles>
  <dxfs count="0"/>
  <tableStyles count="0" defaultTableStyle="TableStyleMedium9" defaultPivotStyle="PivotStyleLight16"/>
  <colors>
    <mruColors>
      <color rgb="FF0033CC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0"/>
  <sheetViews>
    <sheetView showGridLines="0" tabSelected="1" zoomScale="140" zoomScaleNormal="140" workbookViewId="0">
      <pane xSplit="3" ySplit="5" topLeftCell="F17" activePane="bottomRight" state="frozen"/>
      <selection pane="topRight" activeCell="D1" sqref="D1"/>
      <selection pane="bottomLeft" activeCell="A4" sqref="A4"/>
      <selection pane="bottomRight" activeCell="G22" sqref="G22"/>
    </sheetView>
  </sheetViews>
  <sheetFormatPr defaultRowHeight="12.75" x14ac:dyDescent="0.2"/>
  <cols>
    <col min="1" max="1" width="14" style="11" customWidth="1"/>
    <col min="2" max="2" width="39.5703125" style="11" bestFit="1" customWidth="1"/>
    <col min="3" max="3" width="8.42578125" style="11" bestFit="1" customWidth="1"/>
    <col min="4" max="4" width="32.28515625" style="11" bestFit="1" customWidth="1"/>
    <col min="5" max="5" width="67" style="11" customWidth="1"/>
    <col min="6" max="6" width="14.7109375" style="12" bestFit="1" customWidth="1"/>
    <col min="7" max="7" width="15.7109375" style="11" bestFit="1" customWidth="1"/>
    <col min="8" max="8" width="15.7109375" style="11" customWidth="1"/>
    <col min="9" max="9" width="11.85546875" style="12" bestFit="1" customWidth="1"/>
    <col min="10" max="10" width="10.7109375" style="12" bestFit="1" customWidth="1"/>
    <col min="11" max="11" width="15.7109375" style="11" bestFit="1" customWidth="1"/>
    <col min="12" max="27" width="9.140625" style="11"/>
    <col min="28" max="28" width="10.85546875" style="11" bestFit="1" customWidth="1"/>
    <col min="29" max="29" width="1.42578125" style="11" customWidth="1"/>
    <col min="30" max="30" width="2.7109375" style="11" customWidth="1"/>
    <col min="31" max="31" width="9.140625" style="11"/>
    <col min="32" max="32" width="10.5703125" style="11" customWidth="1"/>
    <col min="33" max="33" width="10.85546875" style="11" bestFit="1" customWidth="1"/>
    <col min="34" max="34" width="1.28515625" style="11" customWidth="1"/>
    <col min="35" max="36" width="9.140625" style="11"/>
    <col min="37" max="37" width="10.85546875" style="11" bestFit="1" customWidth="1"/>
    <col min="38" max="38" width="1.28515625" style="11" customWidth="1"/>
    <col min="39" max="40" width="9.140625" style="11"/>
    <col min="41" max="41" width="10.85546875" style="11" bestFit="1" customWidth="1"/>
    <col min="42" max="42" width="18.28515625" style="11" bestFit="1" customWidth="1"/>
    <col min="43" max="43" width="16.5703125" style="11" customWidth="1"/>
    <col min="44" max="44" width="11.140625" style="11" customWidth="1"/>
    <col min="45" max="16384" width="9.140625" style="11"/>
  </cols>
  <sheetData>
    <row r="1" spans="1:44" ht="13.5" thickBot="1" x14ac:dyDescent="0.25"/>
    <row r="2" spans="1:44" ht="13.5" thickBot="1" x14ac:dyDescent="0.25">
      <c r="K2" s="361" t="s">
        <v>173</v>
      </c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E2" s="257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9"/>
    </row>
    <row r="3" spans="1:44" s="8" customFormat="1" ht="13.5" customHeight="1" thickBot="1" x14ac:dyDescent="0.25">
      <c r="B3" s="10"/>
      <c r="C3" s="10"/>
      <c r="D3" s="10"/>
      <c r="E3" s="10"/>
      <c r="F3" s="9"/>
      <c r="G3" s="10"/>
      <c r="H3" s="10"/>
      <c r="U3" s="19"/>
      <c r="AE3" s="390" t="s">
        <v>145</v>
      </c>
      <c r="AF3" s="391"/>
      <c r="AG3" s="392"/>
      <c r="AH3" s="142"/>
      <c r="AI3" s="393" t="s">
        <v>146</v>
      </c>
      <c r="AJ3" s="394"/>
      <c r="AK3" s="395"/>
      <c r="AL3" s="174"/>
      <c r="AM3" s="396" t="s">
        <v>147</v>
      </c>
      <c r="AN3" s="397"/>
      <c r="AO3" s="398"/>
      <c r="AP3" s="187" t="s">
        <v>155</v>
      </c>
    </row>
    <row r="4" spans="1:44" ht="96" thickBot="1" x14ac:dyDescent="0.25">
      <c r="B4" s="47" t="s">
        <v>115</v>
      </c>
      <c r="C4" s="46" t="s">
        <v>68</v>
      </c>
      <c r="D4" s="20" t="s">
        <v>32</v>
      </c>
      <c r="E4" s="21" t="s">
        <v>36</v>
      </c>
      <c r="F4" s="22" t="s">
        <v>7</v>
      </c>
      <c r="G4" s="23" t="s">
        <v>37</v>
      </c>
      <c r="H4" s="23" t="s">
        <v>172</v>
      </c>
      <c r="I4" s="23" t="s">
        <v>3</v>
      </c>
      <c r="J4" s="48" t="s">
        <v>4</v>
      </c>
      <c r="K4" s="24" t="s">
        <v>39</v>
      </c>
      <c r="L4" s="25" t="s">
        <v>15</v>
      </c>
      <c r="M4" s="26" t="s">
        <v>0</v>
      </c>
      <c r="N4" s="26" t="s">
        <v>69</v>
      </c>
      <c r="O4" s="27" t="s">
        <v>16</v>
      </c>
      <c r="P4" s="27" t="s">
        <v>6</v>
      </c>
      <c r="Q4" s="28" t="s">
        <v>1</v>
      </c>
      <c r="R4" s="28" t="s">
        <v>5</v>
      </c>
      <c r="S4" s="28" t="s">
        <v>10</v>
      </c>
      <c r="T4" s="28" t="s">
        <v>11</v>
      </c>
      <c r="U4" s="28" t="s">
        <v>191</v>
      </c>
      <c r="V4" s="28" t="s">
        <v>35</v>
      </c>
      <c r="W4" s="28" t="s">
        <v>9</v>
      </c>
      <c r="X4" s="28" t="s">
        <v>50</v>
      </c>
      <c r="Y4" s="28" t="s">
        <v>66</v>
      </c>
      <c r="Z4" s="28" t="s">
        <v>13</v>
      </c>
      <c r="AA4" s="29" t="s">
        <v>12</v>
      </c>
      <c r="AB4" s="265" t="s">
        <v>2</v>
      </c>
      <c r="AE4" s="175" t="s">
        <v>4</v>
      </c>
      <c r="AF4" s="162" t="s">
        <v>3</v>
      </c>
      <c r="AG4" s="182" t="s">
        <v>174</v>
      </c>
      <c r="AH4" s="179"/>
      <c r="AI4" s="177" t="s">
        <v>4</v>
      </c>
      <c r="AJ4" s="163" t="s">
        <v>3</v>
      </c>
      <c r="AK4" s="178" t="s">
        <v>22</v>
      </c>
      <c r="AL4" s="183"/>
      <c r="AM4" s="184" t="s">
        <v>4</v>
      </c>
      <c r="AN4" s="164" t="s">
        <v>3</v>
      </c>
      <c r="AO4" s="176" t="s">
        <v>22</v>
      </c>
      <c r="AP4" s="188" t="s">
        <v>153</v>
      </c>
      <c r="AQ4" s="188" t="s">
        <v>155</v>
      </c>
      <c r="AR4" s="188" t="s">
        <v>156</v>
      </c>
    </row>
    <row r="5" spans="1:44" ht="13.5" thickBot="1" x14ac:dyDescent="0.25">
      <c r="A5" s="352" t="s">
        <v>198</v>
      </c>
      <c r="B5" s="361" t="s">
        <v>71</v>
      </c>
      <c r="C5" s="362"/>
      <c r="D5" s="362"/>
      <c r="E5" s="362"/>
      <c r="F5" s="79"/>
      <c r="G5" s="80" t="s">
        <v>38</v>
      </c>
      <c r="H5" s="80"/>
      <c r="I5" s="81"/>
      <c r="J5" s="82"/>
      <c r="K5" s="80" t="s">
        <v>38</v>
      </c>
      <c r="L5" s="83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3"/>
      <c r="AC5" s="173"/>
      <c r="AE5" s="165"/>
      <c r="AF5" s="166"/>
      <c r="AG5" s="167"/>
      <c r="AH5" s="166"/>
      <c r="AI5" s="165"/>
      <c r="AJ5" s="166"/>
      <c r="AK5" s="167"/>
      <c r="AL5" s="166"/>
      <c r="AM5" s="165"/>
      <c r="AN5" s="166"/>
      <c r="AO5" s="167"/>
      <c r="AP5" s="189"/>
      <c r="AR5" s="192"/>
    </row>
    <row r="6" spans="1:44" ht="12.75" customHeight="1" x14ac:dyDescent="0.2">
      <c r="A6" s="353" t="s">
        <v>199</v>
      </c>
      <c r="B6" s="185" t="s">
        <v>237</v>
      </c>
      <c r="C6" s="50" t="s">
        <v>113</v>
      </c>
      <c r="D6" s="38" t="s">
        <v>79</v>
      </c>
      <c r="E6" s="39" t="s">
        <v>152</v>
      </c>
      <c r="F6" s="18" t="s">
        <v>87</v>
      </c>
      <c r="G6" s="44">
        <v>43826</v>
      </c>
      <c r="H6" s="185" t="s">
        <v>237</v>
      </c>
      <c r="I6" s="139">
        <v>25000</v>
      </c>
      <c r="J6" s="140">
        <v>60</v>
      </c>
      <c r="K6" s="240"/>
      <c r="L6" s="241"/>
      <c r="M6" s="240"/>
      <c r="N6" s="242"/>
      <c r="O6" s="242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6"/>
      <c r="AB6" s="266">
        <f>SUM(M6:N6,P6:AA6)</f>
        <v>0</v>
      </c>
      <c r="AC6" s="41"/>
      <c r="AD6" s="41"/>
      <c r="AE6" s="168">
        <v>60</v>
      </c>
      <c r="AF6" s="168">
        <v>30000</v>
      </c>
      <c r="AG6" s="256"/>
      <c r="AH6" s="180"/>
      <c r="AI6" s="168">
        <v>60</v>
      </c>
      <c r="AJ6" s="168">
        <v>20000</v>
      </c>
      <c r="AK6" s="252"/>
      <c r="AL6" s="180"/>
      <c r="AM6" s="168">
        <v>36</v>
      </c>
      <c r="AN6" s="168">
        <v>20000</v>
      </c>
      <c r="AO6" s="252"/>
      <c r="AP6" s="228">
        <f t="shared" ref="AP6:AP15" si="0">AVERAGE(AB6,AG6,AK6,AO6)</f>
        <v>0</v>
      </c>
      <c r="AQ6" s="366">
        <f>AVERAGE(AP6:AP15)</f>
        <v>0</v>
      </c>
      <c r="AR6" s="378">
        <v>0.1</v>
      </c>
    </row>
    <row r="7" spans="1:44" s="41" customFormat="1" ht="12.75" customHeight="1" x14ac:dyDescent="0.2">
      <c r="A7" s="354" t="s">
        <v>200</v>
      </c>
      <c r="B7" s="185" t="s">
        <v>237</v>
      </c>
      <c r="C7" s="50" t="s">
        <v>113</v>
      </c>
      <c r="D7" s="38" t="s">
        <v>62</v>
      </c>
      <c r="E7" s="39" t="s">
        <v>130</v>
      </c>
      <c r="F7" s="43" t="s">
        <v>14</v>
      </c>
      <c r="G7" s="44">
        <v>25465</v>
      </c>
      <c r="H7" s="185" t="s">
        <v>237</v>
      </c>
      <c r="I7" s="139">
        <v>25000</v>
      </c>
      <c r="J7" s="140">
        <v>60</v>
      </c>
      <c r="K7" s="240"/>
      <c r="L7" s="241"/>
      <c r="M7" s="240"/>
      <c r="N7" s="242"/>
      <c r="O7" s="242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6"/>
      <c r="AB7" s="266">
        <f t="shared" ref="AB7:AB15" si="1">SUM(M7:N7,P7:AA7)</f>
        <v>0</v>
      </c>
      <c r="AE7" s="168">
        <v>60</v>
      </c>
      <c r="AF7" s="168">
        <v>30000</v>
      </c>
      <c r="AG7" s="252"/>
      <c r="AH7" s="180"/>
      <c r="AI7" s="168">
        <v>60</v>
      </c>
      <c r="AJ7" s="168">
        <v>20000</v>
      </c>
      <c r="AK7" s="252"/>
      <c r="AL7" s="180"/>
      <c r="AM7" s="168">
        <v>36</v>
      </c>
      <c r="AN7" s="168">
        <v>20000</v>
      </c>
      <c r="AO7" s="252"/>
      <c r="AP7" s="229">
        <f t="shared" si="0"/>
        <v>0</v>
      </c>
      <c r="AQ7" s="367"/>
      <c r="AR7" s="379"/>
    </row>
    <row r="8" spans="1:44" s="41" customFormat="1" ht="12.75" customHeight="1" x14ac:dyDescent="0.2">
      <c r="A8" s="354" t="s">
        <v>201</v>
      </c>
      <c r="B8" s="185" t="s">
        <v>237</v>
      </c>
      <c r="C8" s="50" t="s">
        <v>113</v>
      </c>
      <c r="D8" s="38" t="s">
        <v>59</v>
      </c>
      <c r="E8" s="39" t="s">
        <v>128</v>
      </c>
      <c r="F8" s="18" t="s">
        <v>87</v>
      </c>
      <c r="G8" s="44">
        <v>27045</v>
      </c>
      <c r="H8" s="185" t="s">
        <v>237</v>
      </c>
      <c r="I8" s="139">
        <v>25000</v>
      </c>
      <c r="J8" s="140">
        <v>60</v>
      </c>
      <c r="K8" s="240"/>
      <c r="L8" s="241"/>
      <c r="M8" s="240"/>
      <c r="N8" s="242"/>
      <c r="O8" s="242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6"/>
      <c r="AB8" s="266">
        <f t="shared" si="1"/>
        <v>0</v>
      </c>
      <c r="AE8" s="168">
        <v>60</v>
      </c>
      <c r="AF8" s="168">
        <v>30000</v>
      </c>
      <c r="AG8" s="252"/>
      <c r="AH8" s="180"/>
      <c r="AI8" s="168">
        <v>60</v>
      </c>
      <c r="AJ8" s="168">
        <v>20000</v>
      </c>
      <c r="AK8" s="252"/>
      <c r="AL8" s="180"/>
      <c r="AM8" s="168">
        <v>36</v>
      </c>
      <c r="AN8" s="168">
        <v>20000</v>
      </c>
      <c r="AO8" s="252"/>
      <c r="AP8" s="229">
        <f t="shared" si="0"/>
        <v>0</v>
      </c>
      <c r="AQ8" s="367"/>
      <c r="AR8" s="379"/>
    </row>
    <row r="9" spans="1:44" s="41" customFormat="1" ht="12.75" customHeight="1" x14ac:dyDescent="0.2">
      <c r="A9" s="354" t="s">
        <v>202</v>
      </c>
      <c r="B9" s="185" t="s">
        <v>237</v>
      </c>
      <c r="C9" s="50" t="s">
        <v>113</v>
      </c>
      <c r="D9" s="38" t="s">
        <v>82</v>
      </c>
      <c r="E9" s="39" t="s">
        <v>83</v>
      </c>
      <c r="F9" s="18" t="s">
        <v>87</v>
      </c>
      <c r="G9" s="44">
        <v>30755</v>
      </c>
      <c r="H9" s="185" t="s">
        <v>237</v>
      </c>
      <c r="I9" s="139">
        <v>25000</v>
      </c>
      <c r="J9" s="140">
        <v>60</v>
      </c>
      <c r="K9" s="240"/>
      <c r="L9" s="241"/>
      <c r="M9" s="240"/>
      <c r="N9" s="242"/>
      <c r="O9" s="242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6"/>
      <c r="AB9" s="266">
        <f t="shared" si="1"/>
        <v>0</v>
      </c>
      <c r="AE9" s="168">
        <v>60</v>
      </c>
      <c r="AF9" s="168">
        <v>30000</v>
      </c>
      <c r="AG9" s="252"/>
      <c r="AH9" s="180"/>
      <c r="AI9" s="168">
        <v>60</v>
      </c>
      <c r="AJ9" s="168">
        <v>20000</v>
      </c>
      <c r="AK9" s="252"/>
      <c r="AL9" s="180"/>
      <c r="AM9" s="168">
        <v>36</v>
      </c>
      <c r="AN9" s="168">
        <v>20000</v>
      </c>
      <c r="AO9" s="252"/>
      <c r="AP9" s="229">
        <f t="shared" si="0"/>
        <v>0</v>
      </c>
      <c r="AQ9" s="367"/>
      <c r="AR9" s="379"/>
    </row>
    <row r="10" spans="1:44" s="41" customFormat="1" ht="12.75" customHeight="1" x14ac:dyDescent="0.2">
      <c r="A10" s="354" t="s">
        <v>203</v>
      </c>
      <c r="B10" s="185" t="s">
        <v>237</v>
      </c>
      <c r="C10" s="50" t="s">
        <v>113</v>
      </c>
      <c r="D10" s="38" t="s">
        <v>56</v>
      </c>
      <c r="E10" s="39" t="s">
        <v>116</v>
      </c>
      <c r="F10" s="43" t="s">
        <v>14</v>
      </c>
      <c r="G10" s="44">
        <v>32250</v>
      </c>
      <c r="H10" s="185" t="s">
        <v>237</v>
      </c>
      <c r="I10" s="139">
        <v>25000</v>
      </c>
      <c r="J10" s="140">
        <v>60</v>
      </c>
      <c r="K10" s="240"/>
      <c r="L10" s="241"/>
      <c r="M10" s="240"/>
      <c r="N10" s="242"/>
      <c r="O10" s="242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6"/>
      <c r="AB10" s="266">
        <f t="shared" si="1"/>
        <v>0</v>
      </c>
      <c r="AE10" s="168">
        <v>60</v>
      </c>
      <c r="AF10" s="168">
        <v>30000</v>
      </c>
      <c r="AG10" s="252"/>
      <c r="AH10" s="180"/>
      <c r="AI10" s="168">
        <v>60</v>
      </c>
      <c r="AJ10" s="168">
        <v>20000</v>
      </c>
      <c r="AK10" s="252"/>
      <c r="AL10" s="180"/>
      <c r="AM10" s="168">
        <v>36</v>
      </c>
      <c r="AN10" s="168">
        <v>20000</v>
      </c>
      <c r="AO10" s="252"/>
      <c r="AP10" s="229">
        <f t="shared" si="0"/>
        <v>0</v>
      </c>
      <c r="AQ10" s="367"/>
      <c r="AR10" s="379"/>
    </row>
    <row r="11" spans="1:44" s="41" customFormat="1" ht="12.75" customHeight="1" x14ac:dyDescent="0.2">
      <c r="A11" s="354" t="s">
        <v>204</v>
      </c>
      <c r="B11" s="185" t="s">
        <v>237</v>
      </c>
      <c r="C11" s="50" t="s">
        <v>113</v>
      </c>
      <c r="D11" s="38" t="s">
        <v>62</v>
      </c>
      <c r="E11" s="143" t="s">
        <v>120</v>
      </c>
      <c r="F11" s="43" t="s">
        <v>14</v>
      </c>
      <c r="G11" s="44">
        <v>23665</v>
      </c>
      <c r="H11" s="185" t="s">
        <v>237</v>
      </c>
      <c r="I11" s="139">
        <v>25000</v>
      </c>
      <c r="J11" s="140">
        <v>60</v>
      </c>
      <c r="K11" s="240"/>
      <c r="L11" s="241"/>
      <c r="M11" s="240"/>
      <c r="N11" s="242"/>
      <c r="O11" s="242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6"/>
      <c r="AB11" s="266">
        <f t="shared" si="1"/>
        <v>0</v>
      </c>
      <c r="AE11" s="168">
        <v>60</v>
      </c>
      <c r="AF11" s="168">
        <v>30000</v>
      </c>
      <c r="AG11" s="252"/>
      <c r="AH11" s="180"/>
      <c r="AI11" s="168">
        <v>60</v>
      </c>
      <c r="AJ11" s="168">
        <v>20000</v>
      </c>
      <c r="AK11" s="252"/>
      <c r="AL11" s="180"/>
      <c r="AM11" s="168">
        <v>36</v>
      </c>
      <c r="AN11" s="168">
        <v>20000</v>
      </c>
      <c r="AO11" s="252"/>
      <c r="AP11" s="229">
        <f t="shared" si="0"/>
        <v>0</v>
      </c>
      <c r="AQ11" s="367"/>
      <c r="AR11" s="379"/>
    </row>
    <row r="12" spans="1:44" s="41" customFormat="1" ht="12.75" customHeight="1" x14ac:dyDescent="0.2">
      <c r="A12" s="354" t="s">
        <v>205</v>
      </c>
      <c r="B12" s="185" t="s">
        <v>237</v>
      </c>
      <c r="C12" s="50" t="s">
        <v>113</v>
      </c>
      <c r="D12" s="38" t="s">
        <v>63</v>
      </c>
      <c r="E12" s="144" t="s">
        <v>123</v>
      </c>
      <c r="F12" s="18" t="s">
        <v>87</v>
      </c>
      <c r="G12" s="44">
        <v>24832</v>
      </c>
      <c r="H12" s="185" t="s">
        <v>237</v>
      </c>
      <c r="I12" s="40">
        <v>25000</v>
      </c>
      <c r="J12" s="49">
        <v>60</v>
      </c>
      <c r="K12" s="240"/>
      <c r="L12" s="241"/>
      <c r="M12" s="240"/>
      <c r="N12" s="242"/>
      <c r="O12" s="242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6"/>
      <c r="AB12" s="266">
        <f t="shared" si="1"/>
        <v>0</v>
      </c>
      <c r="AE12" s="168">
        <v>60</v>
      </c>
      <c r="AF12" s="168">
        <v>30000</v>
      </c>
      <c r="AG12" s="252"/>
      <c r="AH12" s="180"/>
      <c r="AI12" s="168">
        <v>60</v>
      </c>
      <c r="AJ12" s="168">
        <v>20000</v>
      </c>
      <c r="AK12" s="252"/>
      <c r="AL12" s="180"/>
      <c r="AM12" s="168">
        <v>36</v>
      </c>
      <c r="AN12" s="168">
        <v>20000</v>
      </c>
      <c r="AO12" s="252"/>
      <c r="AP12" s="229">
        <f t="shared" si="0"/>
        <v>0</v>
      </c>
      <c r="AQ12" s="367"/>
      <c r="AR12" s="379"/>
    </row>
    <row r="13" spans="1:44" s="41" customFormat="1" ht="12.75" customHeight="1" x14ac:dyDescent="0.2">
      <c r="A13" s="354" t="s">
        <v>206</v>
      </c>
      <c r="B13" s="185" t="s">
        <v>237</v>
      </c>
      <c r="C13" s="50" t="s">
        <v>113</v>
      </c>
      <c r="D13" s="104" t="s">
        <v>86</v>
      </c>
      <c r="E13" s="18" t="s">
        <v>127</v>
      </c>
      <c r="F13" s="18" t="s">
        <v>87</v>
      </c>
      <c r="G13" s="105">
        <v>29960</v>
      </c>
      <c r="H13" s="185" t="s">
        <v>237</v>
      </c>
      <c r="I13" s="40">
        <v>25000</v>
      </c>
      <c r="J13" s="49">
        <v>60</v>
      </c>
      <c r="K13" s="240"/>
      <c r="L13" s="241"/>
      <c r="M13" s="240"/>
      <c r="N13" s="242"/>
      <c r="O13" s="242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6"/>
      <c r="AB13" s="266">
        <f t="shared" si="1"/>
        <v>0</v>
      </c>
      <c r="AE13" s="168">
        <v>60</v>
      </c>
      <c r="AF13" s="168">
        <v>30000</v>
      </c>
      <c r="AG13" s="252"/>
      <c r="AH13" s="180"/>
      <c r="AI13" s="168">
        <v>60</v>
      </c>
      <c r="AJ13" s="168">
        <v>20000</v>
      </c>
      <c r="AK13" s="252"/>
      <c r="AL13" s="180"/>
      <c r="AM13" s="168">
        <v>36</v>
      </c>
      <c r="AN13" s="168">
        <v>20000</v>
      </c>
      <c r="AO13" s="252"/>
      <c r="AP13" s="229">
        <f t="shared" si="0"/>
        <v>0</v>
      </c>
      <c r="AQ13" s="367"/>
      <c r="AR13" s="379"/>
    </row>
    <row r="14" spans="1:44" s="41" customFormat="1" ht="12.75" customHeight="1" x14ac:dyDescent="0.2">
      <c r="A14" s="354" t="s">
        <v>207</v>
      </c>
      <c r="B14" s="185" t="s">
        <v>237</v>
      </c>
      <c r="C14" s="50" t="s">
        <v>113</v>
      </c>
      <c r="D14" s="104" t="s">
        <v>86</v>
      </c>
      <c r="E14" s="18" t="s">
        <v>126</v>
      </c>
      <c r="F14" s="18" t="s">
        <v>87</v>
      </c>
      <c r="G14" s="105">
        <v>28940</v>
      </c>
      <c r="H14" s="185" t="s">
        <v>237</v>
      </c>
      <c r="I14" s="40">
        <v>25000</v>
      </c>
      <c r="J14" s="49">
        <v>60</v>
      </c>
      <c r="K14" s="240"/>
      <c r="L14" s="241"/>
      <c r="M14" s="240"/>
      <c r="N14" s="242"/>
      <c r="O14" s="242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6"/>
      <c r="AB14" s="266">
        <f t="shared" si="1"/>
        <v>0</v>
      </c>
      <c r="AE14" s="168">
        <v>60</v>
      </c>
      <c r="AF14" s="168">
        <v>30000</v>
      </c>
      <c r="AG14" s="252"/>
      <c r="AH14" s="180"/>
      <c r="AI14" s="168">
        <v>60</v>
      </c>
      <c r="AJ14" s="168">
        <v>20000</v>
      </c>
      <c r="AK14" s="252"/>
      <c r="AL14" s="180"/>
      <c r="AM14" s="168">
        <v>36</v>
      </c>
      <c r="AN14" s="168">
        <v>20000</v>
      </c>
      <c r="AO14" s="252"/>
      <c r="AP14" s="229">
        <f t="shared" si="0"/>
        <v>0</v>
      </c>
      <c r="AQ14" s="367"/>
      <c r="AR14" s="379"/>
    </row>
    <row r="15" spans="1:44" s="41" customFormat="1" ht="13.5" customHeight="1" thickBot="1" x14ac:dyDescent="0.25">
      <c r="A15" s="355" t="s">
        <v>208</v>
      </c>
      <c r="B15" s="185" t="s">
        <v>237</v>
      </c>
      <c r="C15" s="50" t="s">
        <v>113</v>
      </c>
      <c r="D15" s="38" t="s">
        <v>58</v>
      </c>
      <c r="E15" s="39" t="s">
        <v>192</v>
      </c>
      <c r="F15" s="43" t="s">
        <v>14</v>
      </c>
      <c r="G15" s="44">
        <v>40390</v>
      </c>
      <c r="H15" s="185" t="s">
        <v>237</v>
      </c>
      <c r="I15" s="139">
        <v>25000</v>
      </c>
      <c r="J15" s="140">
        <v>60</v>
      </c>
      <c r="K15" s="240"/>
      <c r="L15" s="241"/>
      <c r="M15" s="240"/>
      <c r="N15" s="242"/>
      <c r="O15" s="242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6"/>
      <c r="AB15" s="266">
        <f t="shared" si="1"/>
        <v>0</v>
      </c>
      <c r="AE15" s="168">
        <v>60</v>
      </c>
      <c r="AF15" s="168">
        <v>30000</v>
      </c>
      <c r="AG15" s="252"/>
      <c r="AH15" s="180"/>
      <c r="AI15" s="168">
        <v>60</v>
      </c>
      <c r="AJ15" s="168">
        <v>20000</v>
      </c>
      <c r="AK15" s="252"/>
      <c r="AL15" s="180"/>
      <c r="AM15" s="168">
        <v>36</v>
      </c>
      <c r="AN15" s="168">
        <v>20000</v>
      </c>
      <c r="AO15" s="252"/>
      <c r="AP15" s="233">
        <f t="shared" si="0"/>
        <v>0</v>
      </c>
      <c r="AQ15" s="368"/>
      <c r="AR15" s="380"/>
    </row>
    <row r="16" spans="1:44" ht="13.5" thickBot="1" x14ac:dyDescent="0.25">
      <c r="A16" s="356"/>
      <c r="B16" s="409" t="s">
        <v>72</v>
      </c>
      <c r="C16" s="410"/>
      <c r="D16" s="410"/>
      <c r="E16" s="410"/>
      <c r="F16" s="32"/>
      <c r="G16" s="31"/>
      <c r="H16" s="31"/>
      <c r="I16" s="33"/>
      <c r="J16" s="34"/>
      <c r="K16" s="31"/>
      <c r="L16" s="30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0"/>
      <c r="AE16" s="169"/>
      <c r="AF16" s="169"/>
      <c r="AG16" s="230"/>
      <c r="AH16" s="181"/>
      <c r="AI16" s="169"/>
      <c r="AJ16" s="169"/>
      <c r="AK16" s="230"/>
      <c r="AL16" s="181"/>
      <c r="AM16" s="169"/>
      <c r="AN16" s="169"/>
      <c r="AO16" s="230"/>
      <c r="AP16" s="234"/>
    </row>
    <row r="17" spans="1:44" s="41" customFormat="1" ht="12.75" customHeight="1" x14ac:dyDescent="0.2">
      <c r="A17" s="357" t="s">
        <v>209</v>
      </c>
      <c r="B17" s="185" t="s">
        <v>237</v>
      </c>
      <c r="C17" s="50" t="s">
        <v>113</v>
      </c>
      <c r="D17" s="38" t="s">
        <v>121</v>
      </c>
      <c r="E17" s="39" t="s">
        <v>149</v>
      </c>
      <c r="F17" s="43" t="s">
        <v>84</v>
      </c>
      <c r="G17" s="141">
        <v>58300</v>
      </c>
      <c r="H17" s="185" t="s">
        <v>237</v>
      </c>
      <c r="I17" s="137">
        <v>25000</v>
      </c>
      <c r="J17" s="138">
        <v>60</v>
      </c>
      <c r="K17" s="240"/>
      <c r="L17" s="241"/>
      <c r="M17" s="240"/>
      <c r="N17" s="242"/>
      <c r="O17" s="242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6"/>
      <c r="AB17" s="266">
        <f t="shared" ref="AB17:AB27" si="2">SUM(M17:N17,P17:AA17)</f>
        <v>0</v>
      </c>
      <c r="AE17" s="168">
        <v>60</v>
      </c>
      <c r="AF17" s="168">
        <v>30000</v>
      </c>
      <c r="AG17" s="252"/>
      <c r="AH17" s="180"/>
      <c r="AI17" s="168">
        <v>60</v>
      </c>
      <c r="AJ17" s="168">
        <v>20000</v>
      </c>
      <c r="AK17" s="252"/>
      <c r="AL17" s="180"/>
      <c r="AM17" s="168">
        <v>48</v>
      </c>
      <c r="AN17" s="168">
        <v>45000</v>
      </c>
      <c r="AO17" s="254"/>
      <c r="AP17" s="228">
        <f t="shared" ref="AP17:AP27" si="3">AVERAGE(AB17,AG17,AK17,AO17)</f>
        <v>0</v>
      </c>
      <c r="AQ17" s="369">
        <f>AVERAGE(AP17:AP27)</f>
        <v>0</v>
      </c>
      <c r="AR17" s="381">
        <v>0.3</v>
      </c>
    </row>
    <row r="18" spans="1:44" s="41" customFormat="1" ht="12.75" customHeight="1" x14ac:dyDescent="0.2">
      <c r="A18" s="358" t="s">
        <v>210</v>
      </c>
      <c r="B18" s="185" t="s">
        <v>237</v>
      </c>
      <c r="C18" s="50" t="s">
        <v>113</v>
      </c>
      <c r="D18" s="38" t="s">
        <v>59</v>
      </c>
      <c r="E18" s="39" t="s">
        <v>122</v>
      </c>
      <c r="F18" s="43" t="s">
        <v>84</v>
      </c>
      <c r="G18" s="141">
        <v>43275</v>
      </c>
      <c r="H18" s="185" t="s">
        <v>237</v>
      </c>
      <c r="I18" s="137">
        <v>25000</v>
      </c>
      <c r="J18" s="138">
        <v>60</v>
      </c>
      <c r="K18" s="240"/>
      <c r="L18" s="241"/>
      <c r="M18" s="240"/>
      <c r="N18" s="242"/>
      <c r="O18" s="242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6"/>
      <c r="AB18" s="266">
        <f t="shared" si="2"/>
        <v>0</v>
      </c>
      <c r="AE18" s="168">
        <v>60</v>
      </c>
      <c r="AF18" s="168">
        <v>30000</v>
      </c>
      <c r="AG18" s="252"/>
      <c r="AH18" s="180"/>
      <c r="AI18" s="168">
        <v>60</v>
      </c>
      <c r="AJ18" s="168">
        <v>20000</v>
      </c>
      <c r="AK18" s="252"/>
      <c r="AL18" s="180"/>
      <c r="AM18" s="168">
        <v>48</v>
      </c>
      <c r="AN18" s="168">
        <v>45000</v>
      </c>
      <c r="AO18" s="254"/>
      <c r="AP18" s="229">
        <f t="shared" si="3"/>
        <v>0</v>
      </c>
      <c r="AQ18" s="370"/>
      <c r="AR18" s="382"/>
    </row>
    <row r="19" spans="1:44" s="41" customFormat="1" ht="12.75" customHeight="1" x14ac:dyDescent="0.2">
      <c r="A19" s="358" t="s">
        <v>211</v>
      </c>
      <c r="B19" s="185" t="s">
        <v>237</v>
      </c>
      <c r="C19" s="50" t="s">
        <v>113</v>
      </c>
      <c r="D19" s="38" t="s">
        <v>79</v>
      </c>
      <c r="E19" s="39" t="s">
        <v>148</v>
      </c>
      <c r="F19" s="43" t="s">
        <v>84</v>
      </c>
      <c r="G19" s="141">
        <v>40943</v>
      </c>
      <c r="H19" s="185" t="s">
        <v>237</v>
      </c>
      <c r="I19" s="137">
        <v>25000</v>
      </c>
      <c r="J19" s="138">
        <v>60</v>
      </c>
      <c r="K19" s="240"/>
      <c r="L19" s="241"/>
      <c r="M19" s="240"/>
      <c r="N19" s="242"/>
      <c r="O19" s="242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6"/>
      <c r="AB19" s="266">
        <f t="shared" si="2"/>
        <v>0</v>
      </c>
      <c r="AE19" s="168">
        <v>60</v>
      </c>
      <c r="AF19" s="168">
        <v>30000</v>
      </c>
      <c r="AG19" s="252"/>
      <c r="AH19" s="180"/>
      <c r="AI19" s="168">
        <v>60</v>
      </c>
      <c r="AJ19" s="168">
        <v>20000</v>
      </c>
      <c r="AK19" s="252"/>
      <c r="AL19" s="180"/>
      <c r="AM19" s="168">
        <v>60</v>
      </c>
      <c r="AN19" s="168">
        <v>35000</v>
      </c>
      <c r="AO19" s="254"/>
      <c r="AP19" s="229">
        <f t="shared" si="3"/>
        <v>0</v>
      </c>
      <c r="AQ19" s="370"/>
      <c r="AR19" s="382"/>
    </row>
    <row r="20" spans="1:44" s="41" customFormat="1" ht="12.75" customHeight="1" x14ac:dyDescent="0.2">
      <c r="A20" s="358" t="s">
        <v>212</v>
      </c>
      <c r="B20" s="185" t="s">
        <v>237</v>
      </c>
      <c r="C20" s="50" t="s">
        <v>113</v>
      </c>
      <c r="D20" s="38" t="s">
        <v>63</v>
      </c>
      <c r="E20" s="39" t="s">
        <v>78</v>
      </c>
      <c r="F20" s="43" t="s">
        <v>84</v>
      </c>
      <c r="G20" s="141">
        <v>33067</v>
      </c>
      <c r="H20" s="185" t="s">
        <v>237</v>
      </c>
      <c r="I20" s="137">
        <v>25000</v>
      </c>
      <c r="J20" s="138">
        <v>60</v>
      </c>
      <c r="K20" s="240"/>
      <c r="L20" s="241"/>
      <c r="M20" s="240"/>
      <c r="N20" s="242"/>
      <c r="O20" s="242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6"/>
      <c r="AB20" s="266">
        <f t="shared" si="2"/>
        <v>0</v>
      </c>
      <c r="AE20" s="168">
        <v>60</v>
      </c>
      <c r="AF20" s="168">
        <v>30000</v>
      </c>
      <c r="AG20" s="252"/>
      <c r="AH20" s="180"/>
      <c r="AI20" s="168">
        <v>60</v>
      </c>
      <c r="AJ20" s="168">
        <v>20000</v>
      </c>
      <c r="AK20" s="252"/>
      <c r="AL20" s="180"/>
      <c r="AM20" s="168">
        <v>60</v>
      </c>
      <c r="AN20" s="168">
        <v>35000</v>
      </c>
      <c r="AO20" s="254"/>
      <c r="AP20" s="229">
        <f t="shared" si="3"/>
        <v>0</v>
      </c>
      <c r="AQ20" s="370"/>
      <c r="AR20" s="382"/>
    </row>
    <row r="21" spans="1:44" s="41" customFormat="1" ht="12.75" customHeight="1" x14ac:dyDescent="0.2">
      <c r="A21" s="358" t="s">
        <v>213</v>
      </c>
      <c r="B21" s="185" t="s">
        <v>237</v>
      </c>
      <c r="C21" s="50" t="s">
        <v>113</v>
      </c>
      <c r="D21" s="38" t="s">
        <v>63</v>
      </c>
      <c r="E21" s="39" t="s">
        <v>77</v>
      </c>
      <c r="F21" s="43" t="s">
        <v>84</v>
      </c>
      <c r="G21" s="141">
        <v>40115</v>
      </c>
      <c r="H21" s="185" t="s">
        <v>237</v>
      </c>
      <c r="I21" s="137">
        <v>25000</v>
      </c>
      <c r="J21" s="138">
        <v>60</v>
      </c>
      <c r="K21" s="240"/>
      <c r="L21" s="241"/>
      <c r="M21" s="240"/>
      <c r="N21" s="242"/>
      <c r="O21" s="242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6"/>
      <c r="AB21" s="266">
        <f t="shared" si="2"/>
        <v>0</v>
      </c>
      <c r="AE21" s="168">
        <v>60</v>
      </c>
      <c r="AF21" s="168">
        <v>30000</v>
      </c>
      <c r="AG21" s="252"/>
      <c r="AH21" s="180"/>
      <c r="AI21" s="168">
        <v>60</v>
      </c>
      <c r="AJ21" s="168">
        <v>20000</v>
      </c>
      <c r="AK21" s="252"/>
      <c r="AL21" s="180"/>
      <c r="AM21" s="168">
        <v>48</v>
      </c>
      <c r="AN21" s="168">
        <v>45000</v>
      </c>
      <c r="AO21" s="254"/>
      <c r="AP21" s="229">
        <f t="shared" si="3"/>
        <v>0</v>
      </c>
      <c r="AQ21" s="370"/>
      <c r="AR21" s="382"/>
    </row>
    <row r="22" spans="1:44" s="41" customFormat="1" ht="12.75" customHeight="1" x14ac:dyDescent="0.2">
      <c r="A22" s="358" t="s">
        <v>214</v>
      </c>
      <c r="B22" s="185" t="s">
        <v>237</v>
      </c>
      <c r="C22" s="50" t="s">
        <v>113</v>
      </c>
      <c r="D22" s="38" t="s">
        <v>59</v>
      </c>
      <c r="E22" s="39" t="s">
        <v>239</v>
      </c>
      <c r="F22" s="43" t="s">
        <v>84</v>
      </c>
      <c r="G22" s="141">
        <v>42040</v>
      </c>
      <c r="H22" s="185" t="s">
        <v>237</v>
      </c>
      <c r="I22" s="137">
        <v>25000</v>
      </c>
      <c r="J22" s="138">
        <v>60</v>
      </c>
      <c r="K22" s="240"/>
      <c r="L22" s="241"/>
      <c r="M22" s="240"/>
      <c r="N22" s="242"/>
      <c r="O22" s="242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6"/>
      <c r="AB22" s="266">
        <f t="shared" si="2"/>
        <v>0</v>
      </c>
      <c r="AE22" s="168">
        <v>60</v>
      </c>
      <c r="AF22" s="168">
        <v>30000</v>
      </c>
      <c r="AG22" s="252"/>
      <c r="AH22" s="180"/>
      <c r="AI22" s="168">
        <v>60</v>
      </c>
      <c r="AJ22" s="168">
        <v>20000</v>
      </c>
      <c r="AK22" s="252"/>
      <c r="AL22" s="180"/>
      <c r="AM22" s="168">
        <v>60</v>
      </c>
      <c r="AN22" s="168">
        <v>35000</v>
      </c>
      <c r="AO22" s="254"/>
      <c r="AP22" s="229">
        <f t="shared" si="3"/>
        <v>0</v>
      </c>
      <c r="AQ22" s="370"/>
      <c r="AR22" s="382"/>
    </row>
    <row r="23" spans="1:44" s="41" customFormat="1" ht="12.75" customHeight="1" x14ac:dyDescent="0.2">
      <c r="A23" s="358" t="s">
        <v>215</v>
      </c>
      <c r="B23" s="185" t="s">
        <v>237</v>
      </c>
      <c r="C23" s="50" t="s">
        <v>113</v>
      </c>
      <c r="D23" s="42" t="s">
        <v>64</v>
      </c>
      <c r="E23" s="99" t="s">
        <v>150</v>
      </c>
      <c r="F23" s="43" t="s">
        <v>84</v>
      </c>
      <c r="G23" s="44">
        <v>43887</v>
      </c>
      <c r="H23" s="185" t="s">
        <v>237</v>
      </c>
      <c r="I23" s="137">
        <v>25000</v>
      </c>
      <c r="J23" s="138">
        <v>60</v>
      </c>
      <c r="K23" s="240"/>
      <c r="L23" s="241"/>
      <c r="M23" s="240"/>
      <c r="N23" s="242"/>
      <c r="O23" s="242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6"/>
      <c r="AB23" s="266">
        <f t="shared" si="2"/>
        <v>0</v>
      </c>
      <c r="AE23" s="168">
        <v>60</v>
      </c>
      <c r="AF23" s="168">
        <v>30000</v>
      </c>
      <c r="AG23" s="252"/>
      <c r="AH23" s="180"/>
      <c r="AI23" s="168">
        <v>60</v>
      </c>
      <c r="AJ23" s="168">
        <v>20000</v>
      </c>
      <c r="AK23" s="252"/>
      <c r="AL23" s="180"/>
      <c r="AM23" s="168">
        <v>60</v>
      </c>
      <c r="AN23" s="168">
        <v>35000</v>
      </c>
      <c r="AO23" s="254"/>
      <c r="AP23" s="229">
        <f t="shared" si="3"/>
        <v>0</v>
      </c>
      <c r="AQ23" s="370"/>
      <c r="AR23" s="382"/>
    </row>
    <row r="24" spans="1:44" s="41" customFormat="1" ht="12.75" customHeight="1" x14ac:dyDescent="0.2">
      <c r="A24" s="358" t="s">
        <v>216</v>
      </c>
      <c r="B24" s="185" t="s">
        <v>237</v>
      </c>
      <c r="C24" s="50" t="s">
        <v>113</v>
      </c>
      <c r="D24" s="38" t="s">
        <v>64</v>
      </c>
      <c r="E24" s="39" t="s">
        <v>124</v>
      </c>
      <c r="F24" s="43" t="s">
        <v>84</v>
      </c>
      <c r="G24" s="44">
        <v>38090</v>
      </c>
      <c r="H24" s="185" t="s">
        <v>237</v>
      </c>
      <c r="I24" s="137">
        <v>25000</v>
      </c>
      <c r="J24" s="138">
        <v>60</v>
      </c>
      <c r="K24" s="240"/>
      <c r="L24" s="241"/>
      <c r="M24" s="240"/>
      <c r="N24" s="242"/>
      <c r="O24" s="242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6"/>
      <c r="AB24" s="266">
        <f t="shared" si="2"/>
        <v>0</v>
      </c>
      <c r="AE24" s="168">
        <v>60</v>
      </c>
      <c r="AF24" s="168">
        <v>30000</v>
      </c>
      <c r="AG24" s="252"/>
      <c r="AH24" s="180"/>
      <c r="AI24" s="168">
        <v>60</v>
      </c>
      <c r="AJ24" s="168">
        <v>20000</v>
      </c>
      <c r="AK24" s="252"/>
      <c r="AL24" s="180"/>
      <c r="AM24" s="168">
        <v>48</v>
      </c>
      <c r="AN24" s="168">
        <v>45000</v>
      </c>
      <c r="AO24" s="254"/>
      <c r="AP24" s="229">
        <f t="shared" si="3"/>
        <v>0</v>
      </c>
      <c r="AQ24" s="370"/>
      <c r="AR24" s="382"/>
    </row>
    <row r="25" spans="1:44" s="41" customFormat="1" ht="12.75" customHeight="1" x14ac:dyDescent="0.2">
      <c r="A25" s="358" t="s">
        <v>217</v>
      </c>
      <c r="B25" s="185" t="s">
        <v>237</v>
      </c>
      <c r="C25" s="50" t="s">
        <v>113</v>
      </c>
      <c r="D25" s="38" t="s">
        <v>64</v>
      </c>
      <c r="E25" s="39" t="s">
        <v>125</v>
      </c>
      <c r="F25" s="43" t="s">
        <v>84</v>
      </c>
      <c r="G25" s="44">
        <v>45000</v>
      </c>
      <c r="H25" s="185" t="s">
        <v>237</v>
      </c>
      <c r="I25" s="137">
        <v>25000</v>
      </c>
      <c r="J25" s="138">
        <v>60</v>
      </c>
      <c r="K25" s="240"/>
      <c r="L25" s="241"/>
      <c r="M25" s="240"/>
      <c r="N25" s="242"/>
      <c r="O25" s="242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6"/>
      <c r="AB25" s="266">
        <f t="shared" si="2"/>
        <v>0</v>
      </c>
      <c r="AE25" s="168">
        <v>60</v>
      </c>
      <c r="AF25" s="168">
        <v>30000</v>
      </c>
      <c r="AG25" s="252"/>
      <c r="AH25" s="180"/>
      <c r="AI25" s="168">
        <v>60</v>
      </c>
      <c r="AJ25" s="168">
        <v>20000</v>
      </c>
      <c r="AK25" s="252"/>
      <c r="AL25" s="180"/>
      <c r="AM25" s="168">
        <v>48</v>
      </c>
      <c r="AN25" s="168">
        <v>45000</v>
      </c>
      <c r="AO25" s="254"/>
      <c r="AP25" s="229">
        <f t="shared" si="3"/>
        <v>0</v>
      </c>
      <c r="AQ25" s="370"/>
      <c r="AR25" s="382"/>
    </row>
    <row r="26" spans="1:44" s="41" customFormat="1" ht="12.75" customHeight="1" x14ac:dyDescent="0.2">
      <c r="A26" s="358" t="s">
        <v>218</v>
      </c>
      <c r="B26" s="185" t="s">
        <v>237</v>
      </c>
      <c r="C26" s="50" t="s">
        <v>113</v>
      </c>
      <c r="D26" s="38" t="s">
        <v>57</v>
      </c>
      <c r="E26" s="39" t="s">
        <v>151</v>
      </c>
      <c r="F26" s="43" t="s">
        <v>84</v>
      </c>
      <c r="G26" s="141">
        <v>32200</v>
      </c>
      <c r="H26" s="185" t="s">
        <v>237</v>
      </c>
      <c r="I26" s="137">
        <v>25000</v>
      </c>
      <c r="J26" s="138">
        <v>60</v>
      </c>
      <c r="K26" s="240"/>
      <c r="L26" s="241"/>
      <c r="M26" s="240"/>
      <c r="N26" s="242"/>
      <c r="O26" s="242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6"/>
      <c r="AB26" s="266">
        <f t="shared" si="2"/>
        <v>0</v>
      </c>
      <c r="AE26" s="168">
        <v>60</v>
      </c>
      <c r="AF26" s="168">
        <v>30000</v>
      </c>
      <c r="AG26" s="252"/>
      <c r="AH26" s="180"/>
      <c r="AI26" s="168">
        <v>60</v>
      </c>
      <c r="AJ26" s="168">
        <v>20000</v>
      </c>
      <c r="AK26" s="252"/>
      <c r="AL26" s="180"/>
      <c r="AM26" s="168">
        <v>60</v>
      </c>
      <c r="AN26" s="168">
        <v>35000</v>
      </c>
      <c r="AO26" s="254"/>
      <c r="AP26" s="229">
        <f t="shared" si="3"/>
        <v>0</v>
      </c>
      <c r="AQ26" s="370"/>
      <c r="AR26" s="382"/>
    </row>
    <row r="27" spans="1:44" s="41" customFormat="1" ht="13.5" customHeight="1" thickBot="1" x14ac:dyDescent="0.25">
      <c r="A27" s="359" t="s">
        <v>219</v>
      </c>
      <c r="B27" s="185" t="s">
        <v>237</v>
      </c>
      <c r="C27" s="50" t="s">
        <v>113</v>
      </c>
      <c r="D27" s="38" t="s">
        <v>58</v>
      </c>
      <c r="E27" s="39" t="s">
        <v>80</v>
      </c>
      <c r="F27" s="43" t="s">
        <v>84</v>
      </c>
      <c r="G27" s="141">
        <v>39250</v>
      </c>
      <c r="H27" s="185" t="s">
        <v>237</v>
      </c>
      <c r="I27" s="137">
        <v>25000</v>
      </c>
      <c r="J27" s="138">
        <v>60</v>
      </c>
      <c r="K27" s="240"/>
      <c r="L27" s="241"/>
      <c r="M27" s="240"/>
      <c r="N27" s="242"/>
      <c r="O27" s="242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6"/>
      <c r="AB27" s="266">
        <f t="shared" si="2"/>
        <v>0</v>
      </c>
      <c r="AE27" s="168">
        <v>60</v>
      </c>
      <c r="AF27" s="168">
        <v>30000</v>
      </c>
      <c r="AG27" s="252"/>
      <c r="AH27" s="180"/>
      <c r="AI27" s="168">
        <v>60</v>
      </c>
      <c r="AJ27" s="168">
        <v>20000</v>
      </c>
      <c r="AK27" s="252"/>
      <c r="AL27" s="180"/>
      <c r="AM27" s="168">
        <v>60</v>
      </c>
      <c r="AN27" s="168">
        <v>35000</v>
      </c>
      <c r="AO27" s="254"/>
      <c r="AP27" s="233">
        <f t="shared" si="3"/>
        <v>0</v>
      </c>
      <c r="AQ27" s="371"/>
      <c r="AR27" s="383"/>
    </row>
    <row r="28" spans="1:44" ht="13.5" thickBot="1" x14ac:dyDescent="0.25">
      <c r="A28" s="356"/>
      <c r="B28" s="405" t="s">
        <v>73</v>
      </c>
      <c r="C28" s="406"/>
      <c r="D28" s="406"/>
      <c r="E28" s="406"/>
      <c r="F28" s="73"/>
      <c r="G28" s="74"/>
      <c r="H28" s="74"/>
      <c r="I28" s="75"/>
      <c r="J28" s="76"/>
      <c r="K28" s="74"/>
      <c r="L28" s="77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247"/>
      <c r="AB28" s="85"/>
      <c r="AC28" s="173"/>
      <c r="AE28" s="170"/>
      <c r="AF28" s="170"/>
      <c r="AG28" s="231"/>
      <c r="AH28" s="181"/>
      <c r="AI28" s="170"/>
      <c r="AJ28" s="170"/>
      <c r="AK28" s="231"/>
      <c r="AL28" s="181"/>
      <c r="AM28" s="170"/>
      <c r="AN28" s="170"/>
      <c r="AO28" s="231"/>
      <c r="AP28" s="234"/>
    </row>
    <row r="29" spans="1:44" s="41" customFormat="1" ht="12.75" customHeight="1" x14ac:dyDescent="0.2">
      <c r="A29" s="357" t="s">
        <v>220</v>
      </c>
      <c r="B29" s="185" t="s">
        <v>237</v>
      </c>
      <c r="C29" s="50" t="s">
        <v>113</v>
      </c>
      <c r="D29" s="38" t="s">
        <v>65</v>
      </c>
      <c r="E29" s="39" t="s">
        <v>142</v>
      </c>
      <c r="F29" s="43" t="s">
        <v>8</v>
      </c>
      <c r="G29" s="44">
        <v>48540</v>
      </c>
      <c r="H29" s="185" t="s">
        <v>237</v>
      </c>
      <c r="I29" s="40">
        <v>35000</v>
      </c>
      <c r="J29" s="49">
        <v>60</v>
      </c>
      <c r="K29" s="240"/>
      <c r="L29" s="241"/>
      <c r="M29" s="240"/>
      <c r="N29" s="242"/>
      <c r="O29" s="242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6"/>
      <c r="AB29" s="266">
        <f t="shared" ref="AB29:AB33" si="4">SUM(M29:N29,P29:AA29)</f>
        <v>0</v>
      </c>
      <c r="AE29" s="168">
        <v>60</v>
      </c>
      <c r="AF29" s="168">
        <v>30000</v>
      </c>
      <c r="AG29" s="252"/>
      <c r="AH29" s="180"/>
      <c r="AI29" s="168">
        <v>48</v>
      </c>
      <c r="AJ29" s="168">
        <v>35000</v>
      </c>
      <c r="AK29" s="252"/>
      <c r="AL29" s="180"/>
      <c r="AM29" s="168">
        <v>36</v>
      </c>
      <c r="AN29" s="168">
        <v>40000</v>
      </c>
      <c r="AO29" s="254"/>
      <c r="AP29" s="235">
        <f>AVERAGE(AB29,AG29,AK29,AO29)</f>
        <v>0</v>
      </c>
      <c r="AQ29" s="372">
        <f>AVERAGE(AP29:AP33)</f>
        <v>0</v>
      </c>
      <c r="AR29" s="384">
        <v>0.1</v>
      </c>
    </row>
    <row r="30" spans="1:44" s="41" customFormat="1" ht="12.75" customHeight="1" x14ac:dyDescent="0.2">
      <c r="A30" s="358" t="s">
        <v>221</v>
      </c>
      <c r="B30" s="185" t="s">
        <v>237</v>
      </c>
      <c r="C30" s="50" t="s">
        <v>113</v>
      </c>
      <c r="D30" s="38" t="s">
        <v>79</v>
      </c>
      <c r="E30" s="39" t="s">
        <v>193</v>
      </c>
      <c r="F30" s="43" t="s">
        <v>8</v>
      </c>
      <c r="G30" s="44">
        <v>40068</v>
      </c>
      <c r="H30" s="185" t="s">
        <v>237</v>
      </c>
      <c r="I30" s="40">
        <v>35000</v>
      </c>
      <c r="J30" s="49">
        <v>60</v>
      </c>
      <c r="K30" s="240"/>
      <c r="L30" s="241"/>
      <c r="M30" s="240"/>
      <c r="N30" s="242"/>
      <c r="O30" s="242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6"/>
      <c r="AB30" s="266">
        <f t="shared" si="4"/>
        <v>0</v>
      </c>
      <c r="AE30" s="168">
        <v>60</v>
      </c>
      <c r="AF30" s="168">
        <v>30000</v>
      </c>
      <c r="AG30" s="252"/>
      <c r="AH30" s="180"/>
      <c r="AI30" s="168">
        <v>48</v>
      </c>
      <c r="AJ30" s="168">
        <v>35000</v>
      </c>
      <c r="AK30" s="252"/>
      <c r="AL30" s="180"/>
      <c r="AM30" s="168">
        <v>36</v>
      </c>
      <c r="AN30" s="168">
        <v>40000</v>
      </c>
      <c r="AO30" s="254"/>
      <c r="AP30" s="236">
        <f>AVERAGE(AB30,AG30,AK30,AO30)</f>
        <v>0</v>
      </c>
      <c r="AQ30" s="373"/>
      <c r="AR30" s="385"/>
    </row>
    <row r="31" spans="1:44" s="41" customFormat="1" ht="12.75" customHeight="1" x14ac:dyDescent="0.2">
      <c r="A31" s="358" t="s">
        <v>222</v>
      </c>
      <c r="B31" s="185" t="s">
        <v>237</v>
      </c>
      <c r="C31" s="50" t="s">
        <v>113</v>
      </c>
      <c r="D31" s="38" t="s">
        <v>57</v>
      </c>
      <c r="E31" s="39" t="s">
        <v>194</v>
      </c>
      <c r="F31" s="43" t="s">
        <v>8</v>
      </c>
      <c r="G31" s="44">
        <v>32290</v>
      </c>
      <c r="H31" s="185" t="s">
        <v>237</v>
      </c>
      <c r="I31" s="40">
        <v>35000</v>
      </c>
      <c r="J31" s="49">
        <v>60</v>
      </c>
      <c r="K31" s="240"/>
      <c r="L31" s="241"/>
      <c r="M31" s="240"/>
      <c r="N31" s="242"/>
      <c r="O31" s="242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6"/>
      <c r="AB31" s="266">
        <f t="shared" si="4"/>
        <v>0</v>
      </c>
      <c r="AE31" s="168">
        <v>60</v>
      </c>
      <c r="AF31" s="168">
        <v>30000</v>
      </c>
      <c r="AG31" s="252"/>
      <c r="AH31" s="180"/>
      <c r="AI31" s="168">
        <v>48</v>
      </c>
      <c r="AJ31" s="168">
        <v>35000</v>
      </c>
      <c r="AK31" s="252"/>
      <c r="AL31" s="180"/>
      <c r="AM31" s="168">
        <v>36</v>
      </c>
      <c r="AN31" s="168">
        <v>40000</v>
      </c>
      <c r="AO31" s="254"/>
      <c r="AP31" s="236">
        <f>AVERAGE(AB31,AG31,AK31,AO31)</f>
        <v>0</v>
      </c>
      <c r="AQ31" s="373"/>
      <c r="AR31" s="385"/>
    </row>
    <row r="32" spans="1:44" s="41" customFormat="1" ht="12.75" customHeight="1" x14ac:dyDescent="0.2">
      <c r="A32" s="358" t="s">
        <v>223</v>
      </c>
      <c r="B32" s="185" t="s">
        <v>237</v>
      </c>
      <c r="C32" s="50" t="s">
        <v>113</v>
      </c>
      <c r="D32" s="38" t="s">
        <v>57</v>
      </c>
      <c r="E32" s="39" t="s">
        <v>195</v>
      </c>
      <c r="F32" s="43" t="s">
        <v>8</v>
      </c>
      <c r="G32" s="44">
        <v>40950</v>
      </c>
      <c r="H32" s="185" t="s">
        <v>237</v>
      </c>
      <c r="I32" s="40">
        <v>35000</v>
      </c>
      <c r="J32" s="49">
        <v>60</v>
      </c>
      <c r="K32" s="240"/>
      <c r="L32" s="241"/>
      <c r="M32" s="240"/>
      <c r="N32" s="242"/>
      <c r="O32" s="242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6"/>
      <c r="AB32" s="266">
        <f t="shared" si="4"/>
        <v>0</v>
      </c>
      <c r="AE32" s="168">
        <v>60</v>
      </c>
      <c r="AF32" s="168">
        <v>30000</v>
      </c>
      <c r="AG32" s="252"/>
      <c r="AH32" s="180"/>
      <c r="AI32" s="168">
        <v>48</v>
      </c>
      <c r="AJ32" s="168">
        <v>35000</v>
      </c>
      <c r="AK32" s="252"/>
      <c r="AL32" s="180"/>
      <c r="AM32" s="168">
        <v>36</v>
      </c>
      <c r="AN32" s="168">
        <v>40000</v>
      </c>
      <c r="AO32" s="254"/>
      <c r="AP32" s="236">
        <f>AVERAGE(AB32,AG32,AK32,AO32)</f>
        <v>0</v>
      </c>
      <c r="AQ32" s="373"/>
      <c r="AR32" s="385"/>
    </row>
    <row r="33" spans="1:44" s="41" customFormat="1" ht="13.5" customHeight="1" thickBot="1" x14ac:dyDescent="0.25">
      <c r="A33" s="359" t="s">
        <v>224</v>
      </c>
      <c r="B33" s="185" t="s">
        <v>237</v>
      </c>
      <c r="C33" s="50" t="s">
        <v>113</v>
      </c>
      <c r="D33" s="38" t="s">
        <v>56</v>
      </c>
      <c r="E33" s="39" t="s">
        <v>129</v>
      </c>
      <c r="F33" s="43" t="s">
        <v>8</v>
      </c>
      <c r="G33" s="44">
        <v>37950</v>
      </c>
      <c r="H33" s="185" t="s">
        <v>237</v>
      </c>
      <c r="I33" s="40">
        <v>35000</v>
      </c>
      <c r="J33" s="49">
        <v>60</v>
      </c>
      <c r="K33" s="240"/>
      <c r="L33" s="241"/>
      <c r="M33" s="240"/>
      <c r="N33" s="242"/>
      <c r="O33" s="242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6"/>
      <c r="AB33" s="266">
        <f t="shared" si="4"/>
        <v>0</v>
      </c>
      <c r="AE33" s="168">
        <v>60</v>
      </c>
      <c r="AF33" s="168">
        <v>30000</v>
      </c>
      <c r="AG33" s="252"/>
      <c r="AH33" s="180"/>
      <c r="AI33" s="168">
        <v>48</v>
      </c>
      <c r="AJ33" s="168">
        <v>35000</v>
      </c>
      <c r="AK33" s="252"/>
      <c r="AL33" s="180"/>
      <c r="AM33" s="168">
        <v>36</v>
      </c>
      <c r="AN33" s="168">
        <v>40000</v>
      </c>
      <c r="AO33" s="254"/>
      <c r="AP33" s="237">
        <f>AVERAGE(AB33,AG33,AK33,AO33)</f>
        <v>0</v>
      </c>
      <c r="AQ33" s="374"/>
      <c r="AR33" s="386"/>
    </row>
    <row r="34" spans="1:44" ht="13.5" thickBot="1" x14ac:dyDescent="0.25">
      <c r="A34" s="356"/>
      <c r="B34" s="407" t="s">
        <v>74</v>
      </c>
      <c r="C34" s="408"/>
      <c r="D34" s="408"/>
      <c r="E34" s="408"/>
      <c r="F34" s="86"/>
      <c r="G34" s="87"/>
      <c r="H34" s="87"/>
      <c r="I34" s="88"/>
      <c r="J34" s="89"/>
      <c r="K34" s="87"/>
      <c r="L34" s="90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248"/>
      <c r="AB34" s="92"/>
      <c r="AC34" s="173"/>
      <c r="AE34" s="171"/>
      <c r="AF34" s="171"/>
      <c r="AG34" s="232"/>
      <c r="AH34" s="181"/>
      <c r="AI34" s="171"/>
      <c r="AJ34" s="171"/>
      <c r="AK34" s="232"/>
      <c r="AL34" s="181"/>
      <c r="AM34" s="171"/>
      <c r="AN34" s="171"/>
      <c r="AO34" s="232"/>
      <c r="AP34" s="234"/>
    </row>
    <row r="35" spans="1:44" s="41" customFormat="1" ht="12.75" customHeight="1" x14ac:dyDescent="0.2">
      <c r="A35" s="357" t="s">
        <v>225</v>
      </c>
      <c r="B35" s="100" t="s">
        <v>184</v>
      </c>
      <c r="C35" s="50" t="s">
        <v>113</v>
      </c>
      <c r="D35" s="101" t="s">
        <v>58</v>
      </c>
      <c r="E35" s="102" t="s">
        <v>141</v>
      </c>
      <c r="F35" s="18" t="s">
        <v>14</v>
      </c>
      <c r="G35" s="103">
        <v>32700</v>
      </c>
      <c r="H35" s="103">
        <v>8000</v>
      </c>
      <c r="I35" s="40">
        <v>35000</v>
      </c>
      <c r="J35" s="49">
        <v>60</v>
      </c>
      <c r="K35" s="260"/>
      <c r="L35" s="26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66">
        <f t="shared" ref="AB35:AB46" si="5">SUM(M35:N35,P35:AA35)</f>
        <v>0</v>
      </c>
      <c r="AE35" s="168">
        <v>72</v>
      </c>
      <c r="AF35" s="168">
        <v>30000</v>
      </c>
      <c r="AG35" s="252"/>
      <c r="AH35" s="180"/>
      <c r="AI35" s="168">
        <v>60</v>
      </c>
      <c r="AJ35" s="168">
        <v>30000</v>
      </c>
      <c r="AK35" s="252"/>
      <c r="AL35" s="180"/>
      <c r="AM35" s="168">
        <v>36</v>
      </c>
      <c r="AN35" s="168">
        <v>40000</v>
      </c>
      <c r="AO35" s="254"/>
      <c r="AP35" s="235">
        <f t="shared" ref="AP35:AP46" si="6">AVERAGE(AB35,AG35,AK35,AO35)</f>
        <v>0</v>
      </c>
      <c r="AQ35" s="375">
        <f>(AP46+AVERAGE(AP35:AP45))/2</f>
        <v>0</v>
      </c>
      <c r="AR35" s="387">
        <v>0.5</v>
      </c>
    </row>
    <row r="36" spans="1:44" s="41" customFormat="1" ht="12.75" customHeight="1" x14ac:dyDescent="0.2">
      <c r="A36" s="358" t="s">
        <v>226</v>
      </c>
      <c r="B36" s="100" t="s">
        <v>184</v>
      </c>
      <c r="C36" s="50" t="s">
        <v>113</v>
      </c>
      <c r="D36" s="38" t="s">
        <v>59</v>
      </c>
      <c r="E36" s="39" t="s">
        <v>128</v>
      </c>
      <c r="F36" s="18" t="s">
        <v>87</v>
      </c>
      <c r="G36" s="44">
        <v>27935</v>
      </c>
      <c r="H36" s="45">
        <v>8000</v>
      </c>
      <c r="I36" s="40">
        <v>35000</v>
      </c>
      <c r="J36" s="49">
        <v>60</v>
      </c>
      <c r="K36" s="260"/>
      <c r="L36" s="263"/>
      <c r="M36" s="242"/>
      <c r="N36" s="242"/>
      <c r="O36" s="242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6"/>
      <c r="AB36" s="266">
        <f t="shared" si="5"/>
        <v>0</v>
      </c>
      <c r="AE36" s="168">
        <v>72</v>
      </c>
      <c r="AF36" s="168">
        <v>30000</v>
      </c>
      <c r="AG36" s="252"/>
      <c r="AH36" s="180"/>
      <c r="AI36" s="168">
        <v>60</v>
      </c>
      <c r="AJ36" s="168">
        <v>30000</v>
      </c>
      <c r="AK36" s="252"/>
      <c r="AL36" s="180"/>
      <c r="AM36" s="168">
        <v>36</v>
      </c>
      <c r="AN36" s="168">
        <v>40000</v>
      </c>
      <c r="AO36" s="254"/>
      <c r="AP36" s="236">
        <f t="shared" si="6"/>
        <v>0</v>
      </c>
      <c r="AQ36" s="376"/>
      <c r="AR36" s="388"/>
    </row>
    <row r="37" spans="1:44" s="41" customFormat="1" ht="12.75" customHeight="1" x14ac:dyDescent="0.2">
      <c r="A37" s="358" t="s">
        <v>227</v>
      </c>
      <c r="B37" s="100" t="s">
        <v>184</v>
      </c>
      <c r="C37" s="50" t="s">
        <v>113</v>
      </c>
      <c r="D37" s="104" t="s">
        <v>57</v>
      </c>
      <c r="E37" s="18" t="s">
        <v>140</v>
      </c>
      <c r="F37" s="18" t="s">
        <v>14</v>
      </c>
      <c r="G37" s="105">
        <v>35070</v>
      </c>
      <c r="H37" s="105">
        <v>8000</v>
      </c>
      <c r="I37" s="40">
        <v>35000</v>
      </c>
      <c r="J37" s="49">
        <v>60</v>
      </c>
      <c r="K37" s="260"/>
      <c r="L37" s="263"/>
      <c r="M37" s="240"/>
      <c r="N37" s="242"/>
      <c r="O37" s="242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6"/>
      <c r="AB37" s="266">
        <f t="shared" si="5"/>
        <v>0</v>
      </c>
      <c r="AE37" s="168">
        <v>72</v>
      </c>
      <c r="AF37" s="168">
        <v>30000</v>
      </c>
      <c r="AG37" s="252"/>
      <c r="AH37" s="180"/>
      <c r="AI37" s="168">
        <v>60</v>
      </c>
      <c r="AJ37" s="168">
        <v>30000</v>
      </c>
      <c r="AK37" s="252"/>
      <c r="AL37" s="180"/>
      <c r="AM37" s="168">
        <v>36</v>
      </c>
      <c r="AN37" s="168">
        <v>40000</v>
      </c>
      <c r="AO37" s="254"/>
      <c r="AP37" s="236">
        <f t="shared" si="6"/>
        <v>0</v>
      </c>
      <c r="AQ37" s="376"/>
      <c r="AR37" s="388"/>
    </row>
    <row r="38" spans="1:44" s="41" customFormat="1" ht="12.75" customHeight="1" x14ac:dyDescent="0.2">
      <c r="A38" s="358" t="s">
        <v>228</v>
      </c>
      <c r="B38" s="100" t="s">
        <v>184</v>
      </c>
      <c r="C38" s="50" t="s">
        <v>113</v>
      </c>
      <c r="D38" s="104" t="s">
        <v>57</v>
      </c>
      <c r="E38" s="18" t="s">
        <v>139</v>
      </c>
      <c r="F38" s="18" t="s">
        <v>8</v>
      </c>
      <c r="G38" s="105">
        <v>38470</v>
      </c>
      <c r="H38" s="105">
        <v>8000</v>
      </c>
      <c r="I38" s="40">
        <v>35000</v>
      </c>
      <c r="J38" s="49">
        <v>60</v>
      </c>
      <c r="K38" s="260"/>
      <c r="L38" s="263"/>
      <c r="M38" s="240"/>
      <c r="N38" s="242"/>
      <c r="O38" s="242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6"/>
      <c r="AB38" s="266">
        <f t="shared" si="5"/>
        <v>0</v>
      </c>
      <c r="AE38" s="168">
        <v>72</v>
      </c>
      <c r="AF38" s="168">
        <v>30000</v>
      </c>
      <c r="AG38" s="252"/>
      <c r="AH38" s="180"/>
      <c r="AI38" s="168">
        <v>60</v>
      </c>
      <c r="AJ38" s="168">
        <v>30000</v>
      </c>
      <c r="AK38" s="252"/>
      <c r="AL38" s="180"/>
      <c r="AM38" s="168">
        <v>36</v>
      </c>
      <c r="AN38" s="168">
        <v>40000</v>
      </c>
      <c r="AO38" s="254"/>
      <c r="AP38" s="236">
        <f t="shared" si="6"/>
        <v>0</v>
      </c>
      <c r="AQ38" s="376"/>
      <c r="AR38" s="388"/>
    </row>
    <row r="39" spans="1:44" s="41" customFormat="1" ht="12.75" customHeight="1" x14ac:dyDescent="0.2">
      <c r="A39" s="358" t="s">
        <v>229</v>
      </c>
      <c r="B39" s="100" t="s">
        <v>184</v>
      </c>
      <c r="C39" s="50" t="s">
        <v>113</v>
      </c>
      <c r="D39" s="101" t="s">
        <v>85</v>
      </c>
      <c r="E39" s="106" t="s">
        <v>88</v>
      </c>
      <c r="F39" s="18" t="s">
        <v>14</v>
      </c>
      <c r="G39" s="105">
        <v>34675</v>
      </c>
      <c r="H39" s="105">
        <v>8000</v>
      </c>
      <c r="I39" s="40">
        <v>35000</v>
      </c>
      <c r="J39" s="49">
        <v>60</v>
      </c>
      <c r="K39" s="260"/>
      <c r="L39" s="263"/>
      <c r="M39" s="240"/>
      <c r="N39" s="242"/>
      <c r="O39" s="242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6"/>
      <c r="AB39" s="266">
        <f t="shared" si="5"/>
        <v>0</v>
      </c>
      <c r="AE39" s="168">
        <v>72</v>
      </c>
      <c r="AF39" s="168">
        <v>30000</v>
      </c>
      <c r="AG39" s="252"/>
      <c r="AH39" s="180"/>
      <c r="AI39" s="168">
        <v>60</v>
      </c>
      <c r="AJ39" s="168">
        <v>30000</v>
      </c>
      <c r="AK39" s="252"/>
      <c r="AL39" s="180"/>
      <c r="AM39" s="168">
        <v>36</v>
      </c>
      <c r="AN39" s="168">
        <v>40000</v>
      </c>
      <c r="AO39" s="254"/>
      <c r="AP39" s="236">
        <f t="shared" si="6"/>
        <v>0</v>
      </c>
      <c r="AQ39" s="376"/>
      <c r="AR39" s="388"/>
    </row>
    <row r="40" spans="1:44" s="41" customFormat="1" ht="12.75" customHeight="1" x14ac:dyDescent="0.2">
      <c r="A40" s="358" t="s">
        <v>230</v>
      </c>
      <c r="B40" s="100" t="s">
        <v>184</v>
      </c>
      <c r="C40" s="50" t="s">
        <v>113</v>
      </c>
      <c r="D40" s="101" t="s">
        <v>85</v>
      </c>
      <c r="E40" s="136" t="s">
        <v>112</v>
      </c>
      <c r="F40" s="18" t="s">
        <v>8</v>
      </c>
      <c r="G40" s="105">
        <v>37825</v>
      </c>
      <c r="H40" s="105">
        <v>8000</v>
      </c>
      <c r="I40" s="40">
        <v>35000</v>
      </c>
      <c r="J40" s="49">
        <v>60</v>
      </c>
      <c r="K40" s="260"/>
      <c r="L40" s="263"/>
      <c r="M40" s="240"/>
      <c r="N40" s="242"/>
      <c r="O40" s="242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6"/>
      <c r="AB40" s="266">
        <f t="shared" si="5"/>
        <v>0</v>
      </c>
      <c r="AE40" s="168">
        <v>72</v>
      </c>
      <c r="AF40" s="168">
        <v>30000</v>
      </c>
      <c r="AG40" s="252"/>
      <c r="AH40" s="180"/>
      <c r="AI40" s="168">
        <v>60</v>
      </c>
      <c r="AJ40" s="168">
        <v>30000</v>
      </c>
      <c r="AK40" s="252"/>
      <c r="AL40" s="180"/>
      <c r="AM40" s="168">
        <v>36</v>
      </c>
      <c r="AN40" s="168">
        <v>40000</v>
      </c>
      <c r="AO40" s="254"/>
      <c r="AP40" s="236">
        <f t="shared" si="6"/>
        <v>0</v>
      </c>
      <c r="AQ40" s="376"/>
      <c r="AR40" s="388"/>
    </row>
    <row r="41" spans="1:44" s="41" customFormat="1" ht="12.75" customHeight="1" x14ac:dyDescent="0.2">
      <c r="A41" s="358" t="s">
        <v>231</v>
      </c>
      <c r="B41" s="100" t="s">
        <v>184</v>
      </c>
      <c r="C41" s="50" t="s">
        <v>113</v>
      </c>
      <c r="D41" s="104" t="s">
        <v>62</v>
      </c>
      <c r="E41" s="106" t="s">
        <v>118</v>
      </c>
      <c r="F41" s="18" t="s">
        <v>14</v>
      </c>
      <c r="G41" s="105">
        <v>33065</v>
      </c>
      <c r="H41" s="105">
        <v>8000</v>
      </c>
      <c r="I41" s="40">
        <v>35000</v>
      </c>
      <c r="J41" s="49">
        <v>60</v>
      </c>
      <c r="K41" s="260"/>
      <c r="L41" s="263"/>
      <c r="M41" s="240"/>
      <c r="N41" s="242"/>
      <c r="O41" s="242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6"/>
      <c r="AB41" s="266">
        <f t="shared" si="5"/>
        <v>0</v>
      </c>
      <c r="AE41" s="168">
        <v>72</v>
      </c>
      <c r="AF41" s="168">
        <v>30000</v>
      </c>
      <c r="AG41" s="252"/>
      <c r="AH41" s="180"/>
      <c r="AI41" s="168">
        <v>60</v>
      </c>
      <c r="AJ41" s="168">
        <v>30000</v>
      </c>
      <c r="AK41" s="252"/>
      <c r="AL41" s="180"/>
      <c r="AM41" s="168">
        <v>36</v>
      </c>
      <c r="AN41" s="168">
        <v>40000</v>
      </c>
      <c r="AO41" s="254"/>
      <c r="AP41" s="236">
        <f t="shared" si="6"/>
        <v>0</v>
      </c>
      <c r="AQ41" s="376"/>
      <c r="AR41" s="388"/>
    </row>
    <row r="42" spans="1:44" s="41" customFormat="1" ht="12.75" customHeight="1" x14ac:dyDescent="0.2">
      <c r="A42" s="358" t="s">
        <v>232</v>
      </c>
      <c r="B42" s="100" t="s">
        <v>184</v>
      </c>
      <c r="C42" s="50" t="s">
        <v>113</v>
      </c>
      <c r="D42" s="104" t="s">
        <v>62</v>
      </c>
      <c r="E42" s="107" t="s">
        <v>119</v>
      </c>
      <c r="F42" s="18" t="s">
        <v>8</v>
      </c>
      <c r="G42" s="105">
        <v>35565</v>
      </c>
      <c r="H42" s="105">
        <v>8000</v>
      </c>
      <c r="I42" s="40">
        <v>35000</v>
      </c>
      <c r="J42" s="49">
        <v>60</v>
      </c>
      <c r="K42" s="260"/>
      <c r="L42" s="263"/>
      <c r="M42" s="240"/>
      <c r="N42" s="242"/>
      <c r="O42" s="242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6"/>
      <c r="AB42" s="266">
        <f t="shared" si="5"/>
        <v>0</v>
      </c>
      <c r="AE42" s="168">
        <v>72</v>
      </c>
      <c r="AF42" s="168">
        <v>30000</v>
      </c>
      <c r="AG42" s="252"/>
      <c r="AH42" s="180"/>
      <c r="AI42" s="168">
        <v>60</v>
      </c>
      <c r="AJ42" s="168">
        <v>30000</v>
      </c>
      <c r="AK42" s="252"/>
      <c r="AL42" s="180"/>
      <c r="AM42" s="168">
        <v>36</v>
      </c>
      <c r="AN42" s="168">
        <v>40000</v>
      </c>
      <c r="AO42" s="254"/>
      <c r="AP42" s="236">
        <f t="shared" si="6"/>
        <v>0</v>
      </c>
      <c r="AQ42" s="376"/>
      <c r="AR42" s="388"/>
    </row>
    <row r="43" spans="1:44" s="41" customFormat="1" ht="12.75" customHeight="1" x14ac:dyDescent="0.2">
      <c r="A43" s="358" t="s">
        <v>233</v>
      </c>
      <c r="B43" s="100" t="s">
        <v>184</v>
      </c>
      <c r="C43" s="50" t="s">
        <v>113</v>
      </c>
      <c r="D43" s="104" t="s">
        <v>56</v>
      </c>
      <c r="E43" s="39" t="s">
        <v>114</v>
      </c>
      <c r="F43" s="18" t="s">
        <v>14</v>
      </c>
      <c r="G43" s="105">
        <v>35120</v>
      </c>
      <c r="H43" s="105">
        <v>8000</v>
      </c>
      <c r="I43" s="40">
        <v>35000</v>
      </c>
      <c r="J43" s="49">
        <v>60</v>
      </c>
      <c r="K43" s="260"/>
      <c r="L43" s="263"/>
      <c r="M43" s="240"/>
      <c r="N43" s="242"/>
      <c r="O43" s="242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6"/>
      <c r="AB43" s="266">
        <f t="shared" si="5"/>
        <v>0</v>
      </c>
      <c r="AE43" s="168">
        <v>72</v>
      </c>
      <c r="AF43" s="168">
        <v>30000</v>
      </c>
      <c r="AG43" s="252"/>
      <c r="AH43" s="180"/>
      <c r="AI43" s="168">
        <v>60</v>
      </c>
      <c r="AJ43" s="168">
        <v>30000</v>
      </c>
      <c r="AK43" s="252"/>
      <c r="AL43" s="180"/>
      <c r="AM43" s="168">
        <v>36</v>
      </c>
      <c r="AN43" s="168">
        <v>40000</v>
      </c>
      <c r="AO43" s="254"/>
      <c r="AP43" s="236">
        <f t="shared" si="6"/>
        <v>0</v>
      </c>
      <c r="AQ43" s="376"/>
      <c r="AR43" s="388"/>
    </row>
    <row r="44" spans="1:44" s="41" customFormat="1" ht="12.75" customHeight="1" x14ac:dyDescent="0.2">
      <c r="A44" s="358" t="s">
        <v>234</v>
      </c>
      <c r="B44" s="100" t="s">
        <v>184</v>
      </c>
      <c r="C44" s="50" t="s">
        <v>113</v>
      </c>
      <c r="D44" s="104" t="s">
        <v>56</v>
      </c>
      <c r="E44" s="39" t="s">
        <v>117</v>
      </c>
      <c r="F44" s="18" t="s">
        <v>8</v>
      </c>
      <c r="G44" s="105">
        <v>43110</v>
      </c>
      <c r="H44" s="105">
        <v>8000</v>
      </c>
      <c r="I44" s="40">
        <v>35000</v>
      </c>
      <c r="J44" s="49">
        <v>60</v>
      </c>
      <c r="K44" s="260"/>
      <c r="L44" s="263"/>
      <c r="M44" s="240"/>
      <c r="N44" s="242"/>
      <c r="O44" s="242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6"/>
      <c r="AB44" s="266">
        <f t="shared" si="5"/>
        <v>0</v>
      </c>
      <c r="AE44" s="168">
        <v>72</v>
      </c>
      <c r="AF44" s="168">
        <v>30000</v>
      </c>
      <c r="AG44" s="252"/>
      <c r="AH44" s="180"/>
      <c r="AI44" s="168">
        <v>60</v>
      </c>
      <c r="AJ44" s="168">
        <v>30000</v>
      </c>
      <c r="AK44" s="252"/>
      <c r="AL44" s="180"/>
      <c r="AM44" s="168">
        <v>36</v>
      </c>
      <c r="AN44" s="168">
        <v>40000</v>
      </c>
      <c r="AO44" s="254"/>
      <c r="AP44" s="236">
        <f t="shared" si="6"/>
        <v>0</v>
      </c>
      <c r="AQ44" s="376"/>
      <c r="AR44" s="388"/>
    </row>
    <row r="45" spans="1:44" s="41" customFormat="1" ht="12.75" customHeight="1" x14ac:dyDescent="0.2">
      <c r="A45" s="358" t="s">
        <v>235</v>
      </c>
      <c r="B45" s="100" t="s">
        <v>184</v>
      </c>
      <c r="C45" s="50" t="s">
        <v>113</v>
      </c>
      <c r="D45" s="104" t="s">
        <v>86</v>
      </c>
      <c r="E45" s="18" t="s">
        <v>127</v>
      </c>
      <c r="F45" s="18" t="s">
        <v>87</v>
      </c>
      <c r="G45" s="105">
        <v>30795</v>
      </c>
      <c r="H45" s="105">
        <v>8000</v>
      </c>
      <c r="I45" s="40">
        <v>35000</v>
      </c>
      <c r="J45" s="49">
        <v>60</v>
      </c>
      <c r="K45" s="260"/>
      <c r="L45" s="263"/>
      <c r="M45" s="240"/>
      <c r="N45" s="242"/>
      <c r="O45" s="242"/>
      <c r="P45" s="242"/>
      <c r="Q45" s="242"/>
      <c r="R45" s="242"/>
      <c r="S45" s="242"/>
      <c r="T45" s="243"/>
      <c r="U45" s="243"/>
      <c r="V45" s="243"/>
      <c r="W45" s="243"/>
      <c r="X45" s="243"/>
      <c r="Y45" s="243"/>
      <c r="Z45" s="243"/>
      <c r="AA45" s="246"/>
      <c r="AB45" s="266">
        <f t="shared" si="5"/>
        <v>0</v>
      </c>
      <c r="AE45" s="168">
        <v>72</v>
      </c>
      <c r="AF45" s="168">
        <v>30000</v>
      </c>
      <c r="AG45" s="252"/>
      <c r="AH45" s="180"/>
      <c r="AI45" s="168">
        <v>60</v>
      </c>
      <c r="AJ45" s="168">
        <v>30000</v>
      </c>
      <c r="AK45" s="252"/>
      <c r="AL45" s="180"/>
      <c r="AM45" s="168">
        <v>36</v>
      </c>
      <c r="AN45" s="168">
        <v>40000</v>
      </c>
      <c r="AO45" s="254"/>
      <c r="AP45" s="236">
        <f t="shared" si="6"/>
        <v>0</v>
      </c>
      <c r="AQ45" s="376"/>
      <c r="AR45" s="388"/>
    </row>
    <row r="46" spans="1:44" s="15" customFormat="1" ht="13.5" customHeight="1" thickBot="1" x14ac:dyDescent="0.25">
      <c r="A46" s="359" t="s">
        <v>236</v>
      </c>
      <c r="B46" s="145" t="s">
        <v>131</v>
      </c>
      <c r="C46" s="146" t="s">
        <v>113</v>
      </c>
      <c r="D46" s="147" t="s">
        <v>81</v>
      </c>
      <c r="E46" s="148" t="s">
        <v>190</v>
      </c>
      <c r="F46" s="149" t="s">
        <v>8</v>
      </c>
      <c r="G46" s="150"/>
      <c r="H46" s="150"/>
      <c r="I46" s="250">
        <v>40000</v>
      </c>
      <c r="J46" s="251">
        <v>60</v>
      </c>
      <c r="K46" s="261"/>
      <c r="L46" s="264"/>
      <c r="M46" s="244"/>
      <c r="N46" s="244"/>
      <c r="O46" s="244"/>
      <c r="P46" s="244"/>
      <c r="Q46" s="244"/>
      <c r="R46" s="244"/>
      <c r="S46" s="244"/>
      <c r="T46" s="245"/>
      <c r="U46" s="245"/>
      <c r="V46" s="245"/>
      <c r="W46" s="245"/>
      <c r="X46" s="245"/>
      <c r="Y46" s="245"/>
      <c r="Z46" s="245"/>
      <c r="AA46" s="249"/>
      <c r="AB46" s="267">
        <f t="shared" si="5"/>
        <v>0</v>
      </c>
      <c r="AE46" s="172">
        <v>72</v>
      </c>
      <c r="AF46" s="172">
        <v>35000</v>
      </c>
      <c r="AG46" s="253"/>
      <c r="AH46" s="180"/>
      <c r="AI46" s="190">
        <v>60</v>
      </c>
      <c r="AJ46" s="190">
        <v>35000</v>
      </c>
      <c r="AK46" s="253"/>
      <c r="AL46" s="191"/>
      <c r="AM46" s="190">
        <v>54</v>
      </c>
      <c r="AN46" s="190">
        <v>45000</v>
      </c>
      <c r="AO46" s="255"/>
      <c r="AP46" s="238">
        <f t="shared" si="6"/>
        <v>0</v>
      </c>
      <c r="AQ46" s="377"/>
      <c r="AR46" s="389"/>
    </row>
    <row r="47" spans="1:44" ht="13.5" thickBot="1" x14ac:dyDescent="0.25">
      <c r="G47" s="13"/>
      <c r="H47" s="13"/>
    </row>
    <row r="48" spans="1:44" x14ac:dyDescent="0.2">
      <c r="D48" s="155" t="s">
        <v>138</v>
      </c>
      <c r="G48" s="13"/>
      <c r="H48" s="13"/>
      <c r="AP48" s="365" t="s">
        <v>154</v>
      </c>
      <c r="AQ48" s="363">
        <f>(AR35*AQ35)+(AR29*AQ29)+(AR17*AQ17)+(AR6*AQ6)</f>
        <v>0</v>
      </c>
    </row>
    <row r="49" spans="2:43" ht="13.5" thickBot="1" x14ac:dyDescent="0.25">
      <c r="D49" s="154"/>
      <c r="AP49" s="365"/>
      <c r="AQ49" s="364"/>
    </row>
    <row r="50" spans="2:43" x14ac:dyDescent="0.2">
      <c r="B50" s="72"/>
      <c r="C50" s="17"/>
      <c r="D50" s="399" t="s">
        <v>137</v>
      </c>
      <c r="E50" s="400"/>
    </row>
    <row r="51" spans="2:43" x14ac:dyDescent="0.2">
      <c r="B51" s="16"/>
      <c r="C51" s="16"/>
      <c r="D51" s="401"/>
      <c r="E51" s="402"/>
    </row>
    <row r="52" spans="2:43" x14ac:dyDescent="0.2">
      <c r="D52" s="401"/>
      <c r="E52" s="402"/>
    </row>
    <row r="53" spans="2:43" x14ac:dyDescent="0.2">
      <c r="D53" s="401"/>
      <c r="E53" s="402"/>
    </row>
    <row r="54" spans="2:43" x14ac:dyDescent="0.2">
      <c r="D54" s="401"/>
      <c r="E54" s="402"/>
    </row>
    <row r="55" spans="2:43" x14ac:dyDescent="0.2">
      <c r="D55" s="401"/>
      <c r="E55" s="402"/>
    </row>
    <row r="56" spans="2:43" x14ac:dyDescent="0.2">
      <c r="D56" s="401"/>
      <c r="E56" s="402"/>
    </row>
    <row r="57" spans="2:43" x14ac:dyDescent="0.2">
      <c r="D57" s="401"/>
      <c r="E57" s="402"/>
    </row>
    <row r="58" spans="2:43" x14ac:dyDescent="0.2">
      <c r="D58" s="401"/>
      <c r="E58" s="402"/>
    </row>
    <row r="59" spans="2:43" x14ac:dyDescent="0.2">
      <c r="D59" s="401"/>
      <c r="E59" s="402"/>
    </row>
    <row r="60" spans="2:43" ht="13.5" thickBot="1" x14ac:dyDescent="0.25">
      <c r="D60" s="403"/>
      <c r="E60" s="404"/>
    </row>
  </sheetData>
  <sheetProtection algorithmName="SHA-512" hashValue="dYb5wowZ7QUaCOJVAA3caYqi+0tj429bkcFc2DmCyL+V11tVrmG1wDvJUKAoW1PGk13qQFuZ7W8RQ+zvj9HbsA==" saltValue="tOYDfwW7Xf0hicjxPm4qdQ==" spinCount="100000" sheet="1" objects="1" scenarios="1"/>
  <sortState ref="C29:J33">
    <sortCondition ref="D29:D33"/>
    <sortCondition ref="E29:E33"/>
  </sortState>
  <mergeCells count="19">
    <mergeCell ref="D50:E60"/>
    <mergeCell ref="B28:E28"/>
    <mergeCell ref="B34:E34"/>
    <mergeCell ref="B5:E5"/>
    <mergeCell ref="B16:E16"/>
    <mergeCell ref="AR6:AR15"/>
    <mergeCell ref="AR17:AR27"/>
    <mergeCell ref="AR29:AR33"/>
    <mergeCell ref="AR35:AR46"/>
    <mergeCell ref="AE3:AG3"/>
    <mergeCell ref="AI3:AK3"/>
    <mergeCell ref="AM3:AO3"/>
    <mergeCell ref="K2:AA2"/>
    <mergeCell ref="AQ48:AQ49"/>
    <mergeCell ref="AP48:AP49"/>
    <mergeCell ref="AQ6:AQ15"/>
    <mergeCell ref="AQ17:AQ27"/>
    <mergeCell ref="AQ29:AQ33"/>
    <mergeCell ref="AQ35:AQ46"/>
  </mergeCells>
  <phoneticPr fontId="2" type="noConversion"/>
  <pageMargins left="0.75" right="0.75" top="1" bottom="1" header="0.5" footer="0.5"/>
  <pageSetup paperSize="9" scale="3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6"/>
  <sheetViews>
    <sheetView showGridLines="0" workbookViewId="0">
      <selection activeCell="G9" sqref="G9"/>
    </sheetView>
  </sheetViews>
  <sheetFormatPr defaultColWidth="10.28515625" defaultRowHeight="15" x14ac:dyDescent="0.25"/>
  <cols>
    <col min="1" max="1" width="1.140625" style="121" customWidth="1"/>
    <col min="2" max="20" width="10.85546875" style="121" customWidth="1"/>
    <col min="21" max="16384" width="10.28515625" style="121"/>
  </cols>
  <sheetData>
    <row r="1" spans="2:20" ht="5.25" customHeight="1" x14ac:dyDescent="0.25">
      <c r="T1" s="122"/>
    </row>
    <row r="2" spans="2:20" x14ac:dyDescent="0.25">
      <c r="B2" s="123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124"/>
    </row>
    <row r="3" spans="2:20" ht="5.25" customHeight="1" thickBot="1" x14ac:dyDescent="0.3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5"/>
    </row>
    <row r="4" spans="2:20" ht="15.75" thickBot="1" x14ac:dyDescent="0.3">
      <c r="B4" s="126" t="s">
        <v>111</v>
      </c>
      <c r="C4" s="127">
        <v>24</v>
      </c>
      <c r="D4" s="128">
        <v>27</v>
      </c>
      <c r="E4" s="128">
        <v>30</v>
      </c>
      <c r="F4" s="128">
        <v>33</v>
      </c>
      <c r="G4" s="128">
        <v>36</v>
      </c>
      <c r="H4" s="128">
        <v>39</v>
      </c>
      <c r="I4" s="128">
        <v>42</v>
      </c>
      <c r="J4" s="128">
        <v>45</v>
      </c>
      <c r="K4" s="128">
        <v>48</v>
      </c>
      <c r="L4" s="128">
        <v>51</v>
      </c>
      <c r="M4" s="128">
        <v>54</v>
      </c>
      <c r="N4" s="128">
        <v>57</v>
      </c>
      <c r="O4" s="128">
        <v>60</v>
      </c>
      <c r="P4" s="128">
        <v>63</v>
      </c>
      <c r="Q4" s="128">
        <v>66</v>
      </c>
      <c r="R4" s="128">
        <v>69</v>
      </c>
      <c r="S4" s="129">
        <v>72</v>
      </c>
      <c r="T4" s="130"/>
    </row>
    <row r="5" spans="2:20" ht="15.75" x14ac:dyDescent="0.3">
      <c r="B5" s="131">
        <v>15000</v>
      </c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1"/>
      <c r="T5" s="132"/>
    </row>
    <row r="6" spans="2:20" ht="15.75" x14ac:dyDescent="0.3">
      <c r="B6" s="133">
        <v>20000</v>
      </c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1"/>
      <c r="T6" s="132"/>
    </row>
    <row r="7" spans="2:20" ht="15.75" x14ac:dyDescent="0.3">
      <c r="B7" s="133">
        <v>25000</v>
      </c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1"/>
      <c r="T7" s="132"/>
    </row>
    <row r="8" spans="2:20" ht="15.75" x14ac:dyDescent="0.3">
      <c r="B8" s="133">
        <v>30000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132"/>
    </row>
    <row r="9" spans="2:20" ht="15.75" x14ac:dyDescent="0.3">
      <c r="B9" s="133">
        <v>35000</v>
      </c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1"/>
      <c r="T9" s="132"/>
    </row>
    <row r="10" spans="2:20" ht="15.75" x14ac:dyDescent="0.3">
      <c r="B10" s="133">
        <v>40000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1"/>
      <c r="T10" s="132"/>
    </row>
    <row r="11" spans="2:20" ht="15.75" x14ac:dyDescent="0.3">
      <c r="B11" s="133">
        <v>45000</v>
      </c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0"/>
      <c r="S11" s="341"/>
      <c r="T11" s="132"/>
    </row>
    <row r="12" spans="2:20" ht="15.75" x14ac:dyDescent="0.3">
      <c r="B12" s="133">
        <v>50000</v>
      </c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1"/>
      <c r="T12" s="132"/>
    </row>
    <row r="13" spans="2:20" ht="15.75" x14ac:dyDescent="0.3">
      <c r="B13" s="133">
        <v>55000</v>
      </c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1"/>
      <c r="T13" s="132"/>
    </row>
    <row r="14" spans="2:20" ht="15.75" x14ac:dyDescent="0.3">
      <c r="B14" s="133">
        <v>60000</v>
      </c>
      <c r="C14" s="340"/>
      <c r="D14" s="340"/>
      <c r="E14" s="340"/>
      <c r="F14" s="340"/>
      <c r="G14" s="340"/>
      <c r="H14" s="340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3"/>
      <c r="T14" s="134"/>
    </row>
    <row r="15" spans="2:20" ht="16.5" thickBot="1" x14ac:dyDescent="0.35">
      <c r="B15" s="135">
        <v>65000</v>
      </c>
      <c r="C15" s="344"/>
      <c r="D15" s="344"/>
      <c r="E15" s="344"/>
      <c r="F15" s="344"/>
      <c r="G15" s="344"/>
      <c r="H15" s="344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6"/>
      <c r="T15" s="134"/>
    </row>
    <row r="16" spans="2:20" ht="5.25" customHeight="1" x14ac:dyDescent="0.25"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5"/>
    </row>
  </sheetData>
  <sheetProtection algorithmName="SHA-512" hashValue="WhToL+gf7Svw9KbIM1cu3lX2wMErUeSBIa2iBBjq6MKYAnoHgMepGJqg4g/13WrDwBpn16PEvBq4B8g4qdCfNA==" saltValue="v8IXl6zQrRe3JpWI9AD6SA==" spinCount="100000" sheet="1" objects="1" scenarios="1"/>
  <mergeCells count="1">
    <mergeCell ref="C2:S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showGridLines="0" topLeftCell="B1" workbookViewId="0">
      <selection activeCell="O21" sqref="O21"/>
    </sheetView>
  </sheetViews>
  <sheetFormatPr defaultRowHeight="12.75" x14ac:dyDescent="0.2"/>
  <cols>
    <col min="1" max="1" width="3.5703125" style="5" customWidth="1"/>
    <col min="2" max="2" width="18.5703125" style="5" customWidth="1"/>
    <col min="3" max="3" width="18.28515625" style="7" bestFit="1" customWidth="1"/>
    <col min="4" max="4" width="13.140625" style="6" customWidth="1"/>
    <col min="5" max="5" width="9.140625" style="5"/>
    <col min="6" max="9" width="10.85546875" style="5" bestFit="1" customWidth="1"/>
    <col min="10" max="11" width="9.140625" style="5"/>
    <col min="12" max="12" width="2.85546875" style="5" customWidth="1"/>
    <col min="13" max="13" width="13.7109375" style="161" customWidth="1"/>
    <col min="14" max="14" width="9.140625" style="5"/>
    <col min="15" max="15" width="57.7109375" style="5" customWidth="1"/>
    <col min="16" max="16384" width="9.140625" style="5"/>
  </cols>
  <sheetData>
    <row r="1" spans="2:15" s="2" customFormat="1" ht="13.5" customHeight="1" x14ac:dyDescent="0.2">
      <c r="B1" s="1"/>
      <c r="C1" s="1"/>
    </row>
    <row r="2" spans="2:15" s="2" customFormat="1" ht="13.5" customHeight="1" x14ac:dyDescent="0.2">
      <c r="B2" s="1"/>
      <c r="C2" s="1"/>
    </row>
    <row r="3" spans="2:15" s="4" customFormat="1" ht="13.5" customHeight="1" thickBot="1" x14ac:dyDescent="0.25">
      <c r="B3" s="4" t="s">
        <v>19</v>
      </c>
      <c r="C3" s="1"/>
    </row>
    <row r="4" spans="2:15" ht="33.75" customHeight="1" thickBot="1" x14ac:dyDescent="0.25">
      <c r="E4" s="427" t="s">
        <v>18</v>
      </c>
      <c r="F4" s="428"/>
      <c r="G4" s="428"/>
      <c r="H4" s="428"/>
      <c r="I4" s="428"/>
      <c r="J4" s="428"/>
      <c r="K4" s="429"/>
      <c r="L4" s="156"/>
      <c r="M4" s="156"/>
    </row>
    <row r="5" spans="2:15" ht="101.25" customHeight="1" thickBot="1" x14ac:dyDescent="0.3">
      <c r="B5" s="51"/>
      <c r="C5" s="52" t="s">
        <v>17</v>
      </c>
      <c r="D5" s="53" t="s">
        <v>7</v>
      </c>
      <c r="E5" s="93" t="s">
        <v>67</v>
      </c>
      <c r="F5" s="94" t="s">
        <v>186</v>
      </c>
      <c r="G5" s="95" t="s">
        <v>187</v>
      </c>
      <c r="H5" s="95" t="s">
        <v>188</v>
      </c>
      <c r="I5" s="96" t="s">
        <v>189</v>
      </c>
      <c r="J5" s="97" t="s">
        <v>157</v>
      </c>
      <c r="K5" s="98" t="s">
        <v>75</v>
      </c>
      <c r="L5" s="158"/>
      <c r="M5" s="158"/>
    </row>
    <row r="6" spans="2:15" s="14" customFormat="1" ht="13.5" thickBot="1" x14ac:dyDescent="0.25">
      <c r="B6" s="120" t="s">
        <v>90</v>
      </c>
      <c r="C6" s="54"/>
      <c r="D6" s="55"/>
      <c r="E6" s="56"/>
      <c r="F6" s="57"/>
      <c r="G6" s="57"/>
      <c r="H6" s="57"/>
      <c r="I6" s="57"/>
      <c r="J6" s="58"/>
      <c r="K6" s="58"/>
      <c r="L6" s="157"/>
      <c r="M6" s="157"/>
    </row>
    <row r="7" spans="2:15" ht="13.5" thickBot="1" x14ac:dyDescent="0.25">
      <c r="B7" s="436" t="s">
        <v>109</v>
      </c>
      <c r="C7" s="437"/>
      <c r="D7" s="437"/>
      <c r="E7" s="117"/>
      <c r="F7" s="118"/>
      <c r="G7" s="118"/>
      <c r="H7" s="118"/>
      <c r="I7" s="118"/>
      <c r="J7" s="118"/>
      <c r="K7" s="119"/>
      <c r="L7" s="157"/>
      <c r="M7" s="157"/>
      <c r="O7" s="14" t="s">
        <v>45</v>
      </c>
    </row>
    <row r="8" spans="2:15" x14ac:dyDescent="0.2">
      <c r="B8" s="198" t="s">
        <v>91</v>
      </c>
      <c r="C8" s="199" t="s">
        <v>33</v>
      </c>
      <c r="D8" s="200" t="s">
        <v>14</v>
      </c>
      <c r="E8" s="268"/>
      <c r="F8" s="269"/>
      <c r="G8" s="269"/>
      <c r="H8" s="269"/>
      <c r="I8" s="269"/>
      <c r="J8" s="270"/>
      <c r="K8" s="271"/>
      <c r="L8" s="222"/>
      <c r="M8" s="159"/>
      <c r="O8" s="220" t="s">
        <v>46</v>
      </c>
    </row>
    <row r="9" spans="2:15" x14ac:dyDescent="0.2">
      <c r="B9" s="108" t="s">
        <v>92</v>
      </c>
      <c r="C9" s="36" t="s">
        <v>33</v>
      </c>
      <c r="D9" s="201" t="s">
        <v>14</v>
      </c>
      <c r="E9" s="272"/>
      <c r="F9" s="273"/>
      <c r="G9" s="273"/>
      <c r="H9" s="273"/>
      <c r="I9" s="273"/>
      <c r="J9" s="274"/>
      <c r="K9" s="275"/>
      <c r="L9" s="222"/>
      <c r="M9" s="159"/>
      <c r="O9" s="220" t="s">
        <v>47</v>
      </c>
    </row>
    <row r="10" spans="2:15" x14ac:dyDescent="0.2">
      <c r="B10" s="151" t="s">
        <v>132</v>
      </c>
      <c r="C10" s="152" t="s">
        <v>33</v>
      </c>
      <c r="D10" s="202" t="s">
        <v>133</v>
      </c>
      <c r="E10" s="276"/>
      <c r="F10" s="277"/>
      <c r="G10" s="277"/>
      <c r="H10" s="277"/>
      <c r="I10" s="277"/>
      <c r="J10" s="278"/>
      <c r="K10" s="279"/>
      <c r="L10" s="223"/>
      <c r="M10" s="160"/>
      <c r="O10" s="220" t="s">
        <v>76</v>
      </c>
    </row>
    <row r="11" spans="2:15" x14ac:dyDescent="0.2">
      <c r="B11" s="108" t="s">
        <v>93</v>
      </c>
      <c r="C11" s="36" t="s">
        <v>33</v>
      </c>
      <c r="D11" s="201" t="s">
        <v>14</v>
      </c>
      <c r="E11" s="272"/>
      <c r="F11" s="273"/>
      <c r="G11" s="273"/>
      <c r="H11" s="273"/>
      <c r="I11" s="273"/>
      <c r="J11" s="274"/>
      <c r="K11" s="275"/>
      <c r="L11" s="222"/>
      <c r="M11" s="159"/>
      <c r="O11" s="220" t="s">
        <v>49</v>
      </c>
    </row>
    <row r="12" spans="2:15" x14ac:dyDescent="0.2">
      <c r="B12" s="151" t="s">
        <v>134</v>
      </c>
      <c r="C12" s="152" t="s">
        <v>33</v>
      </c>
      <c r="D12" s="202" t="s">
        <v>133</v>
      </c>
      <c r="E12" s="276"/>
      <c r="F12" s="277"/>
      <c r="G12" s="277"/>
      <c r="H12" s="277"/>
      <c r="I12" s="277"/>
      <c r="J12" s="278"/>
      <c r="K12" s="279"/>
      <c r="L12" s="223"/>
      <c r="M12" s="160"/>
      <c r="O12" s="220" t="s">
        <v>48</v>
      </c>
    </row>
    <row r="13" spans="2:15" x14ac:dyDescent="0.2">
      <c r="B13" s="108" t="s">
        <v>99</v>
      </c>
      <c r="C13" s="36" t="s">
        <v>60</v>
      </c>
      <c r="D13" s="201" t="s">
        <v>14</v>
      </c>
      <c r="E13" s="272"/>
      <c r="F13" s="273"/>
      <c r="G13" s="273"/>
      <c r="H13" s="273"/>
      <c r="I13" s="273"/>
      <c r="J13" s="274"/>
      <c r="K13" s="275"/>
      <c r="L13" s="222"/>
      <c r="M13" s="413" t="s">
        <v>160</v>
      </c>
      <c r="O13" s="220" t="s">
        <v>51</v>
      </c>
    </row>
    <row r="14" spans="2:15" ht="13.5" thickBot="1" x14ac:dyDescent="0.25">
      <c r="B14" s="108" t="s">
        <v>94</v>
      </c>
      <c r="C14" s="36" t="s">
        <v>34</v>
      </c>
      <c r="D14" s="201" t="s">
        <v>14</v>
      </c>
      <c r="E14" s="272"/>
      <c r="F14" s="273"/>
      <c r="G14" s="273"/>
      <c r="H14" s="273"/>
      <c r="I14" s="273"/>
      <c r="J14" s="274"/>
      <c r="K14" s="275"/>
      <c r="L14" s="222"/>
      <c r="M14" s="413"/>
    </row>
    <row r="15" spans="2:15" ht="13.5" thickBot="1" x14ac:dyDescent="0.25">
      <c r="B15" s="203" t="s">
        <v>101</v>
      </c>
      <c r="C15" s="116" t="s">
        <v>60</v>
      </c>
      <c r="D15" s="204" t="s">
        <v>14</v>
      </c>
      <c r="E15" s="280"/>
      <c r="F15" s="281"/>
      <c r="G15" s="281"/>
      <c r="H15" s="281"/>
      <c r="I15" s="281"/>
      <c r="J15" s="282"/>
      <c r="K15" s="283"/>
      <c r="L15" s="222"/>
      <c r="M15" s="414" t="e">
        <f>AVERAGE(E16:I16)+IF(K16&gt;100,0,(100-K16)*J16)</f>
        <v>#DIV/0!</v>
      </c>
      <c r="O15" s="221" t="s">
        <v>158</v>
      </c>
    </row>
    <row r="16" spans="2:15" ht="13.5" thickBot="1" x14ac:dyDescent="0.25">
      <c r="B16" s="207"/>
      <c r="C16" s="208"/>
      <c r="D16" s="209" t="s">
        <v>161</v>
      </c>
      <c r="E16" s="213" t="e">
        <f>AVERAGE(E8:E15)</f>
        <v>#DIV/0!</v>
      </c>
      <c r="F16" s="214" t="e">
        <f t="shared" ref="F16:I16" si="0">AVERAGE(F8:F15)</f>
        <v>#DIV/0!</v>
      </c>
      <c r="G16" s="214" t="e">
        <f t="shared" si="0"/>
        <v>#DIV/0!</v>
      </c>
      <c r="H16" s="214" t="e">
        <f t="shared" si="0"/>
        <v>#DIV/0!</v>
      </c>
      <c r="I16" s="214" t="e">
        <f t="shared" si="0"/>
        <v>#DIV/0!</v>
      </c>
      <c r="J16" s="215" t="e">
        <f t="shared" ref="J16" si="1">AVERAGE(J8:J15)</f>
        <v>#DIV/0!</v>
      </c>
      <c r="K16" s="217" t="e">
        <f>AVERAGE(K8:K15)</f>
        <v>#DIV/0!</v>
      </c>
      <c r="L16" s="224"/>
      <c r="M16" s="415"/>
      <c r="O16" s="412" t="s">
        <v>159</v>
      </c>
    </row>
    <row r="17" spans="2:15" ht="13.5" thickBot="1" x14ac:dyDescent="0.25">
      <c r="B17" s="436" t="s">
        <v>110</v>
      </c>
      <c r="C17" s="437"/>
      <c r="D17" s="437"/>
      <c r="E17" s="205"/>
      <c r="F17" s="206"/>
      <c r="G17" s="206"/>
      <c r="H17" s="206"/>
      <c r="I17" s="206"/>
      <c r="J17" s="206"/>
      <c r="K17" s="218"/>
      <c r="L17" s="222"/>
      <c r="M17" s="159"/>
      <c r="O17" s="412"/>
    </row>
    <row r="18" spans="2:15" x14ac:dyDescent="0.2">
      <c r="B18" s="113" t="s">
        <v>103</v>
      </c>
      <c r="C18" s="36" t="s">
        <v>61</v>
      </c>
      <c r="D18" s="36" t="s">
        <v>8</v>
      </c>
      <c r="E18" s="268"/>
      <c r="F18" s="269"/>
      <c r="G18" s="269"/>
      <c r="H18" s="269"/>
      <c r="I18" s="269"/>
      <c r="J18" s="286"/>
      <c r="K18" s="271"/>
      <c r="L18" s="222"/>
      <c r="M18" s="413" t="s">
        <v>160</v>
      </c>
    </row>
    <row r="19" spans="2:15" ht="13.5" thickBot="1" x14ac:dyDescent="0.25">
      <c r="B19" s="110" t="s">
        <v>104</v>
      </c>
      <c r="C19" s="37" t="s">
        <v>61</v>
      </c>
      <c r="D19" s="36" t="s">
        <v>8</v>
      </c>
      <c r="E19" s="272"/>
      <c r="F19" s="273"/>
      <c r="G19" s="273"/>
      <c r="H19" s="273"/>
      <c r="I19" s="273"/>
      <c r="J19" s="287"/>
      <c r="K19" s="275"/>
      <c r="L19" s="222"/>
      <c r="M19" s="413"/>
    </row>
    <row r="20" spans="2:15" ht="13.5" thickBot="1" x14ac:dyDescent="0.25">
      <c r="B20" s="111" t="s">
        <v>105</v>
      </c>
      <c r="C20" s="115" t="s">
        <v>61</v>
      </c>
      <c r="D20" s="116" t="s">
        <v>8</v>
      </c>
      <c r="E20" s="288"/>
      <c r="F20" s="289"/>
      <c r="G20" s="289"/>
      <c r="H20" s="289"/>
      <c r="I20" s="289"/>
      <c r="J20" s="290"/>
      <c r="K20" s="283"/>
      <c r="L20" s="222"/>
      <c r="M20" s="414" t="e">
        <f>AVERAGE(E21:I21)+IF(K21&gt;100,0,(100-K21)*J21)</f>
        <v>#DIV/0!</v>
      </c>
      <c r="O20" s="197"/>
    </row>
    <row r="21" spans="2:15" ht="13.5" thickBot="1" x14ac:dyDescent="0.25">
      <c r="B21" s="207"/>
      <c r="C21" s="208"/>
      <c r="D21" s="209" t="s">
        <v>161</v>
      </c>
      <c r="E21" s="213" t="e">
        <f>AVERAGE(E18:E20)</f>
        <v>#DIV/0!</v>
      </c>
      <c r="F21" s="214" t="e">
        <f t="shared" ref="F21:J21" si="2">AVERAGE(F18:F20)</f>
        <v>#DIV/0!</v>
      </c>
      <c r="G21" s="214" t="e">
        <f t="shared" si="2"/>
        <v>#DIV/0!</v>
      </c>
      <c r="H21" s="214" t="e">
        <f t="shared" si="2"/>
        <v>#DIV/0!</v>
      </c>
      <c r="I21" s="214" t="e">
        <f t="shared" si="2"/>
        <v>#DIV/0!</v>
      </c>
      <c r="J21" s="216" t="e">
        <f t="shared" si="2"/>
        <v>#DIV/0!</v>
      </c>
      <c r="K21" s="219" t="e">
        <f>AVERAGE(K18:K20)</f>
        <v>#DIV/0!</v>
      </c>
      <c r="L21" s="224"/>
      <c r="M21" s="415"/>
    </row>
    <row r="22" spans="2:15" x14ac:dyDescent="0.2">
      <c r="B22" s="194"/>
      <c r="C22" s="195"/>
      <c r="D22" s="195"/>
      <c r="E22" s="196"/>
      <c r="F22" s="196"/>
      <c r="G22" s="196"/>
      <c r="H22" s="196"/>
      <c r="I22" s="196"/>
      <c r="J22" s="196"/>
      <c r="K22" s="197"/>
      <c r="L22" s="159"/>
      <c r="M22" s="159"/>
    </row>
    <row r="24" spans="2:15" ht="13.5" thickBot="1" x14ac:dyDescent="0.25">
      <c r="O24" s="360"/>
    </row>
    <row r="25" spans="2:15" ht="13.5" thickBot="1" x14ac:dyDescent="0.25">
      <c r="B25" s="114" t="s">
        <v>90</v>
      </c>
      <c r="C25" s="430" t="s">
        <v>89</v>
      </c>
      <c r="D25" s="431"/>
      <c r="E25" s="431"/>
      <c r="F25" s="431"/>
      <c r="G25" s="431"/>
      <c r="H25" s="431"/>
      <c r="I25" s="432"/>
    </row>
    <row r="26" spans="2:15" ht="13.5" thickBot="1" x14ac:dyDescent="0.25">
      <c r="B26" s="424" t="s">
        <v>109</v>
      </c>
      <c r="C26" s="425"/>
      <c r="D26" s="425"/>
      <c r="E26" s="425"/>
      <c r="F26" s="425"/>
      <c r="G26" s="425"/>
      <c r="H26" s="425"/>
      <c r="I26" s="426"/>
    </row>
    <row r="27" spans="2:15" x14ac:dyDescent="0.2">
      <c r="B27" s="109" t="s">
        <v>91</v>
      </c>
      <c r="C27" s="418" t="s">
        <v>96</v>
      </c>
      <c r="D27" s="418"/>
      <c r="E27" s="418"/>
      <c r="F27" s="418"/>
      <c r="G27" s="418"/>
      <c r="H27" s="418"/>
      <c r="I27" s="419"/>
    </row>
    <row r="28" spans="2:15" x14ac:dyDescent="0.2">
      <c r="B28" s="110" t="s">
        <v>92</v>
      </c>
      <c r="C28" s="420" t="s">
        <v>95</v>
      </c>
      <c r="D28" s="420"/>
      <c r="E28" s="420"/>
      <c r="F28" s="420"/>
      <c r="G28" s="420"/>
      <c r="H28" s="420"/>
      <c r="I28" s="421"/>
    </row>
    <row r="29" spans="2:15" x14ac:dyDescent="0.2">
      <c r="B29" s="153" t="s">
        <v>132</v>
      </c>
      <c r="C29" s="438" t="s">
        <v>135</v>
      </c>
      <c r="D29" s="439"/>
      <c r="E29" s="439"/>
      <c r="F29" s="439"/>
      <c r="G29" s="439"/>
      <c r="H29" s="439"/>
      <c r="I29" s="440"/>
    </row>
    <row r="30" spans="2:15" x14ac:dyDescent="0.2">
      <c r="B30" s="110" t="s">
        <v>93</v>
      </c>
      <c r="C30" s="420" t="s">
        <v>97</v>
      </c>
      <c r="D30" s="420"/>
      <c r="E30" s="420"/>
      <c r="F30" s="420"/>
      <c r="G30" s="420"/>
      <c r="H30" s="420"/>
      <c r="I30" s="421"/>
    </row>
    <row r="31" spans="2:15" x14ac:dyDescent="0.2">
      <c r="B31" s="153" t="s">
        <v>134</v>
      </c>
      <c r="C31" s="438" t="s">
        <v>136</v>
      </c>
      <c r="D31" s="439"/>
      <c r="E31" s="439"/>
      <c r="F31" s="439"/>
      <c r="G31" s="439"/>
      <c r="H31" s="439"/>
      <c r="I31" s="440"/>
    </row>
    <row r="32" spans="2:15" x14ac:dyDescent="0.2">
      <c r="B32" s="110" t="s">
        <v>99</v>
      </c>
      <c r="C32" s="433" t="s">
        <v>100</v>
      </c>
      <c r="D32" s="434"/>
      <c r="E32" s="434"/>
      <c r="F32" s="434"/>
      <c r="G32" s="434"/>
      <c r="H32" s="434"/>
      <c r="I32" s="435"/>
    </row>
    <row r="33" spans="2:9" x14ac:dyDescent="0.2">
      <c r="B33" s="110" t="s">
        <v>94</v>
      </c>
      <c r="C33" s="420" t="s">
        <v>98</v>
      </c>
      <c r="D33" s="420"/>
      <c r="E33" s="420"/>
      <c r="F33" s="420"/>
      <c r="G33" s="420"/>
      <c r="H33" s="420"/>
      <c r="I33" s="421"/>
    </row>
    <row r="34" spans="2:9" ht="13.5" thickBot="1" x14ac:dyDescent="0.25">
      <c r="B34" s="112" t="s">
        <v>101</v>
      </c>
      <c r="C34" s="416" t="s">
        <v>102</v>
      </c>
      <c r="D34" s="416"/>
      <c r="E34" s="416"/>
      <c r="F34" s="416"/>
      <c r="G34" s="416"/>
      <c r="H34" s="416"/>
      <c r="I34" s="417"/>
    </row>
    <row r="35" spans="2:9" ht="13.5" thickBot="1" x14ac:dyDescent="0.25">
      <c r="B35" s="424" t="s">
        <v>110</v>
      </c>
      <c r="C35" s="425"/>
      <c r="D35" s="425"/>
      <c r="E35" s="425"/>
      <c r="F35" s="425"/>
      <c r="G35" s="425"/>
      <c r="H35" s="425"/>
      <c r="I35" s="426"/>
    </row>
    <row r="36" spans="2:9" x14ac:dyDescent="0.2">
      <c r="B36" s="113" t="s">
        <v>103</v>
      </c>
      <c r="C36" s="418" t="s">
        <v>106</v>
      </c>
      <c r="D36" s="418"/>
      <c r="E36" s="418"/>
      <c r="F36" s="418"/>
      <c r="G36" s="418"/>
      <c r="H36" s="418"/>
      <c r="I36" s="419"/>
    </row>
    <row r="37" spans="2:9" x14ac:dyDescent="0.2">
      <c r="B37" s="110" t="s">
        <v>104</v>
      </c>
      <c r="C37" s="420" t="s">
        <v>108</v>
      </c>
      <c r="D37" s="420"/>
      <c r="E37" s="420"/>
      <c r="F37" s="420"/>
      <c r="G37" s="420"/>
      <c r="H37" s="420"/>
      <c r="I37" s="421"/>
    </row>
    <row r="38" spans="2:9" ht="13.5" thickBot="1" x14ac:dyDescent="0.25">
      <c r="B38" s="111" t="s">
        <v>105</v>
      </c>
      <c r="C38" s="422" t="s">
        <v>107</v>
      </c>
      <c r="D38" s="422"/>
      <c r="E38" s="422"/>
      <c r="F38" s="422"/>
      <c r="G38" s="422"/>
      <c r="H38" s="422"/>
      <c r="I38" s="423"/>
    </row>
  </sheetData>
  <sheetProtection algorithmName="SHA-512" hashValue="MChBYTCvGnhqz951Sr6q124eBGw5eoQDfq4c7iq5ChUPWL/umdbo4y6mQNBreuc4TTqdHQSdWQ3miBIWGYAaQw==" saltValue="uSVEabHWNwznHYoq+tBhtQ==" spinCount="100000" sheet="1" objects="1" scenarios="1"/>
  <mergeCells count="22">
    <mergeCell ref="E4:K4"/>
    <mergeCell ref="C27:I27"/>
    <mergeCell ref="C28:I28"/>
    <mergeCell ref="C30:I30"/>
    <mergeCell ref="C33:I33"/>
    <mergeCell ref="C25:I25"/>
    <mergeCell ref="C32:I32"/>
    <mergeCell ref="B26:I26"/>
    <mergeCell ref="B7:D7"/>
    <mergeCell ref="B17:D17"/>
    <mergeCell ref="C29:I29"/>
    <mergeCell ref="C31:I31"/>
    <mergeCell ref="C34:I34"/>
    <mergeCell ref="C36:I36"/>
    <mergeCell ref="C37:I37"/>
    <mergeCell ref="C38:I38"/>
    <mergeCell ref="B35:I35"/>
    <mergeCell ref="O16:O17"/>
    <mergeCell ref="M13:M14"/>
    <mergeCell ref="M15:M16"/>
    <mergeCell ref="M18:M19"/>
    <mergeCell ref="M20:M21"/>
  </mergeCells>
  <phoneticPr fontId="2" type="noConversion"/>
  <pageMargins left="0.75" right="0.75" top="1" bottom="1" header="0.5" footer="0.5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5"/>
  <sheetViews>
    <sheetView showGridLines="0" zoomScaleNormal="100" workbookViewId="0">
      <selection activeCell="D6" sqref="D6:D14"/>
    </sheetView>
  </sheetViews>
  <sheetFormatPr defaultRowHeight="12.75" x14ac:dyDescent="0.2"/>
  <cols>
    <col min="1" max="1" width="2.85546875" style="5" customWidth="1"/>
    <col min="2" max="2" width="4" style="5" customWidth="1"/>
    <col min="3" max="3" width="59" style="5" customWidth="1"/>
    <col min="4" max="4" width="15.5703125" style="7" customWidth="1"/>
    <col min="5" max="5" width="19.7109375" style="7" bestFit="1" customWidth="1"/>
    <col min="6" max="16384" width="9.140625" style="5"/>
  </cols>
  <sheetData>
    <row r="1" spans="2:5" s="2" customFormat="1" ht="13.5" customHeight="1" x14ac:dyDescent="0.2">
      <c r="B1" s="1"/>
      <c r="D1" s="1"/>
      <c r="E1" s="1"/>
    </row>
    <row r="2" spans="2:5" s="2" customFormat="1" ht="13.5" customHeight="1" x14ac:dyDescent="0.2">
      <c r="B2" s="3"/>
      <c r="D2" s="3"/>
      <c r="E2" s="3"/>
    </row>
    <row r="3" spans="2:5" s="4" customFormat="1" ht="13.5" customHeight="1" thickBot="1" x14ac:dyDescent="0.25">
      <c r="B3" s="4" t="s">
        <v>20</v>
      </c>
      <c r="D3" s="1"/>
      <c r="E3" s="1"/>
    </row>
    <row r="4" spans="2:5" ht="33.75" customHeight="1" thickBot="1" x14ac:dyDescent="0.25">
      <c r="B4" s="441" t="s">
        <v>23</v>
      </c>
      <c r="C4" s="442"/>
      <c r="D4" s="442"/>
      <c r="E4" s="443"/>
    </row>
    <row r="5" spans="2:5" ht="101.25" customHeight="1" thickBot="1" x14ac:dyDescent="0.25">
      <c r="B5" s="66"/>
      <c r="C5" s="67" t="s">
        <v>21</v>
      </c>
      <c r="D5" s="68" t="s">
        <v>22</v>
      </c>
      <c r="E5" s="69" t="s">
        <v>24</v>
      </c>
    </row>
    <row r="6" spans="2:5" x14ac:dyDescent="0.2">
      <c r="B6" s="63">
        <v>1</v>
      </c>
      <c r="C6" s="64" t="s">
        <v>26</v>
      </c>
      <c r="D6" s="284"/>
      <c r="E6" s="65" t="s">
        <v>27</v>
      </c>
    </row>
    <row r="7" spans="2:5" x14ac:dyDescent="0.2">
      <c r="B7" s="60">
        <v>2</v>
      </c>
      <c r="C7" s="62" t="s">
        <v>28</v>
      </c>
      <c r="D7" s="285"/>
      <c r="E7" s="59" t="s">
        <v>25</v>
      </c>
    </row>
    <row r="8" spans="2:5" x14ac:dyDescent="0.2">
      <c r="B8" s="60">
        <v>3</v>
      </c>
      <c r="C8" s="62" t="s">
        <v>29</v>
      </c>
      <c r="D8" s="285"/>
      <c r="E8" s="59" t="s">
        <v>25</v>
      </c>
    </row>
    <row r="9" spans="2:5" x14ac:dyDescent="0.2">
      <c r="B9" s="60">
        <v>4</v>
      </c>
      <c r="C9" s="62" t="s">
        <v>30</v>
      </c>
      <c r="D9" s="285"/>
      <c r="E9" s="59" t="s">
        <v>25</v>
      </c>
    </row>
    <row r="10" spans="2:5" x14ac:dyDescent="0.2">
      <c r="B10" s="60">
        <v>5</v>
      </c>
      <c r="C10" s="62" t="s">
        <v>31</v>
      </c>
      <c r="D10" s="285"/>
      <c r="E10" s="59" t="s">
        <v>25</v>
      </c>
    </row>
    <row r="11" spans="2:5" x14ac:dyDescent="0.2">
      <c r="B11" s="60">
        <v>6</v>
      </c>
      <c r="C11" s="62" t="s">
        <v>40</v>
      </c>
      <c r="D11" s="285"/>
      <c r="E11" s="59" t="s">
        <v>25</v>
      </c>
    </row>
    <row r="12" spans="2:5" x14ac:dyDescent="0.2">
      <c r="B12" s="60">
        <v>7</v>
      </c>
      <c r="C12" s="62" t="s">
        <v>52</v>
      </c>
      <c r="D12" s="285"/>
      <c r="E12" s="59" t="s">
        <v>25</v>
      </c>
    </row>
    <row r="13" spans="2:5" x14ac:dyDescent="0.2">
      <c r="B13" s="60">
        <v>8</v>
      </c>
      <c r="C13" s="62" t="s">
        <v>41</v>
      </c>
      <c r="D13" s="285"/>
      <c r="E13" s="59" t="s">
        <v>25</v>
      </c>
    </row>
    <row r="14" spans="2:5" x14ac:dyDescent="0.2">
      <c r="B14" s="60">
        <v>9</v>
      </c>
      <c r="C14" s="62" t="s">
        <v>42</v>
      </c>
      <c r="D14" s="285"/>
      <c r="E14" s="59" t="s">
        <v>44</v>
      </c>
    </row>
    <row r="15" spans="2:5" x14ac:dyDescent="0.2">
      <c r="B15" s="60">
        <v>10</v>
      </c>
      <c r="C15" s="62" t="s">
        <v>43</v>
      </c>
      <c r="D15" s="285"/>
      <c r="E15" s="59" t="s">
        <v>25</v>
      </c>
    </row>
    <row r="16" spans="2:5" x14ac:dyDescent="0.2">
      <c r="B16" s="60">
        <v>12</v>
      </c>
      <c r="C16" s="70" t="s">
        <v>180</v>
      </c>
      <c r="D16" s="285"/>
      <c r="E16" s="59" t="s">
        <v>25</v>
      </c>
    </row>
    <row r="17" spans="2:5" x14ac:dyDescent="0.2">
      <c r="B17" s="60">
        <v>13</v>
      </c>
      <c r="C17" s="70" t="s">
        <v>181</v>
      </c>
      <c r="D17" s="285"/>
      <c r="E17" s="59" t="s">
        <v>25</v>
      </c>
    </row>
    <row r="18" spans="2:5" x14ac:dyDescent="0.2">
      <c r="B18" s="60">
        <v>14</v>
      </c>
      <c r="C18" s="70" t="s">
        <v>182</v>
      </c>
      <c r="D18" s="285"/>
      <c r="E18" s="71" t="s">
        <v>70</v>
      </c>
    </row>
    <row r="19" spans="2:5" ht="25.5" x14ac:dyDescent="0.2">
      <c r="B19" s="60">
        <v>15</v>
      </c>
      <c r="C19" s="70" t="s">
        <v>168</v>
      </c>
      <c r="D19" s="285"/>
      <c r="E19" s="71" t="s">
        <v>167</v>
      </c>
    </row>
    <row r="20" spans="2:5" x14ac:dyDescent="0.2">
      <c r="B20" s="60">
        <v>16</v>
      </c>
      <c r="C20" s="70" t="s">
        <v>162</v>
      </c>
      <c r="D20" s="285"/>
      <c r="E20" s="71" t="s">
        <v>164</v>
      </c>
    </row>
    <row r="21" spans="2:5" x14ac:dyDescent="0.2">
      <c r="B21" s="60">
        <v>17</v>
      </c>
      <c r="C21" s="70" t="s">
        <v>163</v>
      </c>
      <c r="D21" s="285"/>
      <c r="E21" s="71" t="s">
        <v>164</v>
      </c>
    </row>
    <row r="22" spans="2:5" ht="13.5" thickBot="1" x14ac:dyDescent="0.25">
      <c r="B22" s="61">
        <v>18</v>
      </c>
      <c r="C22" s="70" t="s">
        <v>183</v>
      </c>
      <c r="D22" s="289"/>
      <c r="E22" s="339" t="s">
        <v>196</v>
      </c>
    </row>
    <row r="23" spans="2:5" ht="13.5" thickBot="1" x14ac:dyDescent="0.25"/>
    <row r="24" spans="2:5" x14ac:dyDescent="0.2">
      <c r="C24" s="444" t="s">
        <v>154</v>
      </c>
      <c r="D24" s="445" t="e">
        <f>AVERAGE(D6:D23)</f>
        <v>#DIV/0!</v>
      </c>
    </row>
    <row r="25" spans="2:5" ht="13.5" thickBot="1" x14ac:dyDescent="0.25">
      <c r="C25" s="444"/>
      <c r="D25" s="446"/>
    </row>
  </sheetData>
  <sheetProtection algorithmName="SHA-512" hashValue="apIpbLg/oHiud+yIxcaYriAUwqTk/yX7FbQPaohw3QCZAFPvS0hICF43rLfdGWV7Uo8+xhHGl1l9b07o/R3L4Q==" saltValue="EuWFpSWjqh/4OvtWj/HJpQ==" spinCount="100000" sheet="1" objects="1" scenarios="1"/>
  <mergeCells count="3">
    <mergeCell ref="B4:E4"/>
    <mergeCell ref="C24:C25"/>
    <mergeCell ref="D24:D25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showGridLines="0" zoomScale="150" zoomScaleNormal="150" workbookViewId="0">
      <selection activeCell="E8" sqref="E8"/>
    </sheetView>
  </sheetViews>
  <sheetFormatPr defaultRowHeight="12.75" x14ac:dyDescent="0.2"/>
  <cols>
    <col min="1" max="1" width="6.5703125" customWidth="1"/>
    <col min="2" max="2" width="36.7109375" customWidth="1"/>
    <col min="4" max="5" width="11.85546875" customWidth="1"/>
    <col min="6" max="6" width="13.140625" bestFit="1" customWidth="1"/>
  </cols>
  <sheetData>
    <row r="2" spans="2:6" ht="13.5" thickBot="1" x14ac:dyDescent="0.25">
      <c r="B2" s="210"/>
      <c r="C2" s="227" t="s">
        <v>170</v>
      </c>
      <c r="D2" s="227" t="s">
        <v>153</v>
      </c>
      <c r="E2" s="227" t="s">
        <v>171</v>
      </c>
    </row>
    <row r="3" spans="2:6" x14ac:dyDescent="0.2">
      <c r="B3" t="s">
        <v>144</v>
      </c>
      <c r="C3" s="186">
        <v>0.9</v>
      </c>
      <c r="D3" s="193">
        <f>'1. Prijzenblad Auto''s'!AQ48</f>
        <v>0</v>
      </c>
      <c r="E3" s="193">
        <f>C3*D3</f>
        <v>0</v>
      </c>
    </row>
    <row r="4" spans="2:6" x14ac:dyDescent="0.2">
      <c r="B4" s="212" t="s">
        <v>165</v>
      </c>
      <c r="C4" s="186">
        <v>0.04</v>
      </c>
      <c r="D4" s="193" t="e">
        <f>'3. Shortlease - huurauto''s'!M15</f>
        <v>#DIV/0!</v>
      </c>
      <c r="E4" s="193" t="e">
        <f t="shared" ref="E4:E6" si="0">C4*D4</f>
        <v>#DIV/0!</v>
      </c>
    </row>
    <row r="5" spans="2:6" x14ac:dyDescent="0.2">
      <c r="B5" s="212" t="s">
        <v>166</v>
      </c>
      <c r="C5" s="186">
        <v>0.04</v>
      </c>
      <c r="D5" s="193" t="e">
        <f>'3. Shortlease - huurauto''s'!M20</f>
        <v>#DIV/0!</v>
      </c>
      <c r="E5" s="193" t="e">
        <f t="shared" si="0"/>
        <v>#DIV/0!</v>
      </c>
    </row>
    <row r="6" spans="2:6" ht="13.5" thickBot="1" x14ac:dyDescent="0.25">
      <c r="B6" s="210" t="s">
        <v>143</v>
      </c>
      <c r="C6" s="211">
        <v>0.02</v>
      </c>
      <c r="D6" s="225" t="e">
        <f>'4. Extra kosten'!D24</f>
        <v>#DIV/0!</v>
      </c>
      <c r="E6" s="225" t="e">
        <f t="shared" si="0"/>
        <v>#DIV/0!</v>
      </c>
    </row>
    <row r="7" spans="2:6" ht="13.5" thickBot="1" x14ac:dyDescent="0.25">
      <c r="C7" s="186"/>
    </row>
    <row r="8" spans="2:6" ht="13.5" thickBot="1" x14ac:dyDescent="0.25">
      <c r="B8" t="s">
        <v>169</v>
      </c>
      <c r="E8" s="226" t="e">
        <f>SUM(E3:E6)</f>
        <v>#DIV/0!</v>
      </c>
      <c r="F8" s="239"/>
    </row>
  </sheetData>
  <sheetProtection algorithmName="SHA-512" hashValue="YmFm/qSDJUCZJrF+yPuaX3PdyEgmblKOliQaMM9PyXdNqHTyLVgQlArQcDIrAUmoHLNEGotZSU2yTVPTqiRC8w==" saltValue="eIz9nnixHLxxkfyhDasoL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3"/>
  <sheetViews>
    <sheetView workbookViewId="0">
      <selection activeCell="N29" sqref="N29"/>
    </sheetView>
  </sheetViews>
  <sheetFormatPr defaultRowHeight="12.75" x14ac:dyDescent="0.2"/>
  <cols>
    <col min="1" max="1" width="2.85546875" customWidth="1"/>
    <col min="2" max="2" width="39.85546875" style="291" bestFit="1" customWidth="1"/>
    <col min="3" max="3" width="9.140625" style="301"/>
    <col min="4" max="4" width="3.140625" customWidth="1"/>
    <col min="5" max="5" width="1.42578125" customWidth="1"/>
    <col min="6" max="6" width="3.140625" customWidth="1"/>
    <col min="7" max="7" width="31.7109375" style="291" customWidth="1"/>
    <col min="8" max="8" width="7" style="301" customWidth="1"/>
    <col min="9" max="9" width="3.140625" customWidth="1"/>
    <col min="10" max="10" width="1.42578125" customWidth="1"/>
    <col min="11" max="11" width="3.140625" customWidth="1"/>
    <col min="12" max="12" width="6.85546875" bestFit="1" customWidth="1"/>
    <col min="13" max="13" width="13.7109375" bestFit="1" customWidth="1"/>
    <col min="14" max="14" width="13.42578125" bestFit="1" customWidth="1"/>
    <col min="22" max="22" width="3.140625" customWidth="1"/>
    <col min="23" max="23" width="1.42578125" customWidth="1"/>
    <col min="24" max="24" width="3.140625" customWidth="1"/>
    <col min="25" max="25" width="4" style="5" customWidth="1"/>
    <col min="26" max="26" width="59" style="5" customWidth="1"/>
    <col min="27" max="27" width="15.5703125" style="7" customWidth="1"/>
    <col min="28" max="28" width="19.7109375" style="7" bestFit="1" customWidth="1"/>
  </cols>
  <sheetData>
    <row r="1" spans="1:29" ht="13.5" thickBot="1" x14ac:dyDescent="0.25">
      <c r="A1" s="303"/>
      <c r="B1" s="304"/>
      <c r="C1" s="305"/>
      <c r="D1" s="303"/>
      <c r="E1" s="303"/>
      <c r="F1" s="303"/>
      <c r="G1" s="304"/>
      <c r="H1" s="305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25"/>
      <c r="Z1" s="325"/>
      <c r="AA1" s="326"/>
      <c r="AB1" s="326"/>
      <c r="AC1" s="303"/>
    </row>
    <row r="2" spans="1:29" ht="27" customHeight="1" thickBot="1" x14ac:dyDescent="0.4">
      <c r="A2" s="303"/>
      <c r="B2" s="447" t="s">
        <v>179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9"/>
    </row>
    <row r="3" spans="1:29" x14ac:dyDescent="0.2">
      <c r="A3" s="303"/>
      <c r="B3" s="304"/>
      <c r="C3" s="305"/>
      <c r="D3" s="303"/>
      <c r="E3" s="303"/>
      <c r="F3" s="303"/>
      <c r="G3" s="304"/>
      <c r="H3" s="305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25"/>
      <c r="Z3" s="325"/>
      <c r="AA3" s="326"/>
      <c r="AB3" s="326"/>
      <c r="AC3" s="303"/>
    </row>
    <row r="4" spans="1:29" ht="13.5" thickBot="1" x14ac:dyDescent="0.25">
      <c r="A4" s="303"/>
      <c r="B4" s="304"/>
      <c r="C4" s="305"/>
      <c r="D4" s="303"/>
      <c r="E4" s="328"/>
      <c r="F4" s="303"/>
      <c r="G4" s="304"/>
      <c r="H4" s="305"/>
      <c r="I4" s="303"/>
      <c r="J4" s="328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28"/>
      <c r="X4" s="303"/>
      <c r="Y4" s="329"/>
      <c r="Z4" s="330"/>
      <c r="AA4" s="329"/>
      <c r="AB4" s="329"/>
      <c r="AC4" s="303"/>
    </row>
    <row r="5" spans="1:29" ht="13.5" thickBot="1" x14ac:dyDescent="0.25">
      <c r="A5" s="303"/>
      <c r="B5" s="450" t="s">
        <v>177</v>
      </c>
      <c r="C5" s="452"/>
      <c r="D5" s="303"/>
      <c r="E5" s="328"/>
      <c r="F5" s="303"/>
      <c r="G5" s="450" t="s">
        <v>178</v>
      </c>
      <c r="H5" s="452"/>
      <c r="I5" s="303"/>
      <c r="J5" s="328"/>
      <c r="K5" s="303"/>
      <c r="L5" s="450" t="s">
        <v>176</v>
      </c>
      <c r="M5" s="451"/>
      <c r="N5" s="451"/>
      <c r="O5" s="451"/>
      <c r="P5" s="451"/>
      <c r="Q5" s="451"/>
      <c r="R5" s="451"/>
      <c r="S5" s="451"/>
      <c r="T5" s="451"/>
      <c r="U5" s="452"/>
      <c r="V5" s="303"/>
      <c r="W5" s="328"/>
      <c r="X5" s="303"/>
      <c r="Y5" s="331"/>
      <c r="Z5" s="330"/>
      <c r="AA5" s="331"/>
      <c r="AB5" s="331"/>
      <c r="AC5" s="303"/>
    </row>
    <row r="6" spans="1:29" ht="18" customHeight="1" thickBot="1" x14ac:dyDescent="0.25">
      <c r="A6" s="303"/>
      <c r="B6" s="304"/>
      <c r="C6" s="305"/>
      <c r="D6" s="303"/>
      <c r="E6" s="328"/>
      <c r="F6" s="303"/>
      <c r="G6" s="304"/>
      <c r="H6" s="305"/>
      <c r="I6" s="303"/>
      <c r="J6" s="328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28"/>
      <c r="X6" s="303"/>
      <c r="Y6" s="332" t="s">
        <v>20</v>
      </c>
      <c r="Z6" s="332"/>
      <c r="AA6" s="329"/>
      <c r="AB6" s="329"/>
      <c r="AC6" s="303"/>
    </row>
    <row r="7" spans="1:29" ht="15.75" thickBot="1" x14ac:dyDescent="0.25">
      <c r="A7" s="303"/>
      <c r="B7" s="304"/>
      <c r="C7" s="305"/>
      <c r="D7" s="303"/>
      <c r="E7" s="328"/>
      <c r="F7" s="303"/>
      <c r="I7" s="303"/>
      <c r="J7" s="328"/>
      <c r="K7" s="303"/>
      <c r="L7" s="325"/>
      <c r="M7" s="326"/>
      <c r="N7" s="327"/>
      <c r="O7" s="427" t="s">
        <v>18</v>
      </c>
      <c r="P7" s="428"/>
      <c r="Q7" s="428"/>
      <c r="R7" s="428"/>
      <c r="S7" s="428"/>
      <c r="T7" s="428"/>
      <c r="U7" s="429"/>
      <c r="V7" s="303"/>
      <c r="W7" s="328"/>
      <c r="X7" s="303"/>
      <c r="Y7" s="441" t="s">
        <v>23</v>
      </c>
      <c r="Z7" s="442"/>
      <c r="AA7" s="442"/>
      <c r="AB7" s="443"/>
      <c r="AC7" s="303"/>
    </row>
    <row r="8" spans="1:29" ht="75.75" thickBot="1" x14ac:dyDescent="0.3">
      <c r="A8" s="303"/>
      <c r="B8" s="304"/>
      <c r="C8" s="305"/>
      <c r="D8" s="303"/>
      <c r="E8" s="328"/>
      <c r="F8" s="303"/>
      <c r="G8" s="453" t="s">
        <v>238</v>
      </c>
      <c r="H8" s="454"/>
      <c r="I8" s="303"/>
      <c r="J8" s="328"/>
      <c r="K8" s="303"/>
      <c r="L8" s="51"/>
      <c r="M8" s="52" t="s">
        <v>17</v>
      </c>
      <c r="N8" s="53" t="s">
        <v>7</v>
      </c>
      <c r="O8" s="93" t="s">
        <v>67</v>
      </c>
      <c r="P8" s="94" t="s">
        <v>186</v>
      </c>
      <c r="Q8" s="95" t="s">
        <v>187</v>
      </c>
      <c r="R8" s="95" t="s">
        <v>188</v>
      </c>
      <c r="S8" s="96" t="s">
        <v>189</v>
      </c>
      <c r="T8" s="97" t="s">
        <v>157</v>
      </c>
      <c r="U8" s="98" t="s">
        <v>75</v>
      </c>
      <c r="V8" s="303"/>
      <c r="W8" s="328"/>
      <c r="X8" s="303"/>
      <c r="Y8" s="66"/>
      <c r="Z8" s="67" t="s">
        <v>21</v>
      </c>
      <c r="AA8" s="68" t="s">
        <v>22</v>
      </c>
      <c r="AB8" s="69" t="s">
        <v>24</v>
      </c>
      <c r="AC8" s="303"/>
    </row>
    <row r="9" spans="1:29" ht="13.5" thickBot="1" x14ac:dyDescent="0.25">
      <c r="A9" s="303"/>
      <c r="B9" s="298" t="s">
        <v>172</v>
      </c>
      <c r="C9" s="302" t="s">
        <v>113</v>
      </c>
      <c r="D9" s="303"/>
      <c r="E9" s="328"/>
      <c r="F9" s="303"/>
      <c r="G9" s="303"/>
      <c r="H9" s="303"/>
      <c r="I9" s="303"/>
      <c r="J9" s="328"/>
      <c r="K9" s="303"/>
      <c r="L9" s="120" t="s">
        <v>90</v>
      </c>
      <c r="M9" s="54"/>
      <c r="N9" s="55"/>
      <c r="O9" s="56"/>
      <c r="P9" s="57"/>
      <c r="Q9" s="57"/>
      <c r="R9" s="57"/>
      <c r="S9" s="57"/>
      <c r="T9" s="58"/>
      <c r="U9" s="58"/>
      <c r="V9" s="303"/>
      <c r="W9" s="328"/>
      <c r="X9" s="303"/>
      <c r="Y9" s="348">
        <v>1</v>
      </c>
      <c r="Z9" s="349" t="s">
        <v>26</v>
      </c>
      <c r="AA9" s="350" t="s">
        <v>113</v>
      </c>
      <c r="AB9" s="351" t="s">
        <v>27</v>
      </c>
      <c r="AC9" s="303"/>
    </row>
    <row r="10" spans="1:29" ht="13.5" thickBot="1" x14ac:dyDescent="0.25">
      <c r="A10" s="303"/>
      <c r="B10" s="298" t="s">
        <v>3</v>
      </c>
      <c r="C10" s="302" t="s">
        <v>175</v>
      </c>
      <c r="D10" s="303"/>
      <c r="E10" s="328"/>
      <c r="F10" s="303"/>
      <c r="G10" s="303"/>
      <c r="H10" s="303"/>
      <c r="I10" s="303"/>
      <c r="J10" s="328"/>
      <c r="K10" s="303"/>
      <c r="L10" s="436" t="s">
        <v>109</v>
      </c>
      <c r="M10" s="437"/>
      <c r="N10" s="437"/>
      <c r="O10" s="117"/>
      <c r="P10" s="118"/>
      <c r="Q10" s="118"/>
      <c r="R10" s="118"/>
      <c r="S10" s="118"/>
      <c r="T10" s="118"/>
      <c r="U10" s="119"/>
      <c r="V10" s="303"/>
      <c r="W10" s="328"/>
      <c r="X10" s="303"/>
      <c r="Y10" s="60">
        <v>2</v>
      </c>
      <c r="Z10" s="62" t="s">
        <v>28</v>
      </c>
      <c r="AA10" s="336" t="s">
        <v>113</v>
      </c>
      <c r="AB10" s="59" t="s">
        <v>25</v>
      </c>
      <c r="AC10" s="303"/>
    </row>
    <row r="11" spans="1:29" ht="13.5" thickBot="1" x14ac:dyDescent="0.25">
      <c r="A11" s="303"/>
      <c r="B11" s="298" t="s">
        <v>4</v>
      </c>
      <c r="C11" s="302" t="s">
        <v>175</v>
      </c>
      <c r="D11" s="303"/>
      <c r="E11" s="328"/>
      <c r="F11" s="303"/>
      <c r="G11" s="303"/>
      <c r="H11" s="303"/>
      <c r="I11" s="303"/>
      <c r="J11" s="328"/>
      <c r="K11" s="303"/>
      <c r="L11" s="198" t="s">
        <v>91</v>
      </c>
      <c r="M11" s="199" t="s">
        <v>33</v>
      </c>
      <c r="N11" s="200" t="s">
        <v>14</v>
      </c>
      <c r="O11" s="307" t="s">
        <v>113</v>
      </c>
      <c r="P11" s="308" t="s">
        <v>113</v>
      </c>
      <c r="Q11" s="308" t="s">
        <v>113</v>
      </c>
      <c r="R11" s="308" t="s">
        <v>113</v>
      </c>
      <c r="S11" s="308" t="s">
        <v>113</v>
      </c>
      <c r="T11" s="309" t="s">
        <v>113</v>
      </c>
      <c r="U11" s="271" t="s">
        <v>113</v>
      </c>
      <c r="V11" s="303"/>
      <c r="W11" s="328"/>
      <c r="X11" s="303"/>
      <c r="Y11" s="60">
        <v>3</v>
      </c>
      <c r="Z11" s="62" t="s">
        <v>29</v>
      </c>
      <c r="AA11" s="336" t="s">
        <v>113</v>
      </c>
      <c r="AB11" s="59" t="s">
        <v>25</v>
      </c>
      <c r="AC11" s="303"/>
    </row>
    <row r="12" spans="1:29" ht="13.5" thickBot="1" x14ac:dyDescent="0.25">
      <c r="A12" s="303"/>
      <c r="B12" s="299" t="s">
        <v>39</v>
      </c>
      <c r="C12" s="302" t="s">
        <v>113</v>
      </c>
      <c r="D12" s="303"/>
      <c r="E12" s="328"/>
      <c r="F12" s="303"/>
      <c r="G12" s="303"/>
      <c r="H12" s="303"/>
      <c r="I12" s="303"/>
      <c r="J12" s="328"/>
      <c r="K12" s="303"/>
      <c r="L12" s="108" t="s">
        <v>92</v>
      </c>
      <c r="M12" s="36" t="s">
        <v>33</v>
      </c>
      <c r="N12" s="201" t="s">
        <v>14</v>
      </c>
      <c r="O12" s="310" t="s">
        <v>113</v>
      </c>
      <c r="P12" s="311" t="s">
        <v>113</v>
      </c>
      <c r="Q12" s="311" t="s">
        <v>113</v>
      </c>
      <c r="R12" s="311" t="s">
        <v>113</v>
      </c>
      <c r="S12" s="311" t="s">
        <v>113</v>
      </c>
      <c r="T12" s="312" t="s">
        <v>113</v>
      </c>
      <c r="U12" s="275" t="s">
        <v>113</v>
      </c>
      <c r="V12" s="303"/>
      <c r="W12" s="328"/>
      <c r="X12" s="303"/>
      <c r="Y12" s="60">
        <v>4</v>
      </c>
      <c r="Z12" s="62" t="s">
        <v>30</v>
      </c>
      <c r="AA12" s="336" t="s">
        <v>113</v>
      </c>
      <c r="AB12" s="59" t="s">
        <v>25</v>
      </c>
      <c r="AC12" s="303"/>
    </row>
    <row r="13" spans="1:29" ht="13.5" thickBot="1" x14ac:dyDescent="0.25">
      <c r="A13" s="303"/>
      <c r="B13" s="299" t="s">
        <v>15</v>
      </c>
      <c r="C13" s="302" t="s">
        <v>113</v>
      </c>
      <c r="D13" s="303"/>
      <c r="E13" s="328"/>
      <c r="F13" s="303"/>
      <c r="G13" s="303"/>
      <c r="H13" s="303"/>
      <c r="I13" s="303"/>
      <c r="J13" s="328"/>
      <c r="K13" s="303"/>
      <c r="L13" s="151" t="s">
        <v>132</v>
      </c>
      <c r="M13" s="152" t="s">
        <v>33</v>
      </c>
      <c r="N13" s="202" t="s">
        <v>133</v>
      </c>
      <c r="O13" s="313" t="s">
        <v>113</v>
      </c>
      <c r="P13" s="314" t="s">
        <v>113</v>
      </c>
      <c r="Q13" s="314" t="s">
        <v>113</v>
      </c>
      <c r="R13" s="314" t="s">
        <v>113</v>
      </c>
      <c r="S13" s="314" t="s">
        <v>113</v>
      </c>
      <c r="T13" s="315" t="s">
        <v>113</v>
      </c>
      <c r="U13" s="279" t="s">
        <v>113</v>
      </c>
      <c r="V13" s="303"/>
      <c r="W13" s="328"/>
      <c r="X13" s="303"/>
      <c r="Y13" s="60">
        <v>5</v>
      </c>
      <c r="Z13" s="62" t="s">
        <v>31</v>
      </c>
      <c r="AA13" s="336" t="s">
        <v>113</v>
      </c>
      <c r="AB13" s="59" t="s">
        <v>25</v>
      </c>
      <c r="AC13" s="303"/>
    </row>
    <row r="14" spans="1:29" ht="13.5" thickBot="1" x14ac:dyDescent="0.25">
      <c r="A14" s="303"/>
      <c r="B14" s="299" t="s">
        <v>0</v>
      </c>
      <c r="C14" s="302" t="s">
        <v>113</v>
      </c>
      <c r="D14" s="303"/>
      <c r="E14" s="328"/>
      <c r="F14" s="303"/>
      <c r="G14" s="303"/>
      <c r="H14" s="303"/>
      <c r="I14" s="303"/>
      <c r="J14" s="328"/>
      <c r="K14" s="303"/>
      <c r="L14" s="108" t="s">
        <v>93</v>
      </c>
      <c r="M14" s="36" t="s">
        <v>33</v>
      </c>
      <c r="N14" s="201" t="s">
        <v>14</v>
      </c>
      <c r="O14" s="310" t="s">
        <v>113</v>
      </c>
      <c r="P14" s="311" t="s">
        <v>113</v>
      </c>
      <c r="Q14" s="311" t="s">
        <v>113</v>
      </c>
      <c r="R14" s="311" t="s">
        <v>113</v>
      </c>
      <c r="S14" s="311" t="s">
        <v>113</v>
      </c>
      <c r="T14" s="312" t="s">
        <v>113</v>
      </c>
      <c r="U14" s="275" t="s">
        <v>113</v>
      </c>
      <c r="V14" s="303"/>
      <c r="W14" s="328"/>
      <c r="X14" s="303"/>
      <c r="Y14" s="60">
        <v>6</v>
      </c>
      <c r="Z14" s="62" t="s">
        <v>40</v>
      </c>
      <c r="AA14" s="336" t="s">
        <v>113</v>
      </c>
      <c r="AB14" s="59" t="s">
        <v>25</v>
      </c>
      <c r="AC14" s="303"/>
    </row>
    <row r="15" spans="1:29" ht="13.5" thickBot="1" x14ac:dyDescent="0.25">
      <c r="A15" s="303"/>
      <c r="B15" s="299" t="s">
        <v>69</v>
      </c>
      <c r="C15" s="302" t="s">
        <v>113</v>
      </c>
      <c r="D15" s="303"/>
      <c r="E15" s="328"/>
      <c r="F15" s="303"/>
      <c r="G15" s="303"/>
      <c r="H15" s="303"/>
      <c r="I15" s="303"/>
      <c r="J15" s="328"/>
      <c r="K15" s="303"/>
      <c r="L15" s="151" t="s">
        <v>134</v>
      </c>
      <c r="M15" s="152" t="s">
        <v>33</v>
      </c>
      <c r="N15" s="202" t="s">
        <v>133</v>
      </c>
      <c r="O15" s="313" t="s">
        <v>113</v>
      </c>
      <c r="P15" s="314" t="s">
        <v>113</v>
      </c>
      <c r="Q15" s="314" t="s">
        <v>113</v>
      </c>
      <c r="R15" s="314" t="s">
        <v>113</v>
      </c>
      <c r="S15" s="314" t="s">
        <v>113</v>
      </c>
      <c r="T15" s="315" t="s">
        <v>113</v>
      </c>
      <c r="U15" s="279" t="s">
        <v>113</v>
      </c>
      <c r="V15" s="303"/>
      <c r="W15" s="328"/>
      <c r="X15" s="303"/>
      <c r="Y15" s="60">
        <v>7</v>
      </c>
      <c r="Z15" s="62" t="s">
        <v>52</v>
      </c>
      <c r="AA15" s="336" t="s">
        <v>113</v>
      </c>
      <c r="AB15" s="59" t="s">
        <v>25</v>
      </c>
      <c r="AC15" s="303"/>
    </row>
    <row r="16" spans="1:29" ht="13.5" thickBot="1" x14ac:dyDescent="0.25">
      <c r="A16" s="303"/>
      <c r="B16" s="299" t="s">
        <v>16</v>
      </c>
      <c r="C16" s="302" t="s">
        <v>113</v>
      </c>
      <c r="D16" s="303"/>
      <c r="E16" s="328"/>
      <c r="F16" s="303"/>
      <c r="G16" s="303"/>
      <c r="H16" s="303"/>
      <c r="I16" s="303"/>
      <c r="J16" s="328"/>
      <c r="K16" s="303"/>
      <c r="L16" s="108" t="s">
        <v>99</v>
      </c>
      <c r="M16" s="36" t="s">
        <v>60</v>
      </c>
      <c r="N16" s="201" t="s">
        <v>14</v>
      </c>
      <c r="O16" s="310" t="s">
        <v>113</v>
      </c>
      <c r="P16" s="311" t="s">
        <v>113</v>
      </c>
      <c r="Q16" s="311" t="s">
        <v>113</v>
      </c>
      <c r="R16" s="311" t="s">
        <v>113</v>
      </c>
      <c r="S16" s="311" t="s">
        <v>113</v>
      </c>
      <c r="T16" s="312" t="s">
        <v>113</v>
      </c>
      <c r="U16" s="275" t="s">
        <v>113</v>
      </c>
      <c r="V16" s="303"/>
      <c r="W16" s="328"/>
      <c r="X16" s="303"/>
      <c r="Y16" s="60">
        <v>8</v>
      </c>
      <c r="Z16" s="62" t="s">
        <v>41</v>
      </c>
      <c r="AA16" s="336" t="s">
        <v>113</v>
      </c>
      <c r="AB16" s="59" t="s">
        <v>25</v>
      </c>
      <c r="AC16" s="303"/>
    </row>
    <row r="17" spans="1:32" ht="13.5" thickBot="1" x14ac:dyDescent="0.25">
      <c r="A17" s="303"/>
      <c r="B17" s="299" t="s">
        <v>6</v>
      </c>
      <c r="C17" s="302" t="s">
        <v>113</v>
      </c>
      <c r="D17" s="303"/>
      <c r="E17" s="328"/>
      <c r="F17" s="303"/>
      <c r="G17" s="303"/>
      <c r="H17" s="303"/>
      <c r="I17" s="303"/>
      <c r="J17" s="328"/>
      <c r="K17" s="303"/>
      <c r="L17" s="108" t="s">
        <v>94</v>
      </c>
      <c r="M17" s="36" t="s">
        <v>34</v>
      </c>
      <c r="N17" s="201" t="s">
        <v>14</v>
      </c>
      <c r="O17" s="310" t="s">
        <v>113</v>
      </c>
      <c r="P17" s="311" t="s">
        <v>113</v>
      </c>
      <c r="Q17" s="311" t="s">
        <v>113</v>
      </c>
      <c r="R17" s="311" t="s">
        <v>113</v>
      </c>
      <c r="S17" s="311" t="s">
        <v>113</v>
      </c>
      <c r="T17" s="312" t="s">
        <v>113</v>
      </c>
      <c r="U17" s="275" t="s">
        <v>113</v>
      </c>
      <c r="V17" s="303"/>
      <c r="W17" s="328"/>
      <c r="X17" s="303"/>
      <c r="Y17" s="60">
        <v>9</v>
      </c>
      <c r="Z17" s="62" t="s">
        <v>42</v>
      </c>
      <c r="AA17" s="336" t="s">
        <v>113</v>
      </c>
      <c r="AB17" s="59" t="s">
        <v>44</v>
      </c>
      <c r="AC17" s="303"/>
    </row>
    <row r="18" spans="1:32" ht="13.5" thickBot="1" x14ac:dyDescent="0.25">
      <c r="A18" s="303"/>
      <c r="B18" s="292" t="s">
        <v>1</v>
      </c>
      <c r="C18" s="302" t="s">
        <v>113</v>
      </c>
      <c r="D18" s="303"/>
      <c r="E18" s="328"/>
      <c r="F18" s="303"/>
      <c r="G18" s="303"/>
      <c r="H18" s="303"/>
      <c r="I18" s="303"/>
      <c r="J18" s="328"/>
      <c r="K18" s="303"/>
      <c r="L18" s="203" t="s">
        <v>101</v>
      </c>
      <c r="M18" s="116" t="s">
        <v>60</v>
      </c>
      <c r="N18" s="204" t="s">
        <v>14</v>
      </c>
      <c r="O18" s="316" t="s">
        <v>113</v>
      </c>
      <c r="P18" s="317" t="s">
        <v>113</v>
      </c>
      <c r="Q18" s="317" t="s">
        <v>113</v>
      </c>
      <c r="R18" s="317" t="s">
        <v>113</v>
      </c>
      <c r="S18" s="317" t="s">
        <v>113</v>
      </c>
      <c r="T18" s="318" t="s">
        <v>113</v>
      </c>
      <c r="U18" s="283" t="s">
        <v>113</v>
      </c>
      <c r="V18" s="303"/>
      <c r="W18" s="328"/>
      <c r="X18" s="303"/>
      <c r="Y18" s="60">
        <v>10</v>
      </c>
      <c r="Z18" s="62" t="s">
        <v>43</v>
      </c>
      <c r="AA18" s="336" t="s">
        <v>113</v>
      </c>
      <c r="AB18" s="59" t="s">
        <v>25</v>
      </c>
      <c r="AC18" s="303"/>
    </row>
    <row r="19" spans="1:32" ht="13.5" thickBot="1" x14ac:dyDescent="0.25">
      <c r="A19" s="303"/>
      <c r="B19" s="292" t="s">
        <v>5</v>
      </c>
      <c r="C19" s="302" t="s">
        <v>113</v>
      </c>
      <c r="D19" s="303"/>
      <c r="E19" s="328"/>
      <c r="F19" s="303"/>
      <c r="G19" s="303"/>
      <c r="H19" s="303"/>
      <c r="I19" s="303"/>
      <c r="J19" s="328"/>
      <c r="K19" s="303"/>
      <c r="L19" s="207"/>
      <c r="M19" s="208"/>
      <c r="N19" s="209" t="s">
        <v>161</v>
      </c>
      <c r="O19" s="333" t="s">
        <v>175</v>
      </c>
      <c r="P19" s="333" t="s">
        <v>175</v>
      </c>
      <c r="Q19" s="333" t="s">
        <v>175</v>
      </c>
      <c r="R19" s="333" t="s">
        <v>175</v>
      </c>
      <c r="S19" s="333" t="s">
        <v>175</v>
      </c>
      <c r="T19" s="333" t="s">
        <v>175</v>
      </c>
      <c r="U19" s="333" t="s">
        <v>175</v>
      </c>
      <c r="V19" s="303"/>
      <c r="W19" s="328"/>
      <c r="X19" s="303"/>
      <c r="Y19" s="60">
        <v>12</v>
      </c>
      <c r="Z19" s="62" t="s">
        <v>53</v>
      </c>
      <c r="AA19" s="336" t="s">
        <v>113</v>
      </c>
      <c r="AB19" s="59" t="s">
        <v>25</v>
      </c>
      <c r="AC19" s="303"/>
    </row>
    <row r="20" spans="1:32" ht="13.5" thickBot="1" x14ac:dyDescent="0.25">
      <c r="A20" s="303"/>
      <c r="B20" s="292" t="s">
        <v>10</v>
      </c>
      <c r="C20" s="302" t="s">
        <v>113</v>
      </c>
      <c r="D20" s="303"/>
      <c r="E20" s="328"/>
      <c r="F20" s="303"/>
      <c r="G20" s="303"/>
      <c r="H20" s="303"/>
      <c r="I20" s="303"/>
      <c r="J20" s="328"/>
      <c r="K20" s="303"/>
      <c r="L20" s="436" t="s">
        <v>110</v>
      </c>
      <c r="M20" s="437"/>
      <c r="N20" s="437"/>
      <c r="O20" s="205"/>
      <c r="P20" s="206"/>
      <c r="Q20" s="206"/>
      <c r="R20" s="206"/>
      <c r="S20" s="206"/>
      <c r="T20" s="206"/>
      <c r="U20" s="218"/>
      <c r="V20" s="303"/>
      <c r="W20" s="328"/>
      <c r="X20" s="303"/>
      <c r="Y20" s="60">
        <v>13</v>
      </c>
      <c r="Z20" s="62" t="s">
        <v>54</v>
      </c>
      <c r="AA20" s="336" t="s">
        <v>113</v>
      </c>
      <c r="AB20" s="59" t="s">
        <v>25</v>
      </c>
      <c r="AC20" s="303"/>
    </row>
    <row r="21" spans="1:32" ht="13.5" thickBot="1" x14ac:dyDescent="0.25">
      <c r="A21" s="303"/>
      <c r="B21" s="292" t="s">
        <v>11</v>
      </c>
      <c r="C21" s="302" t="s">
        <v>113</v>
      </c>
      <c r="D21" s="303"/>
      <c r="E21" s="328"/>
      <c r="F21" s="303"/>
      <c r="G21" s="303"/>
      <c r="H21" s="303"/>
      <c r="I21" s="303"/>
      <c r="J21" s="328"/>
      <c r="K21" s="303"/>
      <c r="L21" s="113" t="s">
        <v>103</v>
      </c>
      <c r="M21" s="36" t="s">
        <v>61</v>
      </c>
      <c r="N21" s="36" t="s">
        <v>8</v>
      </c>
      <c r="O21" s="319" t="s">
        <v>113</v>
      </c>
      <c r="P21" s="308" t="s">
        <v>113</v>
      </c>
      <c r="Q21" s="308" t="s">
        <v>113</v>
      </c>
      <c r="R21" s="308" t="s">
        <v>113</v>
      </c>
      <c r="S21" s="308" t="s">
        <v>113</v>
      </c>
      <c r="T21" s="320" t="s">
        <v>113</v>
      </c>
      <c r="U21" s="271" t="s">
        <v>113</v>
      </c>
      <c r="V21" s="303"/>
      <c r="W21" s="328"/>
      <c r="X21" s="303"/>
      <c r="Y21" s="60">
        <v>14</v>
      </c>
      <c r="Z21" s="62" t="s">
        <v>55</v>
      </c>
      <c r="AA21" s="336" t="s">
        <v>113</v>
      </c>
      <c r="AB21" s="71" t="s">
        <v>70</v>
      </c>
      <c r="AC21" s="303"/>
    </row>
    <row r="22" spans="1:32" ht="26.25" thickBot="1" x14ac:dyDescent="0.25">
      <c r="A22" s="303"/>
      <c r="B22" s="292" t="s">
        <v>191</v>
      </c>
      <c r="C22" s="302" t="s">
        <v>113</v>
      </c>
      <c r="D22" s="303"/>
      <c r="E22" s="328"/>
      <c r="F22" s="303"/>
      <c r="G22" s="303"/>
      <c r="H22" s="303"/>
      <c r="I22" s="303"/>
      <c r="J22" s="328"/>
      <c r="K22" s="303"/>
      <c r="L22" s="110" t="s">
        <v>104</v>
      </c>
      <c r="M22" s="37" t="s">
        <v>61</v>
      </c>
      <c r="N22" s="36" t="s">
        <v>8</v>
      </c>
      <c r="O22" s="310" t="s">
        <v>113</v>
      </c>
      <c r="P22" s="311" t="s">
        <v>113</v>
      </c>
      <c r="Q22" s="311" t="s">
        <v>113</v>
      </c>
      <c r="R22" s="311" t="s">
        <v>113</v>
      </c>
      <c r="S22" s="311" t="s">
        <v>113</v>
      </c>
      <c r="T22" s="321" t="s">
        <v>113</v>
      </c>
      <c r="U22" s="275" t="s">
        <v>113</v>
      </c>
      <c r="V22" s="303"/>
      <c r="W22" s="328"/>
      <c r="X22" s="303"/>
      <c r="Y22" s="60">
        <v>15</v>
      </c>
      <c r="Z22" s="70" t="s">
        <v>168</v>
      </c>
      <c r="AA22" s="336" t="s">
        <v>113</v>
      </c>
      <c r="AB22" s="71" t="s">
        <v>167</v>
      </c>
      <c r="AC22" s="303"/>
    </row>
    <row r="23" spans="1:32" ht="13.5" thickBot="1" x14ac:dyDescent="0.25">
      <c r="A23" s="303"/>
      <c r="B23" s="292" t="s">
        <v>35</v>
      </c>
      <c r="C23" s="302" t="s">
        <v>113</v>
      </c>
      <c r="D23" s="303"/>
      <c r="E23" s="328"/>
      <c r="F23" s="303"/>
      <c r="G23" s="303"/>
      <c r="H23" s="303"/>
      <c r="I23" s="303"/>
      <c r="J23" s="328"/>
      <c r="K23" s="303"/>
      <c r="L23" s="111" t="s">
        <v>105</v>
      </c>
      <c r="M23" s="115" t="s">
        <v>61</v>
      </c>
      <c r="N23" s="116" t="s">
        <v>8</v>
      </c>
      <c r="O23" s="322" t="s">
        <v>113</v>
      </c>
      <c r="P23" s="323" t="s">
        <v>113</v>
      </c>
      <c r="Q23" s="323" t="s">
        <v>113</v>
      </c>
      <c r="R23" s="323" t="s">
        <v>113</v>
      </c>
      <c r="S23" s="323" t="s">
        <v>113</v>
      </c>
      <c r="T23" s="324" t="s">
        <v>113</v>
      </c>
      <c r="U23" s="283" t="s">
        <v>113</v>
      </c>
      <c r="V23" s="303"/>
      <c r="W23" s="328"/>
      <c r="X23" s="303"/>
      <c r="Y23" s="60">
        <v>16</v>
      </c>
      <c r="Z23" s="70" t="s">
        <v>162</v>
      </c>
      <c r="AA23" s="336" t="s">
        <v>113</v>
      </c>
      <c r="AB23" s="71" t="s">
        <v>164</v>
      </c>
      <c r="AC23" s="303"/>
    </row>
    <row r="24" spans="1:32" ht="13.5" thickBot="1" x14ac:dyDescent="0.25">
      <c r="A24" s="303"/>
      <c r="B24" s="292" t="s">
        <v>9</v>
      </c>
      <c r="C24" s="302" t="s">
        <v>113</v>
      </c>
      <c r="D24" s="303"/>
      <c r="E24" s="328"/>
      <c r="F24" s="303"/>
      <c r="G24" s="303"/>
      <c r="H24" s="303"/>
      <c r="I24" s="303"/>
      <c r="J24" s="328"/>
      <c r="K24" s="303"/>
      <c r="L24" s="207"/>
      <c r="M24" s="208"/>
      <c r="N24" s="209" t="s">
        <v>161</v>
      </c>
      <c r="O24" s="333" t="s">
        <v>175</v>
      </c>
      <c r="P24" s="334" t="s">
        <v>175</v>
      </c>
      <c r="Q24" s="334" t="s">
        <v>175</v>
      </c>
      <c r="R24" s="334" t="s">
        <v>175</v>
      </c>
      <c r="S24" s="334" t="s">
        <v>175</v>
      </c>
      <c r="T24" s="335" t="s">
        <v>175</v>
      </c>
      <c r="U24" s="219" t="s">
        <v>175</v>
      </c>
      <c r="V24" s="303"/>
      <c r="W24" s="328"/>
      <c r="X24" s="303"/>
      <c r="Y24" s="60">
        <v>17</v>
      </c>
      <c r="Z24" s="70" t="s">
        <v>163</v>
      </c>
      <c r="AA24" s="336" t="s">
        <v>113</v>
      </c>
      <c r="AB24" s="71" t="s">
        <v>164</v>
      </c>
      <c r="AC24" s="303"/>
    </row>
    <row r="25" spans="1:32" ht="13.5" thickBot="1" x14ac:dyDescent="0.25">
      <c r="A25" s="303"/>
      <c r="B25" s="292" t="s">
        <v>50</v>
      </c>
      <c r="C25" s="302" t="s">
        <v>113</v>
      </c>
      <c r="D25" s="303"/>
      <c r="E25" s="328"/>
      <c r="F25" s="303"/>
      <c r="G25" s="303"/>
      <c r="H25" s="303"/>
      <c r="I25" s="303"/>
      <c r="J25" s="328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28"/>
      <c r="X25" s="303"/>
      <c r="Y25" s="61">
        <v>18</v>
      </c>
      <c r="Z25" s="338" t="s">
        <v>183</v>
      </c>
      <c r="AA25" s="323" t="s">
        <v>185</v>
      </c>
      <c r="AB25" s="339" t="s">
        <v>197</v>
      </c>
      <c r="AC25" s="303"/>
    </row>
    <row r="26" spans="1:32" ht="13.5" thickBot="1" x14ac:dyDescent="0.25">
      <c r="A26" s="303"/>
      <c r="B26" s="292" t="s">
        <v>66</v>
      </c>
      <c r="C26" s="302" t="s">
        <v>113</v>
      </c>
      <c r="D26" s="303"/>
      <c r="E26" s="328"/>
      <c r="F26" s="303"/>
      <c r="G26" s="303"/>
      <c r="H26" s="303"/>
      <c r="I26" s="303"/>
      <c r="J26" s="328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28"/>
      <c r="X26" s="303"/>
      <c r="Y26" s="325"/>
      <c r="Z26" s="325"/>
      <c r="AA26" s="326"/>
      <c r="AB26" s="326"/>
      <c r="AC26" s="303"/>
    </row>
    <row r="27" spans="1:32" ht="13.5" customHeight="1" thickBot="1" x14ac:dyDescent="0.25">
      <c r="A27" s="303"/>
      <c r="B27" s="292" t="s">
        <v>13</v>
      </c>
      <c r="C27" s="302" t="s">
        <v>113</v>
      </c>
      <c r="D27" s="303"/>
      <c r="E27" s="328"/>
      <c r="F27" s="303"/>
      <c r="G27" s="303"/>
      <c r="H27" s="303"/>
      <c r="I27" s="303"/>
      <c r="J27" s="328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28"/>
      <c r="X27" s="303"/>
      <c r="Y27" s="325"/>
      <c r="Z27" s="444" t="s">
        <v>154</v>
      </c>
      <c r="AA27" s="445" t="s">
        <v>175</v>
      </c>
      <c r="AB27" s="326"/>
      <c r="AC27" s="303"/>
    </row>
    <row r="28" spans="1:32" ht="13.5" customHeight="1" thickBot="1" x14ac:dyDescent="0.25">
      <c r="A28" s="303"/>
      <c r="B28" s="292" t="s">
        <v>12</v>
      </c>
      <c r="C28" s="302" t="s">
        <v>113</v>
      </c>
      <c r="D28" s="303"/>
      <c r="E28" s="328"/>
      <c r="F28" s="303"/>
      <c r="G28" s="303"/>
      <c r="H28" s="303"/>
      <c r="I28" s="303"/>
      <c r="J28" s="328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28"/>
      <c r="X28" s="303"/>
      <c r="Y28" s="325"/>
      <c r="Z28" s="444"/>
      <c r="AA28" s="446"/>
      <c r="AB28" s="326"/>
      <c r="AC28" s="303"/>
    </row>
    <row r="29" spans="1:32" ht="13.5" customHeight="1" thickBot="1" x14ac:dyDescent="0.25">
      <c r="A29" s="303"/>
      <c r="B29" s="300" t="s">
        <v>2</v>
      </c>
      <c r="C29" s="302" t="s">
        <v>175</v>
      </c>
      <c r="D29" s="303"/>
      <c r="E29" s="328"/>
      <c r="F29" s="303"/>
      <c r="G29" s="303"/>
      <c r="H29" s="303"/>
      <c r="I29" s="303"/>
      <c r="J29" s="328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28"/>
      <c r="X29" s="303"/>
      <c r="Y29" s="325"/>
      <c r="Z29" s="325"/>
      <c r="AA29" s="326"/>
      <c r="AB29" s="326"/>
      <c r="AC29" s="303"/>
    </row>
    <row r="30" spans="1:32" ht="13.5" thickBot="1" x14ac:dyDescent="0.25">
      <c r="A30" s="303"/>
      <c r="B30" s="347" t="s">
        <v>137</v>
      </c>
      <c r="C30" s="302" t="s">
        <v>113</v>
      </c>
      <c r="D30" s="303"/>
      <c r="E30" s="328"/>
      <c r="F30" s="303"/>
      <c r="G30" s="303"/>
      <c r="H30" s="303"/>
      <c r="I30" s="303"/>
      <c r="J30" s="328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28"/>
      <c r="X30" s="303"/>
      <c r="Y30" s="325"/>
      <c r="Z30" s="325"/>
      <c r="AA30" s="326"/>
      <c r="AB30" s="326"/>
      <c r="AC30" s="303"/>
      <c r="AD30" s="337"/>
      <c r="AE30" s="337"/>
      <c r="AF30" s="337"/>
    </row>
    <row r="31" spans="1:32" ht="13.5" thickBot="1" x14ac:dyDescent="0.25">
      <c r="A31" s="303"/>
      <c r="B31" s="306"/>
      <c r="C31" s="305"/>
      <c r="D31" s="303"/>
      <c r="E31" s="328"/>
      <c r="F31" s="303"/>
      <c r="G31" s="303"/>
      <c r="H31" s="303"/>
      <c r="I31" s="303"/>
      <c r="J31" s="328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28"/>
      <c r="X31" s="303"/>
      <c r="Y31" s="325"/>
      <c r="Z31" s="325"/>
      <c r="AA31" s="326"/>
      <c r="AB31" s="326"/>
      <c r="AC31" s="303"/>
    </row>
    <row r="32" spans="1:32" ht="13.5" thickBot="1" x14ac:dyDescent="0.25">
      <c r="A32" s="303"/>
      <c r="B32" s="293" t="s">
        <v>4</v>
      </c>
      <c r="C32" s="302" t="s">
        <v>175</v>
      </c>
      <c r="D32" s="303"/>
      <c r="E32" s="328"/>
      <c r="F32" s="303"/>
      <c r="G32" s="303"/>
      <c r="H32" s="303"/>
      <c r="I32" s="303"/>
      <c r="J32" s="328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28"/>
      <c r="X32" s="303"/>
      <c r="Y32" s="325"/>
      <c r="Z32" s="325"/>
      <c r="AA32" s="326"/>
      <c r="AB32" s="326"/>
      <c r="AC32" s="303"/>
    </row>
    <row r="33" spans="1:29" ht="13.5" thickBot="1" x14ac:dyDescent="0.25">
      <c r="A33" s="303"/>
      <c r="B33" s="293" t="s">
        <v>3</v>
      </c>
      <c r="C33" s="302" t="s">
        <v>175</v>
      </c>
      <c r="D33" s="303"/>
      <c r="E33" s="328"/>
      <c r="F33" s="303"/>
      <c r="G33" s="303"/>
      <c r="H33" s="303"/>
      <c r="I33" s="303"/>
      <c r="J33" s="328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28"/>
      <c r="X33" s="303"/>
      <c r="Y33" s="325"/>
      <c r="Z33" s="325"/>
      <c r="AA33" s="326"/>
      <c r="AB33" s="326"/>
      <c r="AC33" s="303"/>
    </row>
    <row r="34" spans="1:29" ht="13.5" thickBot="1" x14ac:dyDescent="0.25">
      <c r="A34" s="303"/>
      <c r="B34" s="293" t="s">
        <v>174</v>
      </c>
      <c r="C34" s="302" t="s">
        <v>113</v>
      </c>
      <c r="D34" s="303"/>
      <c r="E34" s="328"/>
      <c r="F34" s="303"/>
      <c r="G34" s="303"/>
      <c r="H34" s="303"/>
      <c r="I34" s="303"/>
      <c r="J34" s="328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303"/>
      <c r="W34" s="328"/>
      <c r="X34" s="303"/>
      <c r="Y34" s="325"/>
      <c r="Z34" s="325"/>
      <c r="AA34" s="326"/>
      <c r="AB34" s="326"/>
      <c r="AC34" s="303"/>
    </row>
    <row r="35" spans="1:29" ht="13.5" thickBot="1" x14ac:dyDescent="0.25">
      <c r="A35" s="303"/>
      <c r="B35" s="294"/>
      <c r="C35" s="305"/>
      <c r="D35" s="303"/>
      <c r="E35" s="328"/>
      <c r="F35" s="303"/>
      <c r="G35" s="303"/>
      <c r="H35" s="303"/>
      <c r="I35" s="303"/>
      <c r="J35" s="328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28"/>
      <c r="X35" s="303"/>
      <c r="Y35" s="325"/>
      <c r="Z35" s="325"/>
      <c r="AA35" s="326"/>
      <c r="AB35" s="326"/>
      <c r="AC35" s="303"/>
    </row>
    <row r="36" spans="1:29" ht="13.5" thickBot="1" x14ac:dyDescent="0.25">
      <c r="A36" s="303"/>
      <c r="B36" s="295" t="s">
        <v>4</v>
      </c>
      <c r="C36" s="302" t="s">
        <v>175</v>
      </c>
      <c r="D36" s="303"/>
      <c r="E36" s="328"/>
      <c r="F36" s="303"/>
      <c r="G36" s="303"/>
      <c r="H36" s="303"/>
      <c r="I36" s="303"/>
      <c r="J36" s="328"/>
      <c r="K36" s="303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28"/>
      <c r="X36" s="303"/>
      <c r="Y36" s="325"/>
      <c r="Z36" s="325"/>
      <c r="AA36" s="326"/>
      <c r="AB36" s="326"/>
      <c r="AC36" s="303"/>
    </row>
    <row r="37" spans="1:29" ht="13.5" thickBot="1" x14ac:dyDescent="0.25">
      <c r="A37" s="303"/>
      <c r="B37" s="295" t="s">
        <v>3</v>
      </c>
      <c r="C37" s="302" t="s">
        <v>175</v>
      </c>
      <c r="D37" s="303"/>
      <c r="E37" s="328"/>
      <c r="F37" s="303"/>
      <c r="G37" s="303"/>
      <c r="H37" s="303"/>
      <c r="I37" s="303"/>
      <c r="J37" s="328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28"/>
      <c r="X37" s="303"/>
      <c r="Y37" s="325"/>
      <c r="Z37" s="325"/>
      <c r="AA37" s="326"/>
      <c r="AB37" s="326"/>
      <c r="AC37" s="303"/>
    </row>
    <row r="38" spans="1:29" ht="13.5" thickBot="1" x14ac:dyDescent="0.25">
      <c r="A38" s="303"/>
      <c r="B38" s="295" t="s">
        <v>22</v>
      </c>
      <c r="C38" s="302" t="s">
        <v>113</v>
      </c>
      <c r="D38" s="303"/>
      <c r="E38" s="328"/>
      <c r="F38" s="303"/>
      <c r="G38" s="303"/>
      <c r="H38" s="303"/>
      <c r="I38" s="303"/>
      <c r="J38" s="328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28"/>
      <c r="X38" s="303"/>
      <c r="Y38" s="325"/>
      <c r="Z38" s="325"/>
      <c r="AA38" s="326"/>
      <c r="AB38" s="326"/>
      <c r="AC38" s="303"/>
    </row>
    <row r="39" spans="1:29" ht="13.5" thickBot="1" x14ac:dyDescent="0.25">
      <c r="A39" s="303"/>
      <c r="B39" s="296"/>
      <c r="C39" s="305"/>
      <c r="D39" s="303"/>
      <c r="E39" s="328"/>
      <c r="F39" s="303"/>
      <c r="G39" s="303"/>
      <c r="H39" s="303"/>
      <c r="I39" s="303"/>
      <c r="J39" s="328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28"/>
      <c r="X39" s="303"/>
      <c r="Y39" s="325"/>
      <c r="Z39" s="325"/>
      <c r="AA39" s="326"/>
      <c r="AB39" s="326"/>
      <c r="AC39" s="303"/>
    </row>
    <row r="40" spans="1:29" ht="13.5" thickBot="1" x14ac:dyDescent="0.25">
      <c r="A40" s="303"/>
      <c r="B40" s="297" t="s">
        <v>4</v>
      </c>
      <c r="C40" s="302" t="s">
        <v>175</v>
      </c>
      <c r="D40" s="303"/>
      <c r="E40" s="328"/>
      <c r="F40" s="303"/>
      <c r="G40" s="303"/>
      <c r="H40" s="303"/>
      <c r="I40" s="303"/>
      <c r="J40" s="328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28"/>
      <c r="X40" s="303"/>
      <c r="Y40" s="325"/>
      <c r="Z40" s="325"/>
      <c r="AA40" s="326"/>
      <c r="AB40" s="326"/>
      <c r="AC40" s="303"/>
    </row>
    <row r="41" spans="1:29" ht="13.5" thickBot="1" x14ac:dyDescent="0.25">
      <c r="A41" s="303"/>
      <c r="B41" s="297" t="s">
        <v>3</v>
      </c>
      <c r="C41" s="302" t="s">
        <v>175</v>
      </c>
      <c r="D41" s="303"/>
      <c r="E41" s="328"/>
      <c r="F41" s="303"/>
      <c r="G41" s="303"/>
      <c r="H41" s="303"/>
      <c r="I41" s="303"/>
      <c r="J41" s="328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28"/>
      <c r="X41" s="303"/>
      <c r="Y41" s="325"/>
      <c r="Z41" s="325"/>
      <c r="AA41" s="326"/>
      <c r="AB41" s="326"/>
      <c r="AC41" s="303"/>
    </row>
    <row r="42" spans="1:29" ht="13.5" thickBot="1" x14ac:dyDescent="0.25">
      <c r="A42" s="303"/>
      <c r="B42" s="297" t="s">
        <v>22</v>
      </c>
      <c r="C42" s="302" t="s">
        <v>113</v>
      </c>
      <c r="D42" s="303"/>
      <c r="E42" s="328"/>
      <c r="F42" s="303"/>
      <c r="G42" s="303"/>
      <c r="H42" s="303"/>
      <c r="I42" s="303"/>
      <c r="J42" s="328"/>
      <c r="K42" s="303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V42" s="303"/>
      <c r="W42" s="328"/>
      <c r="X42" s="303"/>
      <c r="Y42" s="325"/>
      <c r="Z42" s="325"/>
      <c r="AA42" s="326"/>
      <c r="AB42" s="326"/>
      <c r="AC42" s="303"/>
    </row>
    <row r="43" spans="1:29" x14ac:dyDescent="0.2">
      <c r="A43" s="303"/>
      <c r="B43" s="304"/>
      <c r="C43" s="305"/>
      <c r="D43" s="303"/>
      <c r="E43" s="328"/>
      <c r="F43" s="303"/>
      <c r="G43" s="303"/>
      <c r="H43" s="303"/>
      <c r="I43" s="303"/>
      <c r="J43" s="328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28"/>
      <c r="X43" s="303"/>
      <c r="Y43" s="325"/>
      <c r="Z43" s="325"/>
      <c r="AA43" s="326"/>
      <c r="AB43" s="326"/>
      <c r="AC43" s="303"/>
    </row>
    <row r="44" spans="1:29" x14ac:dyDescent="0.2">
      <c r="A44" s="303"/>
      <c r="B44" s="304"/>
      <c r="C44" s="305"/>
      <c r="D44" s="303"/>
      <c r="E44" s="328"/>
      <c r="F44" s="303"/>
      <c r="G44" s="303"/>
      <c r="H44" s="303"/>
      <c r="I44" s="303"/>
      <c r="J44" s="328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28"/>
      <c r="X44" s="303"/>
      <c r="Y44" s="325"/>
      <c r="Z44" s="325"/>
      <c r="AA44" s="326"/>
      <c r="AB44" s="326"/>
      <c r="AC44" s="303"/>
    </row>
    <row r="45" spans="1:29" x14ac:dyDescent="0.2">
      <c r="A45" s="303"/>
      <c r="B45" s="304"/>
      <c r="C45" s="305"/>
      <c r="D45" s="303"/>
      <c r="E45" s="328"/>
      <c r="F45" s="303"/>
      <c r="G45" s="304"/>
      <c r="H45" s="305"/>
      <c r="I45" s="303"/>
      <c r="J45" s="328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28"/>
      <c r="X45" s="303"/>
      <c r="Y45" s="325"/>
      <c r="Z45" s="325"/>
      <c r="AA45" s="326"/>
      <c r="AB45" s="326"/>
      <c r="AC45" s="303"/>
    </row>
    <row r="46" spans="1:29" x14ac:dyDescent="0.2">
      <c r="A46" s="303"/>
      <c r="B46" s="304"/>
      <c r="C46" s="305"/>
      <c r="D46" s="303"/>
      <c r="E46" s="328"/>
      <c r="F46" s="303"/>
      <c r="G46" s="304"/>
      <c r="H46" s="305"/>
      <c r="I46" s="303"/>
      <c r="J46" s="328"/>
      <c r="K46" s="30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303"/>
      <c r="W46" s="328"/>
      <c r="X46" s="303"/>
      <c r="Y46" s="325"/>
      <c r="Z46" s="325"/>
      <c r="AA46" s="326"/>
      <c r="AB46" s="326"/>
      <c r="AC46" s="303"/>
    </row>
    <row r="47" spans="1:29" x14ac:dyDescent="0.2">
      <c r="A47" s="303"/>
      <c r="B47" s="304"/>
      <c r="C47" s="305"/>
      <c r="D47" s="303"/>
      <c r="E47" s="328"/>
      <c r="F47" s="303"/>
      <c r="G47" s="304"/>
      <c r="H47" s="305"/>
      <c r="I47" s="303"/>
      <c r="J47" s="328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28"/>
      <c r="X47" s="303"/>
      <c r="Y47" s="325"/>
      <c r="Z47" s="325"/>
      <c r="AA47" s="326"/>
      <c r="AB47" s="326"/>
      <c r="AC47" s="303"/>
    </row>
    <row r="48" spans="1:29" x14ac:dyDescent="0.2">
      <c r="A48" s="303"/>
      <c r="B48" s="304"/>
      <c r="C48" s="305"/>
      <c r="D48" s="303"/>
      <c r="E48" s="328"/>
      <c r="F48" s="303"/>
      <c r="G48" s="304"/>
      <c r="H48" s="305"/>
      <c r="I48" s="303"/>
      <c r="J48" s="328"/>
      <c r="K48" s="303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28"/>
      <c r="X48" s="303"/>
      <c r="Y48" s="325"/>
      <c r="Z48" s="325"/>
      <c r="AA48" s="326"/>
      <c r="AB48" s="326"/>
      <c r="AC48" s="303"/>
    </row>
    <row r="49" spans="1:29" x14ac:dyDescent="0.2">
      <c r="A49" s="303"/>
      <c r="B49" s="304"/>
      <c r="C49" s="305"/>
      <c r="D49" s="303"/>
      <c r="E49" s="328"/>
      <c r="F49" s="303"/>
      <c r="G49" s="304"/>
      <c r="H49" s="305"/>
      <c r="I49" s="303"/>
      <c r="J49" s="328"/>
      <c r="K49" s="303"/>
      <c r="L49" s="303"/>
      <c r="M49" s="303"/>
      <c r="N49" s="303"/>
      <c r="O49" s="303"/>
      <c r="P49" s="303"/>
      <c r="Q49" s="303"/>
      <c r="R49" s="303"/>
      <c r="S49" s="303"/>
      <c r="T49" s="303"/>
      <c r="U49" s="303"/>
      <c r="V49" s="303"/>
      <c r="W49" s="328"/>
      <c r="X49" s="303"/>
      <c r="Y49" s="325"/>
      <c r="Z49" s="325"/>
      <c r="AA49" s="326"/>
      <c r="AB49" s="326"/>
      <c r="AC49" s="303"/>
    </row>
    <row r="50" spans="1:29" x14ac:dyDescent="0.2">
      <c r="A50" s="303"/>
      <c r="B50" s="304"/>
      <c r="C50" s="305"/>
      <c r="D50" s="303"/>
      <c r="E50" s="328"/>
      <c r="F50" s="303"/>
      <c r="G50" s="304"/>
      <c r="H50" s="305"/>
      <c r="I50" s="303"/>
      <c r="J50" s="328"/>
      <c r="K50" s="303"/>
      <c r="L50" s="303"/>
      <c r="M50" s="303"/>
      <c r="N50" s="303"/>
      <c r="O50" s="303"/>
      <c r="P50" s="303"/>
      <c r="Q50" s="303"/>
      <c r="R50" s="303"/>
      <c r="S50" s="303"/>
      <c r="T50" s="303"/>
      <c r="U50" s="303"/>
      <c r="V50" s="303"/>
      <c r="W50" s="328"/>
      <c r="X50" s="303"/>
      <c r="Y50" s="325"/>
      <c r="Z50" s="325"/>
      <c r="AA50" s="326"/>
      <c r="AB50" s="326"/>
      <c r="AC50" s="303"/>
    </row>
    <row r="51" spans="1:29" x14ac:dyDescent="0.2">
      <c r="A51" s="303"/>
      <c r="B51" s="304"/>
      <c r="C51" s="305"/>
      <c r="D51" s="303"/>
      <c r="E51" s="328"/>
      <c r="F51" s="303"/>
      <c r="G51" s="304"/>
      <c r="H51" s="305"/>
      <c r="I51" s="303"/>
      <c r="J51" s="328"/>
      <c r="K51" s="303"/>
      <c r="L51" s="303"/>
      <c r="M51" s="303"/>
      <c r="N51" s="303"/>
      <c r="O51" s="303"/>
      <c r="P51" s="303"/>
      <c r="Q51" s="303"/>
      <c r="R51" s="303"/>
      <c r="S51" s="303"/>
      <c r="T51" s="303"/>
      <c r="U51" s="303"/>
      <c r="V51" s="303"/>
      <c r="W51" s="328"/>
      <c r="X51" s="303"/>
      <c r="Y51" s="325"/>
      <c r="Z51" s="325"/>
      <c r="AA51" s="326"/>
      <c r="AB51" s="326"/>
      <c r="AC51" s="303"/>
    </row>
    <row r="52" spans="1:29" x14ac:dyDescent="0.2">
      <c r="A52" s="303"/>
      <c r="B52" s="304"/>
      <c r="C52" s="305"/>
      <c r="D52" s="303"/>
      <c r="E52" s="328"/>
      <c r="F52" s="303"/>
      <c r="G52" s="304"/>
      <c r="H52" s="305"/>
      <c r="I52" s="303"/>
      <c r="J52" s="328"/>
      <c r="K52" s="303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28"/>
      <c r="X52" s="303"/>
      <c r="Y52" s="325"/>
      <c r="Z52" s="325"/>
      <c r="AA52" s="326"/>
      <c r="AB52" s="326"/>
      <c r="AC52" s="303"/>
    </row>
    <row r="53" spans="1:29" x14ac:dyDescent="0.2">
      <c r="A53" s="303"/>
      <c r="B53" s="304"/>
      <c r="C53" s="305"/>
      <c r="D53" s="303"/>
      <c r="E53" s="328"/>
      <c r="F53" s="303"/>
      <c r="G53" s="304"/>
      <c r="H53" s="305"/>
      <c r="I53" s="303"/>
      <c r="J53" s="328"/>
      <c r="K53" s="303"/>
      <c r="L53" s="303"/>
      <c r="M53" s="303"/>
      <c r="N53" s="303"/>
      <c r="O53" s="303"/>
      <c r="P53" s="303"/>
      <c r="Q53" s="303"/>
      <c r="R53" s="303"/>
      <c r="S53" s="303"/>
      <c r="T53" s="303"/>
      <c r="U53" s="303"/>
      <c r="V53" s="303"/>
      <c r="W53" s="328"/>
      <c r="X53" s="303"/>
      <c r="Y53" s="325"/>
      <c r="Z53" s="325"/>
      <c r="AA53" s="326"/>
      <c r="AB53" s="326"/>
      <c r="AC53" s="303"/>
    </row>
    <row r="54" spans="1:29" x14ac:dyDescent="0.2">
      <c r="A54" s="303"/>
      <c r="B54" s="304"/>
      <c r="C54" s="305"/>
      <c r="D54" s="303"/>
      <c r="E54" s="328"/>
      <c r="F54" s="303"/>
      <c r="G54" s="304"/>
      <c r="H54" s="305"/>
      <c r="I54" s="303"/>
      <c r="J54" s="328"/>
      <c r="K54" s="303"/>
      <c r="L54" s="303"/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28"/>
      <c r="X54" s="303"/>
      <c r="Y54" s="325"/>
      <c r="Z54" s="325"/>
      <c r="AA54" s="326"/>
      <c r="AB54" s="326"/>
      <c r="AC54" s="303"/>
    </row>
    <row r="55" spans="1:29" x14ac:dyDescent="0.2">
      <c r="A55" s="303"/>
      <c r="B55" s="304"/>
      <c r="C55" s="305"/>
      <c r="D55" s="303"/>
      <c r="E55" s="328"/>
      <c r="F55" s="303"/>
      <c r="G55" s="304"/>
      <c r="H55" s="305"/>
      <c r="I55" s="303"/>
      <c r="J55" s="328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28"/>
      <c r="X55" s="303"/>
      <c r="Y55" s="325"/>
      <c r="Z55" s="325"/>
      <c r="AA55" s="326"/>
      <c r="AB55" s="326"/>
      <c r="AC55" s="303"/>
    </row>
    <row r="56" spans="1:29" x14ac:dyDescent="0.2">
      <c r="A56" s="303"/>
      <c r="B56" s="304"/>
      <c r="C56" s="305"/>
      <c r="D56" s="303"/>
      <c r="E56" s="328"/>
      <c r="F56" s="303"/>
      <c r="G56" s="304"/>
      <c r="H56" s="305"/>
      <c r="I56" s="303"/>
      <c r="J56" s="328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28"/>
      <c r="X56" s="303"/>
      <c r="Y56" s="325"/>
      <c r="Z56" s="325"/>
      <c r="AA56" s="326"/>
      <c r="AB56" s="326"/>
      <c r="AC56" s="303"/>
    </row>
    <row r="57" spans="1:29" x14ac:dyDescent="0.2">
      <c r="A57" s="303"/>
      <c r="B57" s="304"/>
      <c r="C57" s="305"/>
      <c r="D57" s="303"/>
      <c r="E57" s="328"/>
      <c r="F57" s="303"/>
      <c r="G57" s="304"/>
      <c r="H57" s="305"/>
      <c r="I57" s="303"/>
      <c r="J57" s="328"/>
      <c r="K57" s="303"/>
      <c r="L57" s="303"/>
      <c r="M57" s="303"/>
      <c r="N57" s="303"/>
      <c r="O57" s="303"/>
      <c r="P57" s="303"/>
      <c r="Q57" s="303"/>
      <c r="R57" s="303"/>
      <c r="S57" s="303"/>
      <c r="T57" s="303"/>
      <c r="U57" s="303"/>
      <c r="V57" s="303"/>
      <c r="W57" s="328"/>
      <c r="X57" s="303"/>
      <c r="Y57" s="325"/>
      <c r="Z57" s="325"/>
      <c r="AA57" s="326"/>
      <c r="AB57" s="326"/>
      <c r="AC57" s="303"/>
    </row>
    <row r="58" spans="1:29" x14ac:dyDescent="0.2">
      <c r="A58" s="303"/>
      <c r="B58" s="304"/>
      <c r="C58" s="305"/>
      <c r="D58" s="303"/>
      <c r="E58" s="328"/>
      <c r="F58" s="303"/>
      <c r="G58" s="304"/>
      <c r="H58" s="305"/>
      <c r="I58" s="303"/>
      <c r="J58" s="328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28"/>
      <c r="X58" s="303"/>
      <c r="Y58" s="325"/>
      <c r="Z58" s="325"/>
      <c r="AA58" s="326"/>
      <c r="AB58" s="326"/>
      <c r="AC58" s="303"/>
    </row>
    <row r="59" spans="1:29" x14ac:dyDescent="0.2">
      <c r="A59" s="303"/>
      <c r="B59" s="304"/>
      <c r="C59" s="305"/>
      <c r="D59" s="303"/>
      <c r="E59" s="328"/>
      <c r="F59" s="303"/>
      <c r="G59" s="304"/>
      <c r="H59" s="305"/>
      <c r="I59" s="303"/>
      <c r="J59" s="328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28"/>
      <c r="X59" s="303"/>
      <c r="Y59" s="325"/>
      <c r="Z59" s="325"/>
      <c r="AA59" s="326"/>
      <c r="AB59" s="326"/>
      <c r="AC59" s="303"/>
    </row>
    <row r="60" spans="1:29" x14ac:dyDescent="0.2">
      <c r="A60" s="303"/>
      <c r="B60" s="304"/>
      <c r="C60" s="305"/>
      <c r="D60" s="303"/>
      <c r="E60" s="328"/>
      <c r="F60" s="303"/>
      <c r="G60" s="304"/>
      <c r="H60" s="305"/>
      <c r="I60" s="303"/>
      <c r="J60" s="328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28"/>
      <c r="X60" s="303"/>
      <c r="Y60" s="325"/>
      <c r="Z60" s="325"/>
      <c r="AA60" s="326"/>
      <c r="AB60" s="326"/>
      <c r="AC60" s="303"/>
    </row>
    <row r="61" spans="1:29" x14ac:dyDescent="0.2">
      <c r="A61" s="303"/>
      <c r="B61" s="304"/>
      <c r="C61" s="305"/>
      <c r="D61" s="303"/>
      <c r="E61" s="328"/>
      <c r="F61" s="303"/>
      <c r="G61" s="304"/>
      <c r="H61" s="305"/>
      <c r="I61" s="303"/>
      <c r="J61" s="328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28"/>
      <c r="X61" s="303"/>
      <c r="Y61" s="325"/>
      <c r="Z61" s="325"/>
      <c r="AA61" s="326"/>
      <c r="AB61" s="326"/>
      <c r="AC61" s="303"/>
    </row>
    <row r="62" spans="1:29" x14ac:dyDescent="0.2">
      <c r="A62" s="303"/>
      <c r="B62" s="304"/>
      <c r="C62" s="305"/>
      <c r="D62" s="303"/>
      <c r="E62" s="328"/>
      <c r="F62" s="303"/>
      <c r="G62" s="304"/>
      <c r="H62" s="305"/>
      <c r="I62" s="303"/>
      <c r="J62" s="328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28"/>
      <c r="X62" s="303"/>
      <c r="Y62" s="325"/>
      <c r="Z62" s="325"/>
      <c r="AA62" s="326"/>
      <c r="AB62" s="326"/>
      <c r="AC62" s="303"/>
    </row>
    <row r="63" spans="1:29" x14ac:dyDescent="0.2">
      <c r="A63" s="303"/>
      <c r="B63" s="304"/>
      <c r="C63" s="305"/>
      <c r="D63" s="303"/>
      <c r="E63" s="328"/>
      <c r="F63" s="303"/>
      <c r="G63" s="304"/>
      <c r="H63" s="305"/>
      <c r="I63" s="303"/>
      <c r="J63" s="328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28"/>
      <c r="X63" s="303"/>
      <c r="Y63" s="325"/>
      <c r="Z63" s="325"/>
      <c r="AA63" s="326"/>
      <c r="AB63" s="326"/>
      <c r="AC63" s="303"/>
    </row>
    <row r="64" spans="1:29" x14ac:dyDescent="0.2">
      <c r="A64" s="303"/>
      <c r="B64" s="304"/>
      <c r="C64" s="305"/>
      <c r="D64" s="303"/>
      <c r="E64" s="328"/>
      <c r="F64" s="303"/>
      <c r="G64" s="304"/>
      <c r="H64" s="305"/>
      <c r="I64" s="303"/>
      <c r="J64" s="328"/>
      <c r="K64" s="303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328"/>
      <c r="X64" s="303"/>
      <c r="Y64" s="325"/>
      <c r="Z64" s="325"/>
      <c r="AA64" s="326"/>
      <c r="AB64" s="326"/>
      <c r="AC64" s="303"/>
    </row>
    <row r="65" spans="1:29" x14ac:dyDescent="0.2">
      <c r="A65" s="303"/>
      <c r="B65" s="304"/>
      <c r="C65" s="305"/>
      <c r="D65" s="303"/>
      <c r="E65" s="328"/>
      <c r="F65" s="303"/>
      <c r="G65" s="304"/>
      <c r="H65" s="305"/>
      <c r="I65" s="303"/>
      <c r="J65" s="328"/>
      <c r="K65" s="303"/>
      <c r="L65" s="303"/>
      <c r="M65" s="303"/>
      <c r="N65" s="303"/>
      <c r="O65" s="303"/>
      <c r="P65" s="303"/>
      <c r="Q65" s="303"/>
      <c r="R65" s="303"/>
      <c r="S65" s="303"/>
      <c r="T65" s="303"/>
      <c r="U65" s="303"/>
      <c r="V65" s="303"/>
      <c r="W65" s="328"/>
      <c r="X65" s="303"/>
      <c r="Y65" s="325"/>
      <c r="Z65" s="325"/>
      <c r="AA65" s="326"/>
      <c r="AB65" s="326"/>
      <c r="AC65" s="303"/>
    </row>
    <row r="66" spans="1:29" x14ac:dyDescent="0.2">
      <c r="A66" s="303"/>
      <c r="B66" s="304"/>
      <c r="C66" s="305"/>
      <c r="D66" s="303"/>
      <c r="E66" s="328"/>
      <c r="F66" s="303"/>
      <c r="G66" s="304"/>
      <c r="H66" s="305"/>
      <c r="I66" s="303"/>
      <c r="J66" s="328"/>
      <c r="K66" s="303"/>
      <c r="L66" s="303"/>
      <c r="M66" s="303"/>
      <c r="N66" s="303"/>
      <c r="O66" s="303"/>
      <c r="P66" s="303"/>
      <c r="Q66" s="303"/>
      <c r="R66" s="303"/>
      <c r="S66" s="303"/>
      <c r="T66" s="303"/>
      <c r="U66" s="303"/>
      <c r="V66" s="303"/>
      <c r="W66" s="328"/>
      <c r="X66" s="303"/>
      <c r="Y66" s="325"/>
      <c r="Z66" s="325"/>
      <c r="AA66" s="326"/>
      <c r="AB66" s="326"/>
      <c r="AC66" s="303"/>
    </row>
    <row r="67" spans="1:29" x14ac:dyDescent="0.2">
      <c r="A67" s="303"/>
      <c r="B67" s="304"/>
      <c r="C67" s="305"/>
      <c r="D67" s="303"/>
      <c r="E67" s="328"/>
      <c r="F67" s="303"/>
      <c r="G67" s="304"/>
      <c r="H67" s="305"/>
      <c r="I67" s="303"/>
      <c r="J67" s="328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28"/>
      <c r="X67" s="303"/>
      <c r="Y67" s="325"/>
      <c r="Z67" s="325"/>
      <c r="AA67" s="326"/>
      <c r="AB67" s="326"/>
      <c r="AC67" s="303"/>
    </row>
    <row r="68" spans="1:29" x14ac:dyDescent="0.2">
      <c r="A68" s="303"/>
      <c r="B68" s="304"/>
      <c r="C68" s="305"/>
      <c r="D68" s="303"/>
      <c r="E68" s="328"/>
      <c r="F68" s="303"/>
      <c r="G68" s="304"/>
      <c r="H68" s="305"/>
      <c r="I68" s="303"/>
      <c r="J68" s="328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28"/>
      <c r="X68" s="303"/>
      <c r="Y68" s="325"/>
      <c r="Z68" s="325"/>
      <c r="AA68" s="326"/>
      <c r="AB68" s="326"/>
      <c r="AC68" s="303"/>
    </row>
    <row r="69" spans="1:29" x14ac:dyDescent="0.2">
      <c r="A69" s="303"/>
      <c r="B69" s="304"/>
      <c r="C69" s="305"/>
      <c r="D69" s="303"/>
      <c r="E69" s="328"/>
      <c r="F69" s="303"/>
      <c r="G69" s="304"/>
      <c r="H69" s="305"/>
      <c r="I69" s="303"/>
      <c r="J69" s="328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28"/>
      <c r="X69" s="303"/>
      <c r="Y69" s="325"/>
      <c r="Z69" s="325"/>
      <c r="AA69" s="326"/>
      <c r="AB69" s="326"/>
      <c r="AC69" s="303"/>
    </row>
    <row r="70" spans="1:29" x14ac:dyDescent="0.2">
      <c r="A70" s="303"/>
      <c r="B70" s="304"/>
      <c r="C70" s="305"/>
      <c r="D70" s="303"/>
      <c r="E70" s="328"/>
      <c r="F70" s="303"/>
      <c r="G70" s="304"/>
      <c r="H70" s="305"/>
      <c r="I70" s="303"/>
      <c r="J70" s="328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28"/>
      <c r="X70" s="303"/>
      <c r="Y70" s="325"/>
      <c r="Z70" s="325"/>
      <c r="AA70" s="326"/>
      <c r="AB70" s="326"/>
      <c r="AC70" s="303"/>
    </row>
    <row r="71" spans="1:29" x14ac:dyDescent="0.2">
      <c r="A71" s="303"/>
      <c r="B71" s="304"/>
      <c r="C71" s="305"/>
      <c r="D71" s="303"/>
      <c r="E71" s="328"/>
      <c r="F71" s="303"/>
      <c r="G71" s="304"/>
      <c r="H71" s="305"/>
      <c r="I71" s="303"/>
      <c r="J71" s="328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28"/>
      <c r="X71" s="303"/>
      <c r="Y71" s="325"/>
      <c r="Z71" s="325"/>
      <c r="AA71" s="326"/>
      <c r="AB71" s="326"/>
      <c r="AC71" s="303"/>
    </row>
    <row r="72" spans="1:29" x14ac:dyDescent="0.2">
      <c r="A72" s="303"/>
      <c r="B72" s="304"/>
      <c r="C72" s="305"/>
      <c r="D72" s="303"/>
      <c r="E72" s="328"/>
      <c r="F72" s="303"/>
      <c r="G72" s="304"/>
      <c r="H72" s="305"/>
      <c r="I72" s="303"/>
      <c r="J72" s="328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28"/>
      <c r="X72" s="303"/>
      <c r="Y72" s="325"/>
      <c r="Z72" s="325"/>
      <c r="AA72" s="326"/>
      <c r="AB72" s="326"/>
      <c r="AC72" s="303"/>
    </row>
    <row r="73" spans="1:29" x14ac:dyDescent="0.2">
      <c r="A73" s="303"/>
      <c r="D73" s="303"/>
      <c r="E73" s="328"/>
      <c r="F73" s="303"/>
      <c r="G73" s="304"/>
      <c r="H73" s="305"/>
      <c r="I73" s="303"/>
      <c r="J73" s="328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28"/>
      <c r="X73" s="303"/>
      <c r="Y73" s="325"/>
      <c r="Z73" s="325"/>
      <c r="AA73" s="326"/>
      <c r="AB73" s="326"/>
      <c r="AC73" s="303"/>
    </row>
  </sheetData>
  <sheetProtection algorithmName="SHA-512" hashValue="OAdIrdIPBMGiTTShu0EvBeEqcz+mZHh2mL2ccPpBjvTTvhNfZ5Aat57TfY1+nMULa1OGbtew7G5drrk0OHF3nw==" saltValue="j1PmG81brKIrUDcVdSgUNQ==" spinCount="100000" sheet="1" objects="1" scenarios="1"/>
  <mergeCells count="11">
    <mergeCell ref="B2:AC2"/>
    <mergeCell ref="L20:N20"/>
    <mergeCell ref="L5:U5"/>
    <mergeCell ref="Y7:AB7"/>
    <mergeCell ref="Z27:Z28"/>
    <mergeCell ref="AA27:AA28"/>
    <mergeCell ref="B5:C5"/>
    <mergeCell ref="G5:H5"/>
    <mergeCell ref="G8:H8"/>
    <mergeCell ref="O7:U7"/>
    <mergeCell ref="L10:N10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1. Prijzenblad Auto's</vt:lpstr>
      <vt:lpstr>2. Matrix </vt:lpstr>
      <vt:lpstr>3. Shortlease - huurauto's</vt:lpstr>
      <vt:lpstr>4. Extra kosten</vt:lpstr>
      <vt:lpstr>5. Score</vt:lpstr>
      <vt:lpstr>Invoer Instructie</vt:lpstr>
    </vt:vector>
  </TitlesOfParts>
  <Company>ROI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xxxxxxx</dc:title>
  <dc:creator>Rob van Veen</dc:creator>
  <cp:lastModifiedBy>Sligte, EHG van der (Esther)</cp:lastModifiedBy>
  <cp:lastPrinted>2019-05-27T07:43:55Z</cp:lastPrinted>
  <dcterms:created xsi:type="dcterms:W3CDTF">2005-05-04T09:11:02Z</dcterms:created>
  <dcterms:modified xsi:type="dcterms:W3CDTF">2019-07-04T09:11:49Z</dcterms:modified>
</cp:coreProperties>
</file>