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mc:AlternateContent xmlns:mc="http://schemas.openxmlformats.org/markup-compatibility/2006">
    <mc:Choice Requires="x15">
      <x15ac:absPath xmlns:x15ac="http://schemas.microsoft.com/office/spreadsheetml/2010/11/ac" url="G:\Mijn Drive\Ecochain Memory\002_Sales\002_Clients\Gemeente Leiden\Data uitvraag\"/>
    </mc:Choice>
  </mc:AlternateContent>
  <xr:revisionPtr revIDLastSave="0" documentId="13_ncr:1_{7F9AF820-9AC3-4BD3-9A56-F779779646F2}" xr6:coauthVersionLast="43" xr6:coauthVersionMax="43" xr10:uidLastSave="{00000000-0000-0000-0000-000000000000}"/>
  <bookViews>
    <workbookView xWindow="-110" yWindow="-110" windowWidth="19420" windowHeight="10420" xr2:uid="{004ACDAC-4EC5-41BA-999A-D0A26A58E12E}"/>
  </bookViews>
  <sheets>
    <sheet name="Instructies" sheetId="5" r:id="rId1"/>
    <sheet name="Figuur" sheetId="6" state="hidden" r:id="rId2"/>
    <sheet name="Productie standaard bushokjes" sheetId="1" r:id="rId3"/>
    <sheet name="Gebruik &amp; onderhoud" sheetId="3" r:id="rId4"/>
    <sheet name="Filters"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3" l="1"/>
  <c r="N30" i="5" l="1"/>
  <c r="C58" i="3" l="1"/>
  <c r="C61" i="3" s="1"/>
  <c r="C49" i="3"/>
  <c r="C52" i="3"/>
  <c r="C46" i="3"/>
  <c r="E30" i="3"/>
  <c r="E29" i="3"/>
  <c r="E27" i="3"/>
  <c r="A75" i="1"/>
  <c r="A76" i="1"/>
  <c r="A77" i="1"/>
  <c r="A78" i="1"/>
  <c r="A79" i="1"/>
  <c r="A80" i="1"/>
  <c r="A81" i="1"/>
  <c r="A82" i="1"/>
  <c r="A83" i="1"/>
  <c r="A57" i="1"/>
  <c r="A58" i="1"/>
  <c r="A59" i="1"/>
  <c r="A60" i="1"/>
  <c r="A61" i="1"/>
  <c r="A62" i="1"/>
  <c r="A63" i="1"/>
  <c r="A64" i="1"/>
  <c r="A65" i="1"/>
  <c r="A66" i="1"/>
  <c r="A67" i="1"/>
  <c r="A68" i="1"/>
  <c r="A69" i="1"/>
  <c r="A70" i="1"/>
  <c r="A71" i="1"/>
  <c r="A72" i="1"/>
  <c r="A73" i="1"/>
  <c r="A74" i="1"/>
  <c r="A56" i="1"/>
  <c r="C39" i="3" l="1"/>
  <c r="C38" i="3"/>
</calcChain>
</file>

<file path=xl/sharedStrings.xml><?xml version="1.0" encoding="utf-8"?>
<sst xmlns="http://schemas.openxmlformats.org/spreadsheetml/2006/main" count="285" uniqueCount="171">
  <si>
    <t xml:space="preserve">De kleuren op deze sheet worden gebruikt om aan te geven wat verplichte en optionele informatie is, zie hieronder: </t>
  </si>
  <si>
    <t>Tekst in deze kleur</t>
  </si>
  <si>
    <t>Cradle-to-gate: Productie van een bushokje</t>
  </si>
  <si>
    <t>1. Algemeen</t>
  </si>
  <si>
    <t>Amsterdam, burgerweeshuispad 201</t>
  </si>
  <si>
    <t>Productielocatie (plaats + adres)</t>
  </si>
  <si>
    <t>=Verplicht</t>
  </si>
  <si>
    <t>=Optioneel</t>
  </si>
  <si>
    <t>Materiaal</t>
  </si>
  <si>
    <t>Gewicht per 1 bushokje</t>
  </si>
  <si>
    <t>Eenheid</t>
  </si>
  <si>
    <t>kg</t>
  </si>
  <si>
    <t>Achterwand glas</t>
  </si>
  <si>
    <t xml:space="preserve">Afwatering PVC </t>
  </si>
  <si>
    <t xml:space="preserve">Aluminium inkoop (standaard staf, poedercoat) </t>
  </si>
  <si>
    <t>Dak glas</t>
  </si>
  <si>
    <t>Fundering beton</t>
  </si>
  <si>
    <t>Fundering wapening</t>
  </si>
  <si>
    <t>Glashouders nylon (standaard staf, freeswerk)</t>
  </si>
  <si>
    <t>Reisinfo vitrine glas</t>
  </si>
  <si>
    <t>Zijwand glas</t>
  </si>
  <si>
    <t xml:space="preserve">Tranportmethode </t>
  </si>
  <si>
    <t>Extra informatie</t>
  </si>
  <si>
    <t>Vrachtwagen</t>
  </si>
  <si>
    <t>Oceaanschip</t>
  </si>
  <si>
    <t>Binnenvaartschip</t>
  </si>
  <si>
    <t>Vliegtuig</t>
  </si>
  <si>
    <t>Transportmethode materialen</t>
  </si>
  <si>
    <t>nvt</t>
  </si>
  <si>
    <t>Vul hieronder, indien van toepassing, in welke coatings worden aangebracht op de materialen en wat het totale oppervlakte (m2) coating is.</t>
  </si>
  <si>
    <t>Oppervlak per 1 bushokje</t>
  </si>
  <si>
    <t>poedercoating</t>
  </si>
  <si>
    <t>m2</t>
  </si>
  <si>
    <t>thermisch verzinken</t>
  </si>
  <si>
    <t>Coating 1</t>
  </si>
  <si>
    <t>Cradle-to-grave: Gehele levenscyclus van een bushokje</t>
  </si>
  <si>
    <t>Transportmethode</t>
  </si>
  <si>
    <t>Toelichting</t>
  </si>
  <si>
    <t>Transportafstand (km)</t>
  </si>
  <si>
    <t>Vul hieronder de transportafstand van de productielocatie naar plaatsingslocatie in. Indien de bushokjes eerst nog ergens worden opgeslagen dient het transport naar opslag opgeteld te worden bij het transport van opslag naar plaatsingslocatie.</t>
  </si>
  <si>
    <t>Uitgegaan van midden van Leiden</t>
  </si>
  <si>
    <t>Type</t>
  </si>
  <si>
    <t>Bushokje zonder reclamevitrine</t>
  </si>
  <si>
    <t>Elektraverbruik per 15 jaar (kWh)</t>
  </si>
  <si>
    <t>Gewicht per poster (oppervlakte*gramgewicht)</t>
  </si>
  <si>
    <t>Gewicht (kg) posters per week</t>
  </si>
  <si>
    <t>Gewicht (kg) posters per 15 jaar</t>
  </si>
  <si>
    <t>Vul hieronder de gegevens in voor het bepalen van de totale transportafstand voor het vervangen van de posters over een periode van 15 jaar.</t>
  </si>
  <si>
    <t>Totaal aantal locaties waar een poster opgehangen wordt</t>
  </si>
  <si>
    <t>Transportmethode voor transport van posters van drukker naar Leiden</t>
  </si>
  <si>
    <t>Totale transportafstand (km) langs alle posterlocaties (per week)</t>
  </si>
  <si>
    <t>Totale transportafstand (km) per 15 jaar met gekozen transportmethode voor transport posters van drukker naar Leiden</t>
  </si>
  <si>
    <t>Totale transportafstand (km) per 15 jaar met gekozen transportmethode voor transport voor vervangen posters</t>
  </si>
  <si>
    <t>Opmerking: Indien posters eerst naar een opslag gaan dient het transport van drukker naar opslag en van opslag naar Leiden meegenomen te worden</t>
  </si>
  <si>
    <t>Indien beschikbaar, specificatie type motor auto/vrachtwagen: EURO3/EURO4/EURO5/EURO6</t>
  </si>
  <si>
    <t>Totaal aantal locaties waar bushokjes en reclamevitrines gewassen dienen te worden</t>
  </si>
  <si>
    <t>Totale transportafstand (km) langs alle locaties (per 4 weken)</t>
  </si>
  <si>
    <t>Totale transportafstand (km) per 15 jaar met gekozen transportmethode voor transport voor wassen bushokjes en reclamevitrines</t>
  </si>
  <si>
    <t>Vul hieronder de gegevens in voor het bepalen van de totale transportafstand voor het wassen van de bushokjes en reclamevitrines over een periode van 15 jaar</t>
  </si>
  <si>
    <t>Transportmethode voor transport langs alle locaties voor het wassen</t>
  </si>
  <si>
    <t>Transportmethode voor transport langs alle posterlocaties voor vervangen posters</t>
  </si>
  <si>
    <t>Indien beschikbaar en van toepassing, specificatie type motor auto/vrachtwagen: EURO3/EURO4/EURO5/EURO6</t>
  </si>
  <si>
    <t>2. Materialen + transport</t>
  </si>
  <si>
    <t>=Automatisch berekend (verborgen in tabblad)</t>
  </si>
  <si>
    <t>Hardhouten zitting (gefreesd)</t>
  </si>
  <si>
    <t>Buis</t>
  </si>
  <si>
    <t>Glasplaat</t>
  </si>
  <si>
    <t>Staaf (extrusie)</t>
  </si>
  <si>
    <t>Plaat (warmwalsen)</t>
  </si>
  <si>
    <t>Geprefabriceerd</t>
  </si>
  <si>
    <t>Beschrijving en/of bewerkingsproces</t>
  </si>
  <si>
    <t>Onbekend</t>
  </si>
  <si>
    <t>Latjes (extrusie)</t>
  </si>
  <si>
    <t>Brede planken (geschaafd)</t>
  </si>
  <si>
    <t>Textiel (extrusie, spinnen &amp; weven)</t>
  </si>
  <si>
    <t>=Voorbeeld tekst ter begeleiding</t>
  </si>
  <si>
    <t>Holle staaf (warmwalsen)</t>
  </si>
  <si>
    <t>Paal (extrusie)</t>
  </si>
  <si>
    <t>Plaat (walsen)</t>
  </si>
  <si>
    <t>Extrusie</t>
  </si>
  <si>
    <t xml:space="preserve">Vul hieronder in welke materialen nodig zijn voor de productie van 1 standaard bushokje met normaal formaat (4000x1600). Hiervoor geldt: hoe specifieker aangegeven, hoe beter we een referentie kunnen kiezen.
Indien beschikbaar vul dan ook de transportafstand van de materialen naar de productielocatie in. Als er meerdere transportmethoden worden gebruikt, maak dan gebruik van de extra kolommen (I-K). </t>
  </si>
  <si>
    <t>Herkomst materiaal (land + stad)</t>
  </si>
  <si>
    <t>Oceaanschip + vrachtwagen</t>
  </si>
  <si>
    <t>Binnenvaartschip + vrachtwagen</t>
  </si>
  <si>
    <t>19492 + 200</t>
  </si>
  <si>
    <t>150 km vrachtwagen in China (naar haven), 50 km vrachtwagen in Nederland (naarproductielocatie)</t>
  </si>
  <si>
    <t>Eenheid (m2 of kg)</t>
  </si>
  <si>
    <t>thermisch verzinken + poedercoat</t>
  </si>
  <si>
    <t>3,2 + 6,4</t>
  </si>
  <si>
    <t>m2 + m2</t>
  </si>
  <si>
    <t>3. Coatings toegepast op materialen</t>
  </si>
  <si>
    <t>% gerecycled materiaal</t>
  </si>
  <si>
    <t>4. Transport naar plaatsingslocatie</t>
  </si>
  <si>
    <r>
      <t xml:space="preserve">Vul hieronder het elektraverbruik </t>
    </r>
    <r>
      <rPr>
        <b/>
        <sz val="11"/>
        <color theme="1"/>
        <rFont val="Adelle Sans"/>
        <scheme val="minor"/>
      </rPr>
      <t>per jaar</t>
    </r>
    <r>
      <rPr>
        <sz val="11"/>
        <color theme="1"/>
        <rFont val="Adelle Sans"/>
        <family val="2"/>
        <scheme val="minor"/>
      </rPr>
      <t xml:space="preserve"> in voor </t>
    </r>
    <r>
      <rPr>
        <u/>
        <sz val="11"/>
        <color theme="1"/>
        <rFont val="Adelle Sans"/>
        <scheme val="minor"/>
      </rPr>
      <t>alle</t>
    </r>
    <r>
      <rPr>
        <sz val="11"/>
        <color theme="1"/>
        <rFont val="Adelle Sans"/>
        <scheme val="minor"/>
      </rPr>
      <t xml:space="preserve"> </t>
    </r>
    <r>
      <rPr>
        <sz val="11"/>
        <color theme="1"/>
        <rFont val="Adelle Sans"/>
        <family val="2"/>
        <scheme val="minor"/>
      </rPr>
      <t xml:space="preserve">bushokjes met en zonder reclamevitrine (163 stuks) en voor </t>
    </r>
    <r>
      <rPr>
        <u/>
        <sz val="11"/>
        <color theme="1"/>
        <rFont val="Adelle Sans"/>
        <scheme val="minor"/>
      </rPr>
      <t>alle</t>
    </r>
    <r>
      <rPr>
        <sz val="11"/>
        <color theme="1"/>
        <rFont val="Adelle Sans"/>
        <family val="2"/>
        <scheme val="minor"/>
      </rPr>
      <t xml:space="preserve"> vrijstaande reclamevitrines (maximaal 70).
Daarnaast dient het aantal bushokjes en reclamevitrines dat geplaatst gaat worden ingevuld te worden.</t>
    </r>
  </si>
  <si>
    <t>Gemiddelde afstand (km) van drukker posters naar distributielocatie in Leiden</t>
  </si>
  <si>
    <t>Bestelbusje, EURO4, diesel</t>
  </si>
  <si>
    <t>=Benodigd voor specifiekere LCA berekening, optioneel in te vullen</t>
  </si>
  <si>
    <t>=Additionele informatie voor specifiekere LCA berekening, optioneel in te vullen</t>
  </si>
  <si>
    <t>4 kleuren zijn onderscheidden om aan te geven wat benodigde en aanvullende informatie is, indien er aanpassingen worden gemaakt aan het referentie-ontwerp</t>
  </si>
  <si>
    <t>Dit formulier is opgesteld om het ontwerp en gebruik van uw eigen bushokjes en reclamevitrines op te kunnen geven.</t>
  </si>
  <si>
    <t>Instructies LCA formulier</t>
  </si>
  <si>
    <t>Legenda</t>
  </si>
  <si>
    <t>Productie &amp; materialen standaard bushokje met normaal formaat (4000x1600)</t>
  </si>
  <si>
    <t>Gebruik &amp; onderhoud</t>
  </si>
  <si>
    <r>
      <t xml:space="preserve">In dit tabblad kan het specifieke materiaalgebruik en het productieproces van </t>
    </r>
    <r>
      <rPr>
        <b/>
        <sz val="11"/>
        <color theme="1"/>
        <rFont val="Adelle Sans"/>
        <scheme val="minor"/>
      </rPr>
      <t>één standaard bushokje met normaal formaat (4000x1600)</t>
    </r>
    <r>
      <rPr>
        <sz val="11"/>
        <color theme="1"/>
        <rFont val="Adelle Sans"/>
        <scheme val="minor"/>
      </rPr>
      <t xml:space="preserve"> op worden gegeven.
De ingevulde voorbeelddata (lichtblauwe tekst en cijfers) mag worden verwijderd.
Alle stappen zijn optioneel. In gevallen waar specifieke informatie niet door u wordt opgegeven, zal uit worden gegaan van het referentieontwerp.</t>
    </r>
  </si>
  <si>
    <t>In tabblad "Productie bushokjes" kan het specifieke materiaalgebruik en het productieproces van één standaard bushokje met normaal formaat (4000x1600) op worden gegeven.</t>
  </si>
  <si>
    <t>De ingevulde voorbeelddata (lichtblauwe tekst en cijfers) mag worden verwijderd.</t>
  </si>
  <si>
    <t>Alle stappen zijn optioneel in te vullen. In gevallen waar specifieke informatie niet door u wordt opgegeven, zal uit worden gegaan van het referentieontwerp.</t>
  </si>
  <si>
    <t>Op basis van het referentieontwerp is te zien dat met name het materiaalgebruik (module A1), het elektragebruik tijdens gebruik (B1) en de posters en transport van de posters (B2) sterk bijdragen aan de totale milieu-impact.</t>
  </si>
  <si>
    <t>Als u uw muis op één van de staven houdt, kunt u zien welke materialen, utiliteiten of activiteiten verantwoordelijk zijn voor de hoogste impact per module.</t>
  </si>
  <si>
    <t>Module D is uitsparing aan het einde van de levensduur (recycling van materialen, die in een volgend product weer hergebruikt kunnen worden).</t>
  </si>
  <si>
    <t>Deze uitsparing wordt van de impact in module A1 afgetrokken. De totale impact van de materialen is daarmee lager dan in A1 aangegeven staat.</t>
  </si>
  <si>
    <t>Relevantie van materiaal, posters en onderhoud</t>
  </si>
  <si>
    <t>Duitsland, Erfurt</t>
  </si>
  <si>
    <t>China, Taizhou</t>
  </si>
  <si>
    <t>Dak aluminium (6061 T6, extrusie, poedercoat)</t>
  </si>
  <si>
    <t>Dak staal (S235, thermisch verzinken, tweelaags poedercoat)</t>
  </si>
  <si>
    <t>Glasrubbers (EPDM, extrusie)</t>
  </si>
  <si>
    <t>Reisinfo vitrine aluminium (6061 T6, extrusie, poedercoat)</t>
  </si>
  <si>
    <t>Reisinfo vitrine aluminium (6061 T6, plaatwerk, poedercoat)</t>
  </si>
  <si>
    <t>Staander aluminium (6061 T6, extrusie, poedercoat)</t>
  </si>
  <si>
    <t>Staander staal (S235, laswerk, thermisch verzinken)</t>
  </si>
  <si>
    <t xml:space="preserve">Zijwand aluminium (6061 T6, extrusie, poedercoat) </t>
  </si>
  <si>
    <t>Zitting ondersteuning aluminium (1050 H14, gezet plaatwerk, poedercoat)</t>
  </si>
  <si>
    <t>Er kan voor alle onderdelen gekozen worden om het referentieontwerp over te nemen. Dit formulier is al ingevuld met voorbeelddata volgens dit referentieontwerp.</t>
  </si>
  <si>
    <t>Aantal stuks dat aangeboden gaat worden in de aanbesteding</t>
  </si>
  <si>
    <t>5. Gebruik</t>
  </si>
  <si>
    <t>Module </t>
  </si>
  <si>
    <t>A1</t>
  </si>
  <si>
    <t>A2</t>
  </si>
  <si>
    <t>A4</t>
  </si>
  <si>
    <t>A5</t>
  </si>
  <si>
    <t>B1</t>
  </si>
  <si>
    <t>B2</t>
  </si>
  <si>
    <t>C1 </t>
  </si>
  <si>
    <t>C2</t>
  </si>
  <si>
    <t>C3 &amp; C4</t>
  </si>
  <si>
    <t>D</t>
  </si>
  <si>
    <t>Totaal</t>
  </si>
  <si>
    <t>MKI (euro)</t>
  </si>
  <si>
    <t>De impacts zijn per module rechts van de figuur ook in een tabel samengevat.</t>
  </si>
  <si>
    <t>In tabblad "Gebruik &amp; onderhoud" kan het specifieke gebruik en onderhoud van alle 163 bushokjes en alle reclamevitrines op worden gegeven.</t>
  </si>
  <si>
    <t>Rijlabels</t>
  </si>
  <si>
    <t>Afvalverwerking</t>
  </si>
  <si>
    <t>Aluminium</t>
  </si>
  <si>
    <t>Beton fundering</t>
  </si>
  <si>
    <t>Glas</t>
  </si>
  <si>
    <t>Overig materialen</t>
  </si>
  <si>
    <t>Plaatsing</t>
  </si>
  <si>
    <t>Posters</t>
  </si>
  <si>
    <t>Sloop</t>
  </si>
  <si>
    <t>Staal</t>
  </si>
  <si>
    <t>Transport</t>
  </si>
  <si>
    <t>Transport vervangen posters</t>
  </si>
  <si>
    <t>Transport wassen bushokjes</t>
  </si>
  <si>
    <t>Wapening fundering</t>
  </si>
  <si>
    <t>Elektravebruik</t>
  </si>
  <si>
    <t>Eindtotaal</t>
  </si>
  <si>
    <t xml:space="preserve">C1 </t>
  </si>
  <si>
    <r>
      <t xml:space="preserve">In dit tabblad kan het specifieke gebruik en onderhoud van </t>
    </r>
    <r>
      <rPr>
        <b/>
        <sz val="11"/>
        <color theme="1"/>
        <rFont val="Adelle Sans"/>
        <scheme val="minor"/>
      </rPr>
      <t>alle 163 bushokjes en alle reclamevitrines</t>
    </r>
    <r>
      <rPr>
        <sz val="11"/>
        <color theme="1"/>
        <rFont val="Adelle Sans"/>
        <scheme val="minor"/>
      </rPr>
      <t xml:space="preserve"> op worden gegeven.
De ingevulde voorbeelddata (lichtblauwe tekst en cijfers) mag worden verwijderd.
Alle stappen zijn optioneel. In gevallen waar specifieke informatie niet door u wordt opgegeven, zal uit worden gegaan van het referentieontwerp.</t>
    </r>
  </si>
  <si>
    <t>Totaal aantal posters geplaatst per week (aantal 'normale' reclamevitrines * 2 + aantal roterende reclamevitrines * 3)</t>
  </si>
  <si>
    <t>6a. Onderhoud: Posters</t>
  </si>
  <si>
    <t>6b. Onderhoud: Transport vervangen posters</t>
  </si>
  <si>
    <t>6c. Onderhoud: Transport wassen bushokjes en reclamevitrines</t>
  </si>
  <si>
    <t xml:space="preserve">Het aantal te plaatsen posters over een periode van 15 jaar wordt bepaald op basis van het aantal reclamevitrines (ingevuld bij 5. gebruik). </t>
  </si>
  <si>
    <r>
      <t xml:space="preserve">Elektraverbruik 1 bushokje of </t>
    </r>
    <r>
      <rPr>
        <sz val="11"/>
        <color theme="0"/>
        <rFont val="Adelle Sans (Hoofdtekst)"/>
      </rPr>
      <t>vitrine</t>
    </r>
    <r>
      <rPr>
        <sz val="11"/>
        <color theme="0"/>
        <rFont val="Adelle Sans"/>
        <family val="2"/>
        <scheme val="minor"/>
      </rPr>
      <t xml:space="preserve"> per jaar (kWh)</t>
    </r>
  </si>
  <si>
    <t>Bushokje met reclamevitrine  - niet roterend</t>
  </si>
  <si>
    <t>Bushokje met reclamevitrine - roterend</t>
  </si>
  <si>
    <t>Vrijstaande reclamevitrine - niet roterend</t>
  </si>
  <si>
    <t>Vrijstaande reclamevitrine - roterend</t>
  </si>
  <si>
    <r>
      <t>Ook toegestaa</t>
    </r>
    <r>
      <rPr>
        <sz val="11"/>
        <rFont val="Adelle Sans (Hoofdtekst)"/>
      </rPr>
      <t>n</t>
    </r>
    <r>
      <rPr>
        <sz val="11"/>
        <rFont val="Adelle Sans"/>
        <scheme val="minor"/>
      </rPr>
      <t xml:space="preserve"> om gemiddelde transportafstand (km) tussen verschillende posterlocaties in te vullen (graag aangeven)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</si>
</sst>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font>
      <sz val="11"/>
      <color theme="1"/>
      <name val="Adelle Sans"/>
      <family val="2"/>
      <scheme val="minor"/>
    </font>
    <font>
      <sz val="11"/>
      <color theme="0"/>
      <name val="Adelle Sans"/>
      <family val="2"/>
      <scheme val="minor"/>
    </font>
    <font>
      <b/>
      <sz val="11"/>
      <color theme="1"/>
      <name val="Adelle Sans"/>
      <scheme val="minor"/>
    </font>
    <font>
      <sz val="11"/>
      <color theme="1"/>
      <name val="Adelle Sans"/>
      <scheme val="minor"/>
    </font>
    <font>
      <sz val="11"/>
      <color theme="5" tint="0.499984740745262"/>
      <name val="Adelle Sans"/>
      <family val="2"/>
      <scheme val="minor"/>
    </font>
    <font>
      <b/>
      <u/>
      <sz val="14"/>
      <color theme="1"/>
      <name val="Adelle Sans"/>
      <scheme val="minor"/>
    </font>
    <font>
      <i/>
      <sz val="11"/>
      <color theme="1"/>
      <name val="Adelle Sans"/>
      <scheme val="minor"/>
    </font>
    <font>
      <sz val="11"/>
      <color theme="5" tint="0.499984740745262"/>
      <name val="Adelle Sans"/>
      <scheme val="minor"/>
    </font>
    <font>
      <u/>
      <sz val="11"/>
      <color theme="1"/>
      <name val="Adelle Sans"/>
      <scheme val="minor"/>
    </font>
    <font>
      <b/>
      <sz val="14"/>
      <color theme="1"/>
      <name val="Adelle Sans"/>
      <scheme val="minor"/>
    </font>
    <font>
      <sz val="11"/>
      <color rgb="FF000000"/>
      <name val="Adelle Sans"/>
      <scheme val="minor"/>
    </font>
    <font>
      <sz val="11"/>
      <color rgb="FFFF0000"/>
      <name val="Adelle Sans"/>
      <family val="2"/>
      <scheme val="minor"/>
    </font>
    <font>
      <sz val="11"/>
      <color theme="0"/>
      <name val="Adelle Sans (Hoofdtekst)"/>
    </font>
    <font>
      <sz val="11"/>
      <name val="Adelle Sans"/>
      <scheme val="minor"/>
    </font>
    <font>
      <sz val="11"/>
      <name val="Adelle Sans (Hoofdtekst)"/>
    </font>
  </fonts>
  <fills count="8">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6"/>
        <bgColor indexed="64"/>
      </patternFill>
    </fill>
    <fill>
      <patternFill patternType="solid">
        <fgColor rgb="FFFFFFFF"/>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1">
    <xf numFmtId="0" fontId="0" fillId="0" borderId="0"/>
  </cellStyleXfs>
  <cellXfs count="65">
    <xf numFmtId="0" fontId="0" fillId="0" borderId="0" xfId="0"/>
    <xf numFmtId="0" fontId="0" fillId="2" borderId="0" xfId="0" applyFill="1"/>
    <xf numFmtId="0" fontId="2" fillId="2" borderId="0" xfId="0" applyFont="1" applyFill="1"/>
    <xf numFmtId="0" fontId="0" fillId="3" borderId="0" xfId="0" applyFill="1"/>
    <xf numFmtId="0" fontId="0" fillId="4" borderId="0" xfId="0" applyFill="1"/>
    <xf numFmtId="49" fontId="0" fillId="2" borderId="0" xfId="0" applyNumberFormat="1" applyFill="1"/>
    <xf numFmtId="0" fontId="4" fillId="2" borderId="0" xfId="0" applyFont="1" applyFill="1"/>
    <xf numFmtId="0" fontId="5" fillId="2" borderId="0" xfId="0" applyFont="1" applyFill="1"/>
    <xf numFmtId="0" fontId="1" fillId="3" borderId="1" xfId="0" applyFont="1" applyFill="1" applyBorder="1"/>
    <xf numFmtId="0" fontId="0" fillId="2" borderId="0" xfId="0" applyFill="1" applyAlignment="1">
      <alignment horizontal="left" vertical="top" wrapText="1"/>
    </xf>
    <xf numFmtId="0" fontId="1" fillId="3" borderId="4" xfId="0" applyFont="1" applyFill="1" applyBorder="1"/>
    <xf numFmtId="0" fontId="1" fillId="4" borderId="4" xfId="0" applyFont="1" applyFill="1" applyBorder="1"/>
    <xf numFmtId="0" fontId="7" fillId="5" borderId="1" xfId="0" applyFont="1" applyFill="1" applyBorder="1"/>
    <xf numFmtId="0" fontId="7" fillId="5" borderId="1" xfId="0" applyFont="1" applyFill="1" applyBorder="1" applyAlignment="1">
      <alignment horizontal="left"/>
    </xf>
    <xf numFmtId="3" fontId="7" fillId="5" borderId="1" xfId="0" applyNumberFormat="1" applyFont="1" applyFill="1" applyBorder="1" applyAlignment="1">
      <alignment horizontal="left"/>
    </xf>
    <xf numFmtId="165" fontId="7" fillId="5" borderId="1" xfId="0" applyNumberFormat="1" applyFont="1" applyFill="1" applyBorder="1" applyAlignment="1">
      <alignment horizontal="left"/>
    </xf>
    <xf numFmtId="0" fontId="1" fillId="6" borderId="4" xfId="0" applyFont="1" applyFill="1" applyBorder="1"/>
    <xf numFmtId="0" fontId="0" fillId="6" borderId="0" xfId="0" applyFill="1"/>
    <xf numFmtId="0" fontId="7" fillId="2" borderId="0" xfId="0" applyFont="1" applyFill="1" applyBorder="1"/>
    <xf numFmtId="3" fontId="7" fillId="2" borderId="0" xfId="0" applyNumberFormat="1" applyFont="1" applyFill="1" applyBorder="1" applyAlignment="1">
      <alignment horizontal="left"/>
    </xf>
    <xf numFmtId="0" fontId="7" fillId="2" borderId="0" xfId="0" applyFont="1" applyFill="1" applyBorder="1" applyAlignment="1">
      <alignment horizontal="left"/>
    </xf>
    <xf numFmtId="164" fontId="7" fillId="5" borderId="1" xfId="0" applyNumberFormat="1" applyFont="1" applyFill="1" applyBorder="1" applyAlignment="1">
      <alignment horizontal="left"/>
    </xf>
    <xf numFmtId="0" fontId="7" fillId="5" borderId="1" xfId="0" applyFont="1" applyFill="1" applyBorder="1" applyAlignment="1">
      <alignment horizontal="left"/>
    </xf>
    <xf numFmtId="3" fontId="0" fillId="2" borderId="0" xfId="0" applyNumberFormat="1" applyFill="1"/>
    <xf numFmtId="0" fontId="1" fillId="2" borderId="0" xfId="0" applyFont="1" applyFill="1" applyBorder="1" applyAlignment="1">
      <alignment horizontal="left"/>
    </xf>
    <xf numFmtId="0" fontId="3" fillId="2" borderId="0" xfId="0" applyFont="1" applyFill="1" applyAlignment="1">
      <alignment horizontal="left" vertical="top"/>
    </xf>
    <xf numFmtId="0" fontId="1" fillId="2" borderId="2" xfId="0" applyFont="1" applyFill="1" applyBorder="1" applyAlignment="1">
      <alignment horizontal="left"/>
    </xf>
    <xf numFmtId="0" fontId="1" fillId="2" borderId="5" xfId="0" applyFont="1" applyFill="1" applyBorder="1" applyAlignment="1">
      <alignment horizontal="left"/>
    </xf>
    <xf numFmtId="0" fontId="7" fillId="2" borderId="1" xfId="0" applyFont="1" applyFill="1" applyBorder="1" applyAlignment="1">
      <alignment horizontal="left"/>
    </xf>
    <xf numFmtId="0" fontId="6" fillId="2" borderId="0" xfId="0" applyFont="1" applyFill="1" applyAlignment="1">
      <alignment horizontal="left" vertical="top" wrapText="1"/>
    </xf>
    <xf numFmtId="0" fontId="6" fillId="2" borderId="0" xfId="0" applyFont="1" applyFill="1"/>
    <xf numFmtId="0" fontId="7" fillId="5" borderId="1" xfId="0" applyFont="1" applyFill="1" applyBorder="1" applyAlignment="1">
      <alignment horizontal="left"/>
    </xf>
    <xf numFmtId="0" fontId="9" fillId="2" borderId="0" xfId="0" applyFont="1" applyFill="1"/>
    <xf numFmtId="0" fontId="10" fillId="2" borderId="0" xfId="0" applyFont="1" applyFill="1" applyAlignment="1">
      <alignment vertical="center"/>
    </xf>
    <xf numFmtId="9" fontId="7" fillId="5" borderId="1" xfId="0" applyNumberFormat="1" applyFont="1" applyFill="1" applyBorder="1" applyAlignment="1">
      <alignment horizontal="left"/>
    </xf>
    <xf numFmtId="0" fontId="10" fillId="7" borderId="0" xfId="0" applyFont="1" applyFill="1" applyAlignment="1">
      <alignment vertical="center"/>
    </xf>
    <xf numFmtId="0" fontId="10" fillId="7" borderId="0" xfId="0" applyFont="1" applyFill="1" applyAlignment="1">
      <alignment vertical="center" wrapText="1"/>
    </xf>
    <xf numFmtId="3" fontId="10" fillId="7" borderId="0" xfId="0" applyNumberFormat="1" applyFont="1" applyFill="1" applyAlignment="1">
      <alignment vertical="center"/>
    </xf>
    <xf numFmtId="0" fontId="0" fillId="2" borderId="11" xfId="0" applyFill="1" applyBorder="1"/>
    <xf numFmtId="0" fontId="0" fillId="2" borderId="12" xfId="0" applyFill="1" applyBorder="1"/>
    <xf numFmtId="0" fontId="0" fillId="2" borderId="13" xfId="0" applyFill="1" applyBorder="1"/>
    <xf numFmtId="3" fontId="0" fillId="2" borderId="14" xfId="0" applyNumberFormat="1" applyFill="1" applyBorder="1"/>
    <xf numFmtId="0" fontId="0" fillId="2" borderId="15" xfId="0" applyFill="1" applyBorder="1"/>
    <xf numFmtId="3" fontId="0" fillId="2" borderId="16" xfId="0" applyNumberFormat="1" applyFill="1" applyBorder="1"/>
    <xf numFmtId="0" fontId="7" fillId="5" borderId="1" xfId="0" applyFont="1" applyFill="1" applyBorder="1" applyAlignment="1">
      <alignment horizontal="left"/>
    </xf>
    <xf numFmtId="0" fontId="11" fillId="2" borderId="0" xfId="0" applyFont="1" applyFill="1"/>
    <xf numFmtId="0" fontId="13" fillId="2" borderId="0" xfId="0" applyFont="1" applyFill="1"/>
    <xf numFmtId="0" fontId="13" fillId="5" borderId="1" xfId="0" applyFont="1" applyFill="1" applyBorder="1"/>
    <xf numFmtId="0" fontId="3" fillId="2" borderId="0" xfId="0" applyFont="1" applyFill="1" applyAlignment="1">
      <alignment horizontal="left" vertical="top" wrapText="1"/>
    </xf>
    <xf numFmtId="0" fontId="4" fillId="5" borderId="1" xfId="0" applyFont="1" applyFill="1" applyBorder="1" applyAlignment="1">
      <alignment horizontal="left"/>
    </xf>
    <xf numFmtId="0" fontId="0" fillId="2" borderId="0" xfId="0" applyFill="1" applyAlignment="1">
      <alignment vertical="top" wrapText="1"/>
    </xf>
    <xf numFmtId="0" fontId="0" fillId="2" borderId="0" xfId="0" applyFill="1" applyAlignment="1">
      <alignment horizontal="left" vertical="top" wrapText="1"/>
    </xf>
    <xf numFmtId="0" fontId="1" fillId="3" borderId="2" xfId="0" applyFont="1" applyFill="1" applyBorder="1" applyAlignment="1">
      <alignment horizontal="left"/>
    </xf>
    <xf numFmtId="0" fontId="1" fillId="3" borderId="5" xfId="0" applyFont="1" applyFill="1" applyBorder="1" applyAlignment="1">
      <alignment horizontal="left"/>
    </xf>
    <xf numFmtId="0" fontId="1" fillId="6" borderId="6" xfId="0" applyFont="1" applyFill="1" applyBorder="1" applyAlignment="1">
      <alignment horizontal="left" vertical="top" wrapText="1"/>
    </xf>
    <xf numFmtId="0" fontId="1" fillId="6" borderId="7" xfId="0" applyFont="1" applyFill="1" applyBorder="1" applyAlignment="1">
      <alignment horizontal="left" vertical="top" wrapText="1"/>
    </xf>
    <xf numFmtId="0" fontId="1" fillId="6" borderId="8" xfId="0" applyFont="1" applyFill="1" applyBorder="1" applyAlignment="1">
      <alignment horizontal="left" vertical="top" wrapText="1"/>
    </xf>
    <xf numFmtId="0" fontId="1" fillId="6" borderId="9" xfId="0" applyFont="1" applyFill="1" applyBorder="1" applyAlignment="1">
      <alignment horizontal="left" vertical="top" wrapText="1"/>
    </xf>
    <xf numFmtId="3" fontId="7" fillId="5" borderId="4" xfId="0" applyNumberFormat="1" applyFont="1" applyFill="1" applyBorder="1" applyAlignment="1">
      <alignment horizontal="left" vertical="center"/>
    </xf>
    <xf numFmtId="3" fontId="7" fillId="5" borderId="10" xfId="0" applyNumberFormat="1" applyFont="1" applyFill="1" applyBorder="1" applyAlignment="1">
      <alignment horizontal="left" vertical="center"/>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5" xfId="0" applyFont="1" applyFill="1" applyBorder="1" applyAlignment="1">
      <alignment horizontal="left"/>
    </xf>
    <xf numFmtId="0" fontId="7" fillId="5" borderId="1" xfId="0" applyFont="1" applyFill="1" applyBorder="1" applyAlignment="1">
      <alignment horizontal="left"/>
    </xf>
    <xf numFmtId="0" fontId="1" fillId="3"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2">
              <a:lumMod val="25000"/>
              <a:lumOff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2">
              <a:lumMod val="25000"/>
              <a:lumOff val="75000"/>
            </a:schemeClr>
          </a:solidFill>
          <a:ln>
            <a:noFill/>
          </a:ln>
          <a:effectLst/>
        </c:spPr>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2">
              <a:lumMod val="25000"/>
              <a:lumOff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9177892585071509E-2"/>
          <c:y val="6.936790383113485E-2"/>
          <c:w val="0.65355566356516881"/>
          <c:h val="0.86126419233773033"/>
        </c:manualLayout>
      </c:layout>
      <c:barChart>
        <c:barDir val="col"/>
        <c:grouping val="stacked"/>
        <c:varyColors val="0"/>
        <c:ser>
          <c:idx val="0"/>
          <c:order val="0"/>
          <c:tx>
            <c:strRef>
              <c:f>Figuur!$B$1</c:f>
              <c:strCache>
                <c:ptCount val="1"/>
                <c:pt idx="0">
                  <c:v>Afvalverwerking</c:v>
                </c:pt>
              </c:strCache>
            </c:strRef>
          </c:tx>
          <c:spPr>
            <a:solidFill>
              <a:schemeClr val="accent1"/>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Figuur!$B$2:$B$11</c:f>
              <c:numCache>
                <c:formatCode>General</c:formatCode>
                <c:ptCount val="10"/>
                <c:pt idx="8">
                  <c:v>1818.9103812557069</c:v>
                </c:pt>
              </c:numCache>
            </c:numRef>
          </c:val>
          <c:extLst>
            <c:ext xmlns:c16="http://schemas.microsoft.com/office/drawing/2014/chart" uri="{C3380CC4-5D6E-409C-BE32-E72D297353CC}">
              <c16:uniqueId val="{00000000-45D2-449E-8C03-C67B5B684539}"/>
            </c:ext>
          </c:extLst>
        </c:ser>
        <c:ser>
          <c:idx val="1"/>
          <c:order val="1"/>
          <c:tx>
            <c:strRef>
              <c:f>Figuur!$C$1</c:f>
              <c:strCache>
                <c:ptCount val="1"/>
                <c:pt idx="0">
                  <c:v>Aluminium</c:v>
                </c:pt>
              </c:strCache>
            </c:strRef>
          </c:tx>
          <c:spPr>
            <a:solidFill>
              <a:schemeClr val="accent2"/>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Figuur!$C$2:$C$11</c:f>
              <c:numCache>
                <c:formatCode>General</c:formatCode>
                <c:ptCount val="10"/>
                <c:pt idx="0">
                  <c:v>72508.865894544346</c:v>
                </c:pt>
                <c:pt idx="9">
                  <c:v>-61909.382457501553</c:v>
                </c:pt>
              </c:numCache>
            </c:numRef>
          </c:val>
          <c:extLst>
            <c:ext xmlns:c16="http://schemas.microsoft.com/office/drawing/2014/chart" uri="{C3380CC4-5D6E-409C-BE32-E72D297353CC}">
              <c16:uniqueId val="{00000001-45D2-449E-8C03-C67B5B684539}"/>
            </c:ext>
          </c:extLst>
        </c:ser>
        <c:ser>
          <c:idx val="2"/>
          <c:order val="2"/>
          <c:tx>
            <c:strRef>
              <c:f>Figuur!$D$1</c:f>
              <c:strCache>
                <c:ptCount val="1"/>
                <c:pt idx="0">
                  <c:v>Beton fundering</c:v>
                </c:pt>
              </c:strCache>
            </c:strRef>
          </c:tx>
          <c:spPr>
            <a:solidFill>
              <a:schemeClr val="accent3"/>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Figuur!$D$2:$D$11</c:f>
              <c:numCache>
                <c:formatCode>General</c:formatCode>
                <c:ptCount val="10"/>
                <c:pt idx="9">
                  <c:v>-530.29386617130001</c:v>
                </c:pt>
              </c:numCache>
            </c:numRef>
          </c:val>
          <c:extLst>
            <c:ext xmlns:c16="http://schemas.microsoft.com/office/drawing/2014/chart" uri="{C3380CC4-5D6E-409C-BE32-E72D297353CC}">
              <c16:uniqueId val="{00000002-45D2-449E-8C03-C67B5B684539}"/>
            </c:ext>
          </c:extLst>
        </c:ser>
        <c:ser>
          <c:idx val="3"/>
          <c:order val="3"/>
          <c:tx>
            <c:strRef>
              <c:f>Figuur!$E$1</c:f>
              <c:strCache>
                <c:ptCount val="1"/>
                <c:pt idx="0">
                  <c:v>Fundering beton</c:v>
                </c:pt>
              </c:strCache>
            </c:strRef>
          </c:tx>
          <c:spPr>
            <a:solidFill>
              <a:schemeClr val="accent4"/>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Figuur!$E$2:$E$11</c:f>
              <c:numCache>
                <c:formatCode>General</c:formatCode>
                <c:ptCount val="10"/>
                <c:pt idx="0">
                  <c:v>3897</c:v>
                </c:pt>
              </c:numCache>
            </c:numRef>
          </c:val>
          <c:extLst>
            <c:ext xmlns:c16="http://schemas.microsoft.com/office/drawing/2014/chart" uri="{C3380CC4-5D6E-409C-BE32-E72D297353CC}">
              <c16:uniqueId val="{00000003-45D2-449E-8C03-C67B5B684539}"/>
            </c:ext>
          </c:extLst>
        </c:ser>
        <c:ser>
          <c:idx val="4"/>
          <c:order val="4"/>
          <c:tx>
            <c:strRef>
              <c:f>Figuur!$F$1</c:f>
              <c:strCache>
                <c:ptCount val="1"/>
                <c:pt idx="0">
                  <c:v>Fundering wapening</c:v>
                </c:pt>
              </c:strCache>
            </c:strRef>
          </c:tx>
          <c:spPr>
            <a:solidFill>
              <a:schemeClr val="accent5"/>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Figuur!$F$2:$F$11</c:f>
              <c:numCache>
                <c:formatCode>General</c:formatCode>
                <c:ptCount val="10"/>
                <c:pt idx="0">
                  <c:v>2671</c:v>
                </c:pt>
              </c:numCache>
            </c:numRef>
          </c:val>
          <c:extLst>
            <c:ext xmlns:c16="http://schemas.microsoft.com/office/drawing/2014/chart" uri="{C3380CC4-5D6E-409C-BE32-E72D297353CC}">
              <c16:uniqueId val="{00000004-45D2-449E-8C03-C67B5B684539}"/>
            </c:ext>
          </c:extLst>
        </c:ser>
        <c:ser>
          <c:idx val="5"/>
          <c:order val="5"/>
          <c:tx>
            <c:strRef>
              <c:f>Figuur!$G$1</c:f>
              <c:strCache>
                <c:ptCount val="1"/>
                <c:pt idx="0">
                  <c:v>Glas</c:v>
                </c:pt>
              </c:strCache>
            </c:strRef>
          </c:tx>
          <c:spPr>
            <a:solidFill>
              <a:schemeClr val="accent6"/>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Figuur!$G$2:$G$11</c:f>
              <c:numCache>
                <c:formatCode>General</c:formatCode>
                <c:ptCount val="10"/>
                <c:pt idx="0">
                  <c:v>7524</c:v>
                </c:pt>
                <c:pt idx="9">
                  <c:v>-1669.52076164748</c:v>
                </c:pt>
              </c:numCache>
            </c:numRef>
          </c:val>
          <c:extLst>
            <c:ext xmlns:c16="http://schemas.microsoft.com/office/drawing/2014/chart" uri="{C3380CC4-5D6E-409C-BE32-E72D297353CC}">
              <c16:uniqueId val="{00000005-45D2-449E-8C03-C67B5B684539}"/>
            </c:ext>
          </c:extLst>
        </c:ser>
        <c:ser>
          <c:idx val="6"/>
          <c:order val="6"/>
          <c:tx>
            <c:strRef>
              <c:f>Figuur!$H$1</c:f>
              <c:strCache>
                <c:ptCount val="1"/>
                <c:pt idx="0">
                  <c:v>Overig materialen</c:v>
                </c:pt>
              </c:strCache>
            </c:strRef>
          </c:tx>
          <c:spPr>
            <a:solidFill>
              <a:schemeClr val="accent1">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Figuur!$H$2:$H$11</c:f>
              <c:numCache>
                <c:formatCode>General</c:formatCode>
                <c:ptCount val="10"/>
                <c:pt idx="0">
                  <c:v>291</c:v>
                </c:pt>
              </c:numCache>
            </c:numRef>
          </c:val>
          <c:extLst>
            <c:ext xmlns:c16="http://schemas.microsoft.com/office/drawing/2014/chart" uri="{C3380CC4-5D6E-409C-BE32-E72D297353CC}">
              <c16:uniqueId val="{00000006-45D2-449E-8C03-C67B5B684539}"/>
            </c:ext>
          </c:extLst>
        </c:ser>
        <c:ser>
          <c:idx val="7"/>
          <c:order val="7"/>
          <c:tx>
            <c:strRef>
              <c:f>Figuur!$I$1</c:f>
              <c:strCache>
                <c:ptCount val="1"/>
                <c:pt idx="0">
                  <c:v>Plaatsing</c:v>
                </c:pt>
              </c:strCache>
            </c:strRef>
          </c:tx>
          <c:spPr>
            <a:solidFill>
              <a:schemeClr val="accent2">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Figuur!$I$2:$I$11</c:f>
              <c:numCache>
                <c:formatCode>General</c:formatCode>
                <c:ptCount val="10"/>
                <c:pt idx="3">
                  <c:v>3077.8212905790001</c:v>
                </c:pt>
              </c:numCache>
            </c:numRef>
          </c:val>
          <c:extLst>
            <c:ext xmlns:c16="http://schemas.microsoft.com/office/drawing/2014/chart" uri="{C3380CC4-5D6E-409C-BE32-E72D297353CC}">
              <c16:uniqueId val="{00000007-45D2-449E-8C03-C67B5B684539}"/>
            </c:ext>
          </c:extLst>
        </c:ser>
        <c:ser>
          <c:idx val="8"/>
          <c:order val="8"/>
          <c:tx>
            <c:strRef>
              <c:f>Figuur!$J$1</c:f>
              <c:strCache>
                <c:ptCount val="1"/>
                <c:pt idx="0">
                  <c:v>Posters</c:v>
                </c:pt>
              </c:strCache>
            </c:strRef>
          </c:tx>
          <c:spPr>
            <a:solidFill>
              <a:schemeClr val="accent3">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Figuur!$J$2:$J$11</c:f>
              <c:numCache>
                <c:formatCode>General</c:formatCode>
                <c:ptCount val="10"/>
                <c:pt idx="5">
                  <c:v>56277.56</c:v>
                </c:pt>
              </c:numCache>
            </c:numRef>
          </c:val>
          <c:extLst>
            <c:ext xmlns:c16="http://schemas.microsoft.com/office/drawing/2014/chart" uri="{C3380CC4-5D6E-409C-BE32-E72D297353CC}">
              <c16:uniqueId val="{00000008-45D2-449E-8C03-C67B5B684539}"/>
            </c:ext>
          </c:extLst>
        </c:ser>
        <c:ser>
          <c:idx val="9"/>
          <c:order val="9"/>
          <c:tx>
            <c:strRef>
              <c:f>Figuur!$K$1</c:f>
              <c:strCache>
                <c:ptCount val="1"/>
                <c:pt idx="0">
                  <c:v>Sloop</c:v>
                </c:pt>
              </c:strCache>
            </c:strRef>
          </c:tx>
          <c:spPr>
            <a:solidFill>
              <a:schemeClr val="accent4">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Figuur!$K$2:$K$11</c:f>
              <c:numCache>
                <c:formatCode>General</c:formatCode>
                <c:ptCount val="10"/>
                <c:pt idx="6">
                  <c:v>3077.8212905790001</c:v>
                </c:pt>
              </c:numCache>
            </c:numRef>
          </c:val>
          <c:extLst>
            <c:ext xmlns:c16="http://schemas.microsoft.com/office/drawing/2014/chart" uri="{C3380CC4-5D6E-409C-BE32-E72D297353CC}">
              <c16:uniqueId val="{00000009-45D2-449E-8C03-C67B5B684539}"/>
            </c:ext>
          </c:extLst>
        </c:ser>
        <c:ser>
          <c:idx val="10"/>
          <c:order val="10"/>
          <c:tx>
            <c:strRef>
              <c:f>Figuur!$L$1</c:f>
              <c:strCache>
                <c:ptCount val="1"/>
                <c:pt idx="0">
                  <c:v>Staal</c:v>
                </c:pt>
              </c:strCache>
            </c:strRef>
          </c:tx>
          <c:spPr>
            <a:solidFill>
              <a:schemeClr val="accent5">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Figuur!$L$2:$L$11</c:f>
              <c:numCache>
                <c:formatCode>General</c:formatCode>
                <c:ptCount val="10"/>
                <c:pt idx="0">
                  <c:v>29164.39858186631</c:v>
                </c:pt>
                <c:pt idx="9">
                  <c:v>-4841.6251936572826</c:v>
                </c:pt>
              </c:numCache>
            </c:numRef>
          </c:val>
          <c:extLst>
            <c:ext xmlns:c16="http://schemas.microsoft.com/office/drawing/2014/chart" uri="{C3380CC4-5D6E-409C-BE32-E72D297353CC}">
              <c16:uniqueId val="{0000000A-45D2-449E-8C03-C67B5B684539}"/>
            </c:ext>
          </c:extLst>
        </c:ser>
        <c:ser>
          <c:idx val="11"/>
          <c:order val="11"/>
          <c:tx>
            <c:strRef>
              <c:f>Figuur!$M$1</c:f>
              <c:strCache>
                <c:ptCount val="1"/>
                <c:pt idx="0">
                  <c:v>Transport</c:v>
                </c:pt>
              </c:strCache>
            </c:strRef>
          </c:tx>
          <c:spPr>
            <a:solidFill>
              <a:schemeClr val="accent6">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Figuur!$M$2:$M$11</c:f>
              <c:numCache>
                <c:formatCode>General</c:formatCode>
                <c:ptCount val="10"/>
                <c:pt idx="1">
                  <c:v>5408.0927345607215</c:v>
                </c:pt>
                <c:pt idx="2">
                  <c:v>952.34329187999992</c:v>
                </c:pt>
                <c:pt idx="7">
                  <c:v>315.6737911614</c:v>
                </c:pt>
              </c:numCache>
            </c:numRef>
          </c:val>
          <c:extLst>
            <c:ext xmlns:c16="http://schemas.microsoft.com/office/drawing/2014/chart" uri="{C3380CC4-5D6E-409C-BE32-E72D297353CC}">
              <c16:uniqueId val="{0000000B-45D2-449E-8C03-C67B5B684539}"/>
            </c:ext>
          </c:extLst>
        </c:ser>
        <c:ser>
          <c:idx val="12"/>
          <c:order val="12"/>
          <c:tx>
            <c:strRef>
              <c:f>Figuur!$N$1</c:f>
              <c:strCache>
                <c:ptCount val="1"/>
                <c:pt idx="0">
                  <c:v>Transport vervangen posters</c:v>
                </c:pt>
              </c:strCache>
            </c:strRef>
          </c:tx>
          <c:spPr>
            <a:solidFill>
              <a:schemeClr val="accent1">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Figuur!$N$2:$N$11</c:f>
              <c:numCache>
                <c:formatCode>General</c:formatCode>
                <c:ptCount val="10"/>
                <c:pt idx="5">
                  <c:v>28795.06</c:v>
                </c:pt>
              </c:numCache>
            </c:numRef>
          </c:val>
          <c:extLst>
            <c:ext xmlns:c16="http://schemas.microsoft.com/office/drawing/2014/chart" uri="{C3380CC4-5D6E-409C-BE32-E72D297353CC}">
              <c16:uniqueId val="{0000000C-45D2-449E-8C03-C67B5B684539}"/>
            </c:ext>
          </c:extLst>
        </c:ser>
        <c:ser>
          <c:idx val="13"/>
          <c:order val="13"/>
          <c:tx>
            <c:strRef>
              <c:f>Figuur!$O$1</c:f>
              <c:strCache>
                <c:ptCount val="1"/>
                <c:pt idx="0">
                  <c:v>Transport wassen bushokjes</c:v>
                </c:pt>
              </c:strCache>
            </c:strRef>
          </c:tx>
          <c:spPr>
            <a:solidFill>
              <a:schemeClr val="accent2">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Figuur!$O$2:$O$11</c:f>
              <c:numCache>
                <c:formatCode>General</c:formatCode>
                <c:ptCount val="10"/>
                <c:pt idx="5">
                  <c:v>5219.8500000000004</c:v>
                </c:pt>
              </c:numCache>
            </c:numRef>
          </c:val>
          <c:extLst>
            <c:ext xmlns:c16="http://schemas.microsoft.com/office/drawing/2014/chart" uri="{C3380CC4-5D6E-409C-BE32-E72D297353CC}">
              <c16:uniqueId val="{0000000D-45D2-449E-8C03-C67B5B684539}"/>
            </c:ext>
          </c:extLst>
        </c:ser>
        <c:ser>
          <c:idx val="14"/>
          <c:order val="14"/>
          <c:tx>
            <c:strRef>
              <c:f>Figuur!$P$1</c:f>
              <c:strCache>
                <c:ptCount val="1"/>
                <c:pt idx="0">
                  <c:v>Wapening fundering</c:v>
                </c:pt>
              </c:strCache>
            </c:strRef>
          </c:tx>
          <c:spPr>
            <a:solidFill>
              <a:schemeClr val="accent3">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Figuur!$P$2:$P$11</c:f>
              <c:numCache>
                <c:formatCode>General</c:formatCode>
                <c:ptCount val="10"/>
                <c:pt idx="9">
                  <c:v>-1100.3693621948371</c:v>
                </c:pt>
              </c:numCache>
            </c:numRef>
          </c:val>
          <c:extLst>
            <c:ext xmlns:c16="http://schemas.microsoft.com/office/drawing/2014/chart" uri="{C3380CC4-5D6E-409C-BE32-E72D297353CC}">
              <c16:uniqueId val="{0000000E-45D2-449E-8C03-C67B5B684539}"/>
            </c:ext>
          </c:extLst>
        </c:ser>
        <c:ser>
          <c:idx val="15"/>
          <c:order val="15"/>
          <c:tx>
            <c:strRef>
              <c:f>Figuur!$Q$1</c:f>
              <c:strCache>
                <c:ptCount val="1"/>
                <c:pt idx="0">
                  <c:v>Elektravebruik</c:v>
                </c:pt>
              </c:strCache>
            </c:strRef>
          </c:tx>
          <c:spPr>
            <a:solidFill>
              <a:schemeClr val="accent4">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Figuur!$Q$2:$Q$11</c:f>
              <c:numCache>
                <c:formatCode>General</c:formatCode>
                <c:ptCount val="10"/>
                <c:pt idx="4">
                  <c:v>51083.75</c:v>
                </c:pt>
              </c:numCache>
            </c:numRef>
          </c:val>
          <c:extLst>
            <c:ext xmlns:c16="http://schemas.microsoft.com/office/drawing/2014/chart" uri="{C3380CC4-5D6E-409C-BE32-E72D297353CC}">
              <c16:uniqueId val="{0000000F-45D2-449E-8C03-C67B5B684539}"/>
            </c:ext>
          </c:extLst>
        </c:ser>
        <c:dLbls>
          <c:showLegendKey val="0"/>
          <c:showVal val="0"/>
          <c:showCatName val="0"/>
          <c:showSerName val="0"/>
          <c:showPercent val="0"/>
          <c:showBubbleSize val="0"/>
        </c:dLbls>
        <c:gapWidth val="150"/>
        <c:overlap val="100"/>
        <c:axId val="473026344"/>
        <c:axId val="473028312"/>
      </c:barChart>
      <c:catAx>
        <c:axId val="473026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3028312"/>
        <c:crosses val="autoZero"/>
        <c:auto val="1"/>
        <c:lblAlgn val="ctr"/>
        <c:lblOffset val="100"/>
        <c:noMultiLvlLbl val="0"/>
      </c:catAx>
      <c:valAx>
        <c:axId val="473028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3026344"/>
        <c:crosses val="autoZero"/>
        <c:crossBetween val="between"/>
      </c:valAx>
      <c:spPr>
        <a:noFill/>
        <a:ln>
          <a:noFill/>
        </a:ln>
        <a:effectLst/>
      </c:spPr>
    </c:plotArea>
    <c:legend>
      <c:legendPos val="r"/>
      <c:layout>
        <c:manualLayout>
          <c:xMode val="edge"/>
          <c:yMode val="edge"/>
          <c:x val="0.73608052669886848"/>
          <c:y val="2.6394005136825993E-2"/>
          <c:w val="0.26391930788063256"/>
          <c:h val="0.9189067089733119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2">
              <a:lumMod val="25000"/>
              <a:lumOff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2">
              <a:lumMod val="25000"/>
              <a:lumOff val="75000"/>
            </a:schemeClr>
          </a:solidFill>
          <a:ln>
            <a:noFill/>
          </a:ln>
          <a:effectLst/>
        </c:spPr>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2">
              <a:lumMod val="25000"/>
              <a:lumOff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2.9177892585071509E-2"/>
          <c:y val="6.936790383113485E-2"/>
          <c:w val="0.65355566356516881"/>
          <c:h val="0.86126419233773033"/>
        </c:manualLayout>
      </c:layout>
      <c:barChart>
        <c:barDir val="col"/>
        <c:grouping val="stacked"/>
        <c:varyColors val="0"/>
        <c:ser>
          <c:idx val="0"/>
          <c:order val="0"/>
          <c:tx>
            <c:strRef>
              <c:f>Figuur!$B$1</c:f>
              <c:strCache>
                <c:ptCount val="1"/>
                <c:pt idx="0">
                  <c:v>Afvalverwerking</c:v>
                </c:pt>
              </c:strCache>
            </c:strRef>
          </c:tx>
          <c:spPr>
            <a:solidFill>
              <a:schemeClr val="accent1"/>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Figuur!$B$2:$B$11</c:f>
              <c:numCache>
                <c:formatCode>General</c:formatCode>
                <c:ptCount val="10"/>
                <c:pt idx="8">
                  <c:v>1818.9103812557069</c:v>
                </c:pt>
              </c:numCache>
            </c:numRef>
          </c:val>
          <c:extLst>
            <c:ext xmlns:c16="http://schemas.microsoft.com/office/drawing/2014/chart" uri="{C3380CC4-5D6E-409C-BE32-E72D297353CC}">
              <c16:uniqueId val="{00000000-452F-4607-83B1-F78BA5E3A1E6}"/>
            </c:ext>
          </c:extLst>
        </c:ser>
        <c:ser>
          <c:idx val="1"/>
          <c:order val="1"/>
          <c:tx>
            <c:strRef>
              <c:f>Figuur!$C$1</c:f>
              <c:strCache>
                <c:ptCount val="1"/>
                <c:pt idx="0">
                  <c:v>Aluminium</c:v>
                </c:pt>
              </c:strCache>
            </c:strRef>
          </c:tx>
          <c:spPr>
            <a:solidFill>
              <a:schemeClr val="accent2"/>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Figuur!$C$2:$C$11</c:f>
              <c:numCache>
                <c:formatCode>General</c:formatCode>
                <c:ptCount val="10"/>
                <c:pt idx="0">
                  <c:v>72508.865894544346</c:v>
                </c:pt>
                <c:pt idx="9">
                  <c:v>-61909.382457501553</c:v>
                </c:pt>
              </c:numCache>
            </c:numRef>
          </c:val>
          <c:extLst>
            <c:ext xmlns:c16="http://schemas.microsoft.com/office/drawing/2014/chart" uri="{C3380CC4-5D6E-409C-BE32-E72D297353CC}">
              <c16:uniqueId val="{00000001-452F-4607-83B1-F78BA5E3A1E6}"/>
            </c:ext>
          </c:extLst>
        </c:ser>
        <c:ser>
          <c:idx val="2"/>
          <c:order val="2"/>
          <c:tx>
            <c:strRef>
              <c:f>Figuur!$D$1</c:f>
              <c:strCache>
                <c:ptCount val="1"/>
                <c:pt idx="0">
                  <c:v>Beton fundering</c:v>
                </c:pt>
              </c:strCache>
            </c:strRef>
          </c:tx>
          <c:spPr>
            <a:solidFill>
              <a:schemeClr val="accent3"/>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Figuur!$D$2:$D$11</c:f>
              <c:numCache>
                <c:formatCode>General</c:formatCode>
                <c:ptCount val="10"/>
                <c:pt idx="9">
                  <c:v>-530.29386617130001</c:v>
                </c:pt>
              </c:numCache>
            </c:numRef>
          </c:val>
          <c:extLst>
            <c:ext xmlns:c16="http://schemas.microsoft.com/office/drawing/2014/chart" uri="{C3380CC4-5D6E-409C-BE32-E72D297353CC}">
              <c16:uniqueId val="{00000002-452F-4607-83B1-F78BA5E3A1E6}"/>
            </c:ext>
          </c:extLst>
        </c:ser>
        <c:ser>
          <c:idx val="3"/>
          <c:order val="3"/>
          <c:tx>
            <c:strRef>
              <c:f>Figuur!$E$1</c:f>
              <c:strCache>
                <c:ptCount val="1"/>
                <c:pt idx="0">
                  <c:v>Fundering beton</c:v>
                </c:pt>
              </c:strCache>
            </c:strRef>
          </c:tx>
          <c:spPr>
            <a:solidFill>
              <a:schemeClr val="accent4"/>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Figuur!$E$2:$E$11</c:f>
              <c:numCache>
                <c:formatCode>General</c:formatCode>
                <c:ptCount val="10"/>
                <c:pt idx="0">
                  <c:v>3897</c:v>
                </c:pt>
              </c:numCache>
            </c:numRef>
          </c:val>
          <c:extLst>
            <c:ext xmlns:c16="http://schemas.microsoft.com/office/drawing/2014/chart" uri="{C3380CC4-5D6E-409C-BE32-E72D297353CC}">
              <c16:uniqueId val="{00000003-452F-4607-83B1-F78BA5E3A1E6}"/>
            </c:ext>
          </c:extLst>
        </c:ser>
        <c:ser>
          <c:idx val="4"/>
          <c:order val="4"/>
          <c:tx>
            <c:strRef>
              <c:f>Figuur!$F$1</c:f>
              <c:strCache>
                <c:ptCount val="1"/>
                <c:pt idx="0">
                  <c:v>Fundering wapening</c:v>
                </c:pt>
              </c:strCache>
            </c:strRef>
          </c:tx>
          <c:spPr>
            <a:solidFill>
              <a:schemeClr val="accent5"/>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Figuur!$F$2:$F$11</c:f>
              <c:numCache>
                <c:formatCode>General</c:formatCode>
                <c:ptCount val="10"/>
                <c:pt idx="0">
                  <c:v>2671</c:v>
                </c:pt>
              </c:numCache>
            </c:numRef>
          </c:val>
          <c:extLst>
            <c:ext xmlns:c16="http://schemas.microsoft.com/office/drawing/2014/chart" uri="{C3380CC4-5D6E-409C-BE32-E72D297353CC}">
              <c16:uniqueId val="{00000004-452F-4607-83B1-F78BA5E3A1E6}"/>
            </c:ext>
          </c:extLst>
        </c:ser>
        <c:ser>
          <c:idx val="5"/>
          <c:order val="5"/>
          <c:tx>
            <c:strRef>
              <c:f>Figuur!$G$1</c:f>
              <c:strCache>
                <c:ptCount val="1"/>
                <c:pt idx="0">
                  <c:v>Glas</c:v>
                </c:pt>
              </c:strCache>
            </c:strRef>
          </c:tx>
          <c:spPr>
            <a:solidFill>
              <a:schemeClr val="accent6"/>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Figuur!$G$2:$G$11</c:f>
              <c:numCache>
                <c:formatCode>General</c:formatCode>
                <c:ptCount val="10"/>
                <c:pt idx="0">
                  <c:v>7524</c:v>
                </c:pt>
                <c:pt idx="9">
                  <c:v>-1669.52076164748</c:v>
                </c:pt>
              </c:numCache>
            </c:numRef>
          </c:val>
          <c:extLst>
            <c:ext xmlns:c16="http://schemas.microsoft.com/office/drawing/2014/chart" uri="{C3380CC4-5D6E-409C-BE32-E72D297353CC}">
              <c16:uniqueId val="{00000005-452F-4607-83B1-F78BA5E3A1E6}"/>
            </c:ext>
          </c:extLst>
        </c:ser>
        <c:ser>
          <c:idx val="6"/>
          <c:order val="6"/>
          <c:tx>
            <c:strRef>
              <c:f>Figuur!$H$1</c:f>
              <c:strCache>
                <c:ptCount val="1"/>
                <c:pt idx="0">
                  <c:v>Overig materialen</c:v>
                </c:pt>
              </c:strCache>
            </c:strRef>
          </c:tx>
          <c:spPr>
            <a:solidFill>
              <a:schemeClr val="accent1">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Figuur!$H$2:$H$11</c:f>
              <c:numCache>
                <c:formatCode>General</c:formatCode>
                <c:ptCount val="10"/>
                <c:pt idx="0">
                  <c:v>291</c:v>
                </c:pt>
              </c:numCache>
            </c:numRef>
          </c:val>
          <c:extLst>
            <c:ext xmlns:c16="http://schemas.microsoft.com/office/drawing/2014/chart" uri="{C3380CC4-5D6E-409C-BE32-E72D297353CC}">
              <c16:uniqueId val="{00000006-452F-4607-83B1-F78BA5E3A1E6}"/>
            </c:ext>
          </c:extLst>
        </c:ser>
        <c:ser>
          <c:idx val="7"/>
          <c:order val="7"/>
          <c:tx>
            <c:strRef>
              <c:f>Figuur!$I$1</c:f>
              <c:strCache>
                <c:ptCount val="1"/>
                <c:pt idx="0">
                  <c:v>Plaatsing</c:v>
                </c:pt>
              </c:strCache>
            </c:strRef>
          </c:tx>
          <c:spPr>
            <a:solidFill>
              <a:schemeClr val="accent2">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Figuur!$I$2:$I$11</c:f>
              <c:numCache>
                <c:formatCode>General</c:formatCode>
                <c:ptCount val="10"/>
                <c:pt idx="3">
                  <c:v>3077.8212905790001</c:v>
                </c:pt>
              </c:numCache>
            </c:numRef>
          </c:val>
          <c:extLst>
            <c:ext xmlns:c16="http://schemas.microsoft.com/office/drawing/2014/chart" uri="{C3380CC4-5D6E-409C-BE32-E72D297353CC}">
              <c16:uniqueId val="{00000007-452F-4607-83B1-F78BA5E3A1E6}"/>
            </c:ext>
          </c:extLst>
        </c:ser>
        <c:ser>
          <c:idx val="8"/>
          <c:order val="8"/>
          <c:tx>
            <c:strRef>
              <c:f>Figuur!$J$1</c:f>
              <c:strCache>
                <c:ptCount val="1"/>
                <c:pt idx="0">
                  <c:v>Posters</c:v>
                </c:pt>
              </c:strCache>
            </c:strRef>
          </c:tx>
          <c:spPr>
            <a:solidFill>
              <a:schemeClr val="accent3">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Figuur!$J$2:$J$11</c:f>
              <c:numCache>
                <c:formatCode>General</c:formatCode>
                <c:ptCount val="10"/>
                <c:pt idx="5">
                  <c:v>56277.56</c:v>
                </c:pt>
              </c:numCache>
            </c:numRef>
          </c:val>
          <c:extLst>
            <c:ext xmlns:c16="http://schemas.microsoft.com/office/drawing/2014/chart" uri="{C3380CC4-5D6E-409C-BE32-E72D297353CC}">
              <c16:uniqueId val="{00000008-452F-4607-83B1-F78BA5E3A1E6}"/>
            </c:ext>
          </c:extLst>
        </c:ser>
        <c:ser>
          <c:idx val="9"/>
          <c:order val="9"/>
          <c:tx>
            <c:strRef>
              <c:f>Figuur!$K$1</c:f>
              <c:strCache>
                <c:ptCount val="1"/>
                <c:pt idx="0">
                  <c:v>Sloop</c:v>
                </c:pt>
              </c:strCache>
            </c:strRef>
          </c:tx>
          <c:spPr>
            <a:solidFill>
              <a:schemeClr val="accent4">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Figuur!$K$2:$K$11</c:f>
              <c:numCache>
                <c:formatCode>General</c:formatCode>
                <c:ptCount val="10"/>
                <c:pt idx="6">
                  <c:v>3077.8212905790001</c:v>
                </c:pt>
              </c:numCache>
            </c:numRef>
          </c:val>
          <c:extLst>
            <c:ext xmlns:c16="http://schemas.microsoft.com/office/drawing/2014/chart" uri="{C3380CC4-5D6E-409C-BE32-E72D297353CC}">
              <c16:uniqueId val="{00000009-452F-4607-83B1-F78BA5E3A1E6}"/>
            </c:ext>
          </c:extLst>
        </c:ser>
        <c:ser>
          <c:idx val="10"/>
          <c:order val="10"/>
          <c:tx>
            <c:strRef>
              <c:f>Figuur!$L$1</c:f>
              <c:strCache>
                <c:ptCount val="1"/>
                <c:pt idx="0">
                  <c:v>Staal</c:v>
                </c:pt>
              </c:strCache>
            </c:strRef>
          </c:tx>
          <c:spPr>
            <a:solidFill>
              <a:schemeClr val="accent5">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Figuur!$L$2:$L$11</c:f>
              <c:numCache>
                <c:formatCode>General</c:formatCode>
                <c:ptCount val="10"/>
                <c:pt idx="0">
                  <c:v>29164.39858186631</c:v>
                </c:pt>
                <c:pt idx="9">
                  <c:v>-4841.6251936572826</c:v>
                </c:pt>
              </c:numCache>
            </c:numRef>
          </c:val>
          <c:extLst>
            <c:ext xmlns:c16="http://schemas.microsoft.com/office/drawing/2014/chart" uri="{C3380CC4-5D6E-409C-BE32-E72D297353CC}">
              <c16:uniqueId val="{0000000A-452F-4607-83B1-F78BA5E3A1E6}"/>
            </c:ext>
          </c:extLst>
        </c:ser>
        <c:ser>
          <c:idx val="11"/>
          <c:order val="11"/>
          <c:tx>
            <c:strRef>
              <c:f>Figuur!$M$1</c:f>
              <c:strCache>
                <c:ptCount val="1"/>
                <c:pt idx="0">
                  <c:v>Transport</c:v>
                </c:pt>
              </c:strCache>
            </c:strRef>
          </c:tx>
          <c:spPr>
            <a:solidFill>
              <a:schemeClr val="accent6">
                <a:lumMod val="6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Figuur!$M$2:$M$11</c:f>
              <c:numCache>
                <c:formatCode>General</c:formatCode>
                <c:ptCount val="10"/>
                <c:pt idx="1">
                  <c:v>5408.0927345607215</c:v>
                </c:pt>
                <c:pt idx="2">
                  <c:v>952.34329187999992</c:v>
                </c:pt>
                <c:pt idx="7">
                  <c:v>315.6737911614</c:v>
                </c:pt>
              </c:numCache>
            </c:numRef>
          </c:val>
          <c:extLst>
            <c:ext xmlns:c16="http://schemas.microsoft.com/office/drawing/2014/chart" uri="{C3380CC4-5D6E-409C-BE32-E72D297353CC}">
              <c16:uniqueId val="{00000010-452F-4607-83B1-F78BA5E3A1E6}"/>
            </c:ext>
          </c:extLst>
        </c:ser>
        <c:ser>
          <c:idx val="12"/>
          <c:order val="12"/>
          <c:tx>
            <c:strRef>
              <c:f>Figuur!$N$1</c:f>
              <c:strCache>
                <c:ptCount val="1"/>
                <c:pt idx="0">
                  <c:v>Transport vervangen posters</c:v>
                </c:pt>
              </c:strCache>
            </c:strRef>
          </c:tx>
          <c:spPr>
            <a:solidFill>
              <a:schemeClr val="accent1">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Figuur!$N$2:$N$11</c:f>
              <c:numCache>
                <c:formatCode>General</c:formatCode>
                <c:ptCount val="10"/>
                <c:pt idx="5">
                  <c:v>28795.06</c:v>
                </c:pt>
              </c:numCache>
            </c:numRef>
          </c:val>
          <c:extLst>
            <c:ext xmlns:c16="http://schemas.microsoft.com/office/drawing/2014/chart" uri="{C3380CC4-5D6E-409C-BE32-E72D297353CC}">
              <c16:uniqueId val="{00000011-452F-4607-83B1-F78BA5E3A1E6}"/>
            </c:ext>
          </c:extLst>
        </c:ser>
        <c:ser>
          <c:idx val="13"/>
          <c:order val="13"/>
          <c:tx>
            <c:strRef>
              <c:f>Figuur!$O$1</c:f>
              <c:strCache>
                <c:ptCount val="1"/>
                <c:pt idx="0">
                  <c:v>Transport wassen bushokjes</c:v>
                </c:pt>
              </c:strCache>
            </c:strRef>
          </c:tx>
          <c:spPr>
            <a:solidFill>
              <a:schemeClr val="accent2">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Figuur!$O$2:$O$11</c:f>
              <c:numCache>
                <c:formatCode>General</c:formatCode>
                <c:ptCount val="10"/>
                <c:pt idx="5">
                  <c:v>5219.8500000000004</c:v>
                </c:pt>
              </c:numCache>
            </c:numRef>
          </c:val>
          <c:extLst>
            <c:ext xmlns:c16="http://schemas.microsoft.com/office/drawing/2014/chart" uri="{C3380CC4-5D6E-409C-BE32-E72D297353CC}">
              <c16:uniqueId val="{00000012-452F-4607-83B1-F78BA5E3A1E6}"/>
            </c:ext>
          </c:extLst>
        </c:ser>
        <c:ser>
          <c:idx val="14"/>
          <c:order val="14"/>
          <c:tx>
            <c:strRef>
              <c:f>Figuur!$P$1</c:f>
              <c:strCache>
                <c:ptCount val="1"/>
                <c:pt idx="0">
                  <c:v>Wapening fundering</c:v>
                </c:pt>
              </c:strCache>
            </c:strRef>
          </c:tx>
          <c:spPr>
            <a:solidFill>
              <a:schemeClr val="accent3">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Figuur!$P$2:$P$11</c:f>
              <c:numCache>
                <c:formatCode>General</c:formatCode>
                <c:ptCount val="10"/>
                <c:pt idx="9">
                  <c:v>-1100.3693621948371</c:v>
                </c:pt>
              </c:numCache>
            </c:numRef>
          </c:val>
          <c:extLst>
            <c:ext xmlns:c16="http://schemas.microsoft.com/office/drawing/2014/chart" uri="{C3380CC4-5D6E-409C-BE32-E72D297353CC}">
              <c16:uniqueId val="{00000013-452F-4607-83B1-F78BA5E3A1E6}"/>
            </c:ext>
          </c:extLst>
        </c:ser>
        <c:ser>
          <c:idx val="15"/>
          <c:order val="15"/>
          <c:tx>
            <c:strRef>
              <c:f>Figuur!$Q$1</c:f>
              <c:strCache>
                <c:ptCount val="1"/>
                <c:pt idx="0">
                  <c:v>Elektravebruik</c:v>
                </c:pt>
              </c:strCache>
            </c:strRef>
          </c:tx>
          <c:spPr>
            <a:solidFill>
              <a:schemeClr val="accent4">
                <a:lumMod val="80000"/>
                <a:lumOff val="20000"/>
              </a:schemeClr>
            </a:solidFill>
            <a:ln>
              <a:noFill/>
            </a:ln>
            <a:effectLst/>
          </c:spPr>
          <c:invertIfNegative val="0"/>
          <c:cat>
            <c:strRef>
              <c:f>Figuur!$A$2:$A$11</c:f>
              <c:strCache>
                <c:ptCount val="10"/>
                <c:pt idx="0">
                  <c:v>A1</c:v>
                </c:pt>
                <c:pt idx="1">
                  <c:v>A2</c:v>
                </c:pt>
                <c:pt idx="2">
                  <c:v>A4</c:v>
                </c:pt>
                <c:pt idx="3">
                  <c:v>A5</c:v>
                </c:pt>
                <c:pt idx="4">
                  <c:v>B1</c:v>
                </c:pt>
                <c:pt idx="5">
                  <c:v>B2</c:v>
                </c:pt>
                <c:pt idx="6">
                  <c:v>C1 </c:v>
                </c:pt>
                <c:pt idx="7">
                  <c:v>C2</c:v>
                </c:pt>
                <c:pt idx="8">
                  <c:v>C3 &amp; C4</c:v>
                </c:pt>
                <c:pt idx="9">
                  <c:v>D</c:v>
                </c:pt>
              </c:strCache>
            </c:strRef>
          </c:cat>
          <c:val>
            <c:numRef>
              <c:f>Figuur!$Q$2:$Q$11</c:f>
              <c:numCache>
                <c:formatCode>General</c:formatCode>
                <c:ptCount val="10"/>
                <c:pt idx="4">
                  <c:v>51083.75</c:v>
                </c:pt>
              </c:numCache>
            </c:numRef>
          </c:val>
          <c:extLst>
            <c:ext xmlns:c16="http://schemas.microsoft.com/office/drawing/2014/chart" uri="{C3380CC4-5D6E-409C-BE32-E72D297353CC}">
              <c16:uniqueId val="{00000014-452F-4607-83B1-F78BA5E3A1E6}"/>
            </c:ext>
          </c:extLst>
        </c:ser>
        <c:dLbls>
          <c:showLegendKey val="0"/>
          <c:showVal val="0"/>
          <c:showCatName val="0"/>
          <c:showSerName val="0"/>
          <c:showPercent val="0"/>
          <c:showBubbleSize val="0"/>
        </c:dLbls>
        <c:gapWidth val="150"/>
        <c:overlap val="100"/>
        <c:axId val="473026344"/>
        <c:axId val="473028312"/>
      </c:barChart>
      <c:catAx>
        <c:axId val="473026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3028312"/>
        <c:crosses val="autoZero"/>
        <c:auto val="1"/>
        <c:lblAlgn val="ctr"/>
        <c:lblOffset val="100"/>
        <c:noMultiLvlLbl val="0"/>
      </c:catAx>
      <c:valAx>
        <c:axId val="4730283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73026344"/>
        <c:crosses val="autoZero"/>
        <c:crossBetween val="between"/>
      </c:valAx>
      <c:spPr>
        <a:noFill/>
        <a:ln>
          <a:noFill/>
        </a:ln>
        <a:effectLst/>
      </c:spPr>
    </c:plotArea>
    <c:legend>
      <c:legendPos val="r"/>
      <c:layout>
        <c:manualLayout>
          <c:xMode val="edge"/>
          <c:yMode val="edge"/>
          <c:x val="0.73608052669886848"/>
          <c:y val="2.6394005136825993E-2"/>
          <c:w val="0.26391930788063256"/>
          <c:h val="0.9189067089733119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53975</xdr:colOff>
      <xdr:row>17</xdr:row>
      <xdr:rowOff>44450</xdr:rowOff>
    </xdr:from>
    <xdr:to>
      <xdr:col>11</xdr:col>
      <xdr:colOff>358775</xdr:colOff>
      <xdr:row>41</xdr:row>
      <xdr:rowOff>35462</xdr:rowOff>
    </xdr:to>
    <xdr:graphicFrame macro="">
      <xdr:nvGraphicFramePr>
        <xdr:cNvPr id="4" name="Grafiek 3">
          <a:extLst>
            <a:ext uri="{FF2B5EF4-FFF2-40B4-BE49-F238E27FC236}">
              <a16:creationId xmlns:a16="http://schemas.microsoft.com/office/drawing/2014/main" id="{4F3470E8-D00D-4CFB-A384-8FFF9EA94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657224</xdr:colOff>
      <xdr:row>15</xdr:row>
      <xdr:rowOff>0</xdr:rowOff>
    </xdr:from>
    <xdr:to>
      <xdr:col>13</xdr:col>
      <xdr:colOff>133349</xdr:colOff>
      <xdr:row>39</xdr:row>
      <xdr:rowOff>537</xdr:rowOff>
    </xdr:to>
    <xdr:graphicFrame macro="">
      <xdr:nvGraphicFramePr>
        <xdr:cNvPr id="2" name="Grafiek 1">
          <a:extLst>
            <a:ext uri="{FF2B5EF4-FFF2-40B4-BE49-F238E27FC236}">
              <a16:creationId xmlns:a16="http://schemas.microsoft.com/office/drawing/2014/main" id="{A6E82448-E3BC-437D-8E7B-EF0F839FB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Ecochain">
  <a:themeElements>
    <a:clrScheme name="Aangepast 5">
      <a:dk1>
        <a:sysClr val="windowText" lastClr="000000"/>
      </a:dk1>
      <a:lt1>
        <a:sysClr val="window" lastClr="FFFFFF"/>
      </a:lt1>
      <a:dk2>
        <a:srgbClr val="000000"/>
      </a:dk2>
      <a:lt2>
        <a:srgbClr val="D3D3D3"/>
      </a:lt2>
      <a:accent1>
        <a:srgbClr val="56CA19"/>
      </a:accent1>
      <a:accent2>
        <a:srgbClr val="072B49"/>
      </a:accent2>
      <a:accent3>
        <a:srgbClr val="FF6010"/>
      </a:accent3>
      <a:accent4>
        <a:srgbClr val="D3D3D3"/>
      </a:accent4>
      <a:accent5>
        <a:srgbClr val="9B9B9B"/>
      </a:accent5>
      <a:accent6>
        <a:srgbClr val="6B6B6B"/>
      </a:accent6>
      <a:hlink>
        <a:srgbClr val="000000"/>
      </a:hlink>
      <a:folHlink>
        <a:srgbClr val="000000"/>
      </a:folHlink>
    </a:clrScheme>
    <a:fontScheme name="Aangepast 2">
      <a:majorFont>
        <a:latin typeface="Gilroy ExtraBold"/>
        <a:ea typeface=""/>
        <a:cs typeface=""/>
      </a:majorFont>
      <a:minorFont>
        <a:latin typeface="Adelle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1DFA-27BD-4991-A8F9-61D37AD16FBA}">
  <dimension ref="A1:Y30"/>
  <sheetViews>
    <sheetView tabSelected="1" zoomScale="90" zoomScaleNormal="90" workbookViewId="0">
      <selection activeCell="A4" sqref="A4"/>
    </sheetView>
  </sheetViews>
  <sheetFormatPr defaultColWidth="9" defaultRowHeight="16"/>
  <cols>
    <col min="1" max="12" width="9" style="1"/>
    <col min="13" max="13" width="7.6640625" style="1" bestFit="1" customWidth="1"/>
    <col min="14" max="14" width="9.6640625" style="1" bestFit="1" customWidth="1"/>
    <col min="15" max="16384" width="9" style="1"/>
  </cols>
  <sheetData>
    <row r="1" spans="1:1" ht="21">
      <c r="A1" s="32" t="s">
        <v>100</v>
      </c>
    </row>
    <row r="2" spans="1:1">
      <c r="A2" s="33" t="s">
        <v>99</v>
      </c>
    </row>
    <row r="3" spans="1:1">
      <c r="A3" s="33" t="s">
        <v>124</v>
      </c>
    </row>
    <row r="4" spans="1:1">
      <c r="A4" s="33" t="s">
        <v>106</v>
      </c>
    </row>
    <row r="6" spans="1:1">
      <c r="A6" s="33" t="s">
        <v>105</v>
      </c>
    </row>
    <row r="7" spans="1:1">
      <c r="A7" s="33" t="s">
        <v>141</v>
      </c>
    </row>
    <row r="8" spans="1:1">
      <c r="A8" s="33"/>
    </row>
    <row r="9" spans="1:1">
      <c r="A9" s="33" t="s">
        <v>107</v>
      </c>
    </row>
    <row r="11" spans="1:1" ht="17">
      <c r="A11" s="2" t="s">
        <v>112</v>
      </c>
    </row>
    <row r="12" spans="1:1">
      <c r="A12" s="1" t="s">
        <v>108</v>
      </c>
    </row>
    <row r="13" spans="1:1">
      <c r="A13" s="1" t="s">
        <v>110</v>
      </c>
    </row>
    <row r="14" spans="1:1">
      <c r="A14" s="1" t="s">
        <v>111</v>
      </c>
    </row>
    <row r="16" spans="1:1">
      <c r="A16" s="1" t="s">
        <v>109</v>
      </c>
    </row>
    <row r="17" spans="1:25">
      <c r="A17" s="1" t="s">
        <v>140</v>
      </c>
    </row>
    <row r="18" spans="1:25" ht="16.5" thickBot="1"/>
    <row r="19" spans="1:25">
      <c r="M19" s="38" t="s">
        <v>127</v>
      </c>
      <c r="N19" s="39" t="s">
        <v>139</v>
      </c>
      <c r="O19" s="36"/>
      <c r="P19" s="35"/>
      <c r="Q19" s="35"/>
      <c r="R19" s="35"/>
      <c r="S19" s="35"/>
      <c r="T19" s="35"/>
      <c r="U19" s="35"/>
      <c r="V19" s="35"/>
      <c r="W19" s="35"/>
      <c r="X19" s="35"/>
      <c r="Y19" s="35"/>
    </row>
    <row r="20" spans="1:25">
      <c r="M20" s="40" t="s">
        <v>128</v>
      </c>
      <c r="N20" s="41">
        <v>116035</v>
      </c>
      <c r="O20" s="36"/>
      <c r="P20" s="37"/>
      <c r="Q20" s="35"/>
      <c r="R20" s="37"/>
      <c r="S20" s="37"/>
      <c r="T20" s="37"/>
      <c r="U20" s="37"/>
      <c r="V20" s="35"/>
      <c r="W20" s="37"/>
      <c r="X20" s="37"/>
      <c r="Y20" s="37"/>
    </row>
    <row r="21" spans="1:25">
      <c r="M21" s="40" t="s">
        <v>129</v>
      </c>
      <c r="N21" s="41">
        <v>5408</v>
      </c>
    </row>
    <row r="22" spans="1:25">
      <c r="M22" s="40" t="s">
        <v>130</v>
      </c>
      <c r="N22" s="41">
        <v>952</v>
      </c>
    </row>
    <row r="23" spans="1:25">
      <c r="M23" s="40" t="s">
        <v>131</v>
      </c>
      <c r="N23" s="41">
        <v>3078</v>
      </c>
    </row>
    <row r="24" spans="1:25">
      <c r="M24" s="40" t="s">
        <v>132</v>
      </c>
      <c r="N24" s="41">
        <v>51084</v>
      </c>
    </row>
    <row r="25" spans="1:25">
      <c r="M25" s="40" t="s">
        <v>133</v>
      </c>
      <c r="N25" s="41">
        <v>90292</v>
      </c>
    </row>
    <row r="26" spans="1:25">
      <c r="M26" s="40" t="s">
        <v>134</v>
      </c>
      <c r="N26" s="41">
        <v>3078</v>
      </c>
    </row>
    <row r="27" spans="1:25">
      <c r="M27" s="40" t="s">
        <v>135</v>
      </c>
      <c r="N27" s="41">
        <v>316</v>
      </c>
    </row>
    <row r="28" spans="1:25">
      <c r="M28" s="40" t="s">
        <v>136</v>
      </c>
      <c r="N28" s="41">
        <v>1819</v>
      </c>
    </row>
    <row r="29" spans="1:25">
      <c r="M29" s="40" t="s">
        <v>137</v>
      </c>
      <c r="N29" s="41">
        <v>-70051</v>
      </c>
    </row>
    <row r="30" spans="1:25" ht="16.5" thickBot="1">
      <c r="M30" s="42" t="s">
        <v>138</v>
      </c>
      <c r="N30" s="43">
        <f>SUM(N20:N29)</f>
        <v>202011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5D4F6-23A3-45B6-A1B3-018184EA3D8E}">
  <dimension ref="A1:R12"/>
  <sheetViews>
    <sheetView workbookViewId="0">
      <selection activeCell="R2" sqref="R2:R11"/>
    </sheetView>
  </sheetViews>
  <sheetFormatPr defaultColWidth="8.83203125" defaultRowHeight="16"/>
  <sheetData>
    <row r="1" spans="1:18">
      <c r="A1" t="s">
        <v>142</v>
      </c>
      <c r="B1" t="s">
        <v>143</v>
      </c>
      <c r="C1" t="s">
        <v>144</v>
      </c>
      <c r="D1" t="s">
        <v>145</v>
      </c>
      <c r="E1" t="s">
        <v>16</v>
      </c>
      <c r="F1" t="s">
        <v>17</v>
      </c>
      <c r="G1" t="s">
        <v>146</v>
      </c>
      <c r="H1" t="s">
        <v>147</v>
      </c>
      <c r="I1" t="s">
        <v>148</v>
      </c>
      <c r="J1" t="s">
        <v>149</v>
      </c>
      <c r="K1" t="s">
        <v>150</v>
      </c>
      <c r="L1" t="s">
        <v>151</v>
      </c>
      <c r="M1" t="s">
        <v>152</v>
      </c>
      <c r="N1" t="s">
        <v>153</v>
      </c>
      <c r="O1" t="s">
        <v>154</v>
      </c>
      <c r="P1" t="s">
        <v>155</v>
      </c>
      <c r="Q1" t="s">
        <v>156</v>
      </c>
      <c r="R1" t="s">
        <v>157</v>
      </c>
    </row>
    <row r="2" spans="1:18">
      <c r="A2" t="s">
        <v>128</v>
      </c>
      <c r="C2">
        <v>72508.865894544346</v>
      </c>
      <c r="E2">
        <v>3897</v>
      </c>
      <c r="F2">
        <v>2671</v>
      </c>
      <c r="G2">
        <v>7524</v>
      </c>
      <c r="H2">
        <v>291</v>
      </c>
      <c r="L2">
        <v>29164.39858186631</v>
      </c>
      <c r="R2">
        <v>116056.26447641065</v>
      </c>
    </row>
    <row r="3" spans="1:18">
      <c r="A3" t="s">
        <v>129</v>
      </c>
      <c r="M3">
        <v>5408.0927345607215</v>
      </c>
      <c r="R3">
        <v>5408.0927345607215</v>
      </c>
    </row>
    <row r="4" spans="1:18">
      <c r="A4" t="s">
        <v>130</v>
      </c>
      <c r="M4">
        <v>952.34329187999992</v>
      </c>
      <c r="R4">
        <v>952.34329187999992</v>
      </c>
    </row>
    <row r="5" spans="1:18">
      <c r="A5" t="s">
        <v>131</v>
      </c>
      <c r="I5">
        <v>3077.8212905790001</v>
      </c>
      <c r="R5">
        <v>3077.8212905790001</v>
      </c>
    </row>
    <row r="6" spans="1:18">
      <c r="A6" t="s">
        <v>132</v>
      </c>
      <c r="Q6">
        <v>51083.75</v>
      </c>
      <c r="R6">
        <v>51083.75</v>
      </c>
    </row>
    <row r="7" spans="1:18">
      <c r="A7" t="s">
        <v>133</v>
      </c>
      <c r="J7">
        <v>56277.56</v>
      </c>
      <c r="N7">
        <v>28795.06</v>
      </c>
      <c r="O7">
        <v>5219.8500000000004</v>
      </c>
      <c r="R7">
        <v>90292.47</v>
      </c>
    </row>
    <row r="8" spans="1:18">
      <c r="A8" t="s">
        <v>158</v>
      </c>
      <c r="K8">
        <v>3077.8212905790001</v>
      </c>
      <c r="R8">
        <v>3077.8212905790001</v>
      </c>
    </row>
    <row r="9" spans="1:18">
      <c r="A9" t="s">
        <v>135</v>
      </c>
      <c r="M9">
        <v>315.6737911614</v>
      </c>
      <c r="R9">
        <v>315.6737911614</v>
      </c>
    </row>
    <row r="10" spans="1:18">
      <c r="A10" t="s">
        <v>136</v>
      </c>
      <c r="B10">
        <v>1818.9103812557069</v>
      </c>
      <c r="R10">
        <v>1818.9103812557069</v>
      </c>
    </row>
    <row r="11" spans="1:18">
      <c r="A11" t="s">
        <v>137</v>
      </c>
      <c r="C11">
        <v>-61909.382457501553</v>
      </c>
      <c r="D11">
        <v>-530.29386617130001</v>
      </c>
      <c r="G11">
        <v>-1669.52076164748</v>
      </c>
      <c r="L11">
        <v>-4841.6251936572826</v>
      </c>
      <c r="P11">
        <v>-1100.3693621948371</v>
      </c>
      <c r="R11">
        <v>-70051.191641172452</v>
      </c>
    </row>
    <row r="12" spans="1:18">
      <c r="A12" t="s">
        <v>157</v>
      </c>
      <c r="B12">
        <v>1818.9103812557069</v>
      </c>
      <c r="C12">
        <v>10599.483437042793</v>
      </c>
      <c r="D12">
        <v>-530.29386617130001</v>
      </c>
      <c r="E12">
        <v>3897</v>
      </c>
      <c r="F12">
        <v>2671</v>
      </c>
      <c r="G12">
        <v>5854.47923835252</v>
      </c>
      <c r="H12">
        <v>291</v>
      </c>
      <c r="I12">
        <v>3077.8212905790001</v>
      </c>
      <c r="J12">
        <v>56277.56</v>
      </c>
      <c r="K12">
        <v>3077.8212905790001</v>
      </c>
      <c r="L12">
        <v>24322.773388209025</v>
      </c>
      <c r="M12">
        <v>6676.1098176021214</v>
      </c>
      <c r="N12">
        <v>28795.06</v>
      </c>
      <c r="O12">
        <v>5219.8500000000004</v>
      </c>
      <c r="P12">
        <v>-1100.3693621948371</v>
      </c>
      <c r="Q12">
        <v>51083.75</v>
      </c>
      <c r="R12">
        <v>202031.95561525406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8952A-CEC2-42A3-A926-4B9F247F5F9B}">
  <dimension ref="A1:I83"/>
  <sheetViews>
    <sheetView zoomScale="70" zoomScaleNormal="70" workbookViewId="0">
      <selection activeCell="A5" sqref="A5"/>
    </sheetView>
  </sheetViews>
  <sheetFormatPr defaultColWidth="8.5" defaultRowHeight="16"/>
  <cols>
    <col min="1" max="1" width="56.33203125" style="1" customWidth="1"/>
    <col min="2" max="2" width="33.33203125" style="1" customWidth="1"/>
    <col min="3" max="5" width="28" style="1" customWidth="1"/>
    <col min="6" max="6" width="30" style="1" customWidth="1"/>
    <col min="7" max="33" width="28" style="1" customWidth="1"/>
    <col min="34" max="16384" width="8.5" style="1"/>
  </cols>
  <sheetData>
    <row r="1" spans="1:6" ht="21">
      <c r="A1" s="32" t="s">
        <v>102</v>
      </c>
    </row>
    <row r="2" spans="1:6">
      <c r="A2" s="48" t="s">
        <v>104</v>
      </c>
      <c r="B2" s="48"/>
      <c r="C2" s="48"/>
      <c r="D2" s="48"/>
      <c r="E2" s="48"/>
      <c r="F2" s="48"/>
    </row>
    <row r="3" spans="1:6">
      <c r="A3" s="48"/>
      <c r="B3" s="48"/>
      <c r="C3" s="48"/>
      <c r="D3" s="48"/>
      <c r="E3" s="48"/>
      <c r="F3" s="48"/>
    </row>
    <row r="4" spans="1:6">
      <c r="A4" s="48"/>
      <c r="B4" s="48"/>
      <c r="C4" s="48"/>
      <c r="D4" s="48"/>
      <c r="E4" s="48"/>
      <c r="F4" s="48"/>
    </row>
    <row r="6" spans="1:6" ht="17">
      <c r="A6" s="2" t="s">
        <v>101</v>
      </c>
    </row>
    <row r="7" spans="1:6">
      <c r="A7" s="1" t="s">
        <v>98</v>
      </c>
    </row>
    <row r="8" spans="1:6">
      <c r="A8" s="3"/>
      <c r="B8" s="5" t="s">
        <v>96</v>
      </c>
    </row>
    <row r="9" spans="1:6">
      <c r="A9" s="4"/>
      <c r="B9" s="5" t="s">
        <v>97</v>
      </c>
    </row>
    <row r="10" spans="1:6">
      <c r="A10" s="17"/>
      <c r="B10" s="5" t="s">
        <v>63</v>
      </c>
    </row>
    <row r="11" spans="1:6">
      <c r="A11" s="6" t="s">
        <v>1</v>
      </c>
      <c r="B11" s="5" t="s">
        <v>75</v>
      </c>
    </row>
    <row r="13" spans="1:6" ht="21">
      <c r="A13" s="7" t="s">
        <v>2</v>
      </c>
    </row>
    <row r="15" spans="1:6" ht="17">
      <c r="A15" s="2" t="s">
        <v>3</v>
      </c>
    </row>
    <row r="16" spans="1:6">
      <c r="A16" s="8" t="s">
        <v>5</v>
      </c>
      <c r="B16" s="49" t="s">
        <v>4</v>
      </c>
      <c r="C16" s="49"/>
      <c r="D16" s="49"/>
    </row>
    <row r="18" spans="1:9" ht="17">
      <c r="A18" s="2" t="s">
        <v>62</v>
      </c>
    </row>
    <row r="19" spans="1:9" ht="16" customHeight="1">
      <c r="A19" s="51" t="s">
        <v>80</v>
      </c>
      <c r="B19" s="51"/>
      <c r="C19" s="51"/>
      <c r="D19" s="51"/>
      <c r="E19" s="51"/>
      <c r="F19" s="51"/>
    </row>
    <row r="20" spans="1:9">
      <c r="A20" s="51"/>
      <c r="B20" s="51"/>
      <c r="C20" s="51"/>
      <c r="D20" s="51"/>
      <c r="E20" s="51"/>
      <c r="F20" s="51"/>
    </row>
    <row r="22" spans="1:9">
      <c r="A22" s="10" t="s">
        <v>8</v>
      </c>
      <c r="B22" s="10" t="s">
        <v>70</v>
      </c>
      <c r="C22" s="10" t="s">
        <v>91</v>
      </c>
      <c r="D22" s="10" t="s">
        <v>9</v>
      </c>
      <c r="E22" s="10" t="s">
        <v>10</v>
      </c>
      <c r="F22" s="10" t="s">
        <v>81</v>
      </c>
      <c r="G22" s="11" t="s">
        <v>38</v>
      </c>
      <c r="H22" s="11" t="s">
        <v>21</v>
      </c>
      <c r="I22" s="11" t="s">
        <v>22</v>
      </c>
    </row>
    <row r="23" spans="1:9">
      <c r="A23" s="12" t="s">
        <v>12</v>
      </c>
      <c r="B23" s="31" t="s">
        <v>66</v>
      </c>
      <c r="C23" s="34">
        <v>0</v>
      </c>
      <c r="D23" s="31">
        <v>180</v>
      </c>
      <c r="E23" s="12" t="s">
        <v>11</v>
      </c>
      <c r="F23" s="12" t="s">
        <v>113</v>
      </c>
      <c r="G23" s="22">
        <v>516</v>
      </c>
      <c r="H23" s="12" t="s">
        <v>23</v>
      </c>
      <c r="I23" s="12"/>
    </row>
    <row r="24" spans="1:9">
      <c r="A24" s="12" t="s">
        <v>13</v>
      </c>
      <c r="B24" s="31" t="s">
        <v>65</v>
      </c>
      <c r="C24" s="34">
        <v>0</v>
      </c>
      <c r="D24" s="31">
        <v>2.5</v>
      </c>
      <c r="E24" s="12" t="s">
        <v>11</v>
      </c>
      <c r="F24" s="12"/>
      <c r="G24" s="22"/>
      <c r="H24" s="12"/>
      <c r="I24" s="12"/>
    </row>
    <row r="25" spans="1:9">
      <c r="A25" s="12" t="s">
        <v>14</v>
      </c>
      <c r="B25" s="31" t="s">
        <v>71</v>
      </c>
      <c r="C25" s="34">
        <v>0.8</v>
      </c>
      <c r="D25" s="31">
        <v>11</v>
      </c>
      <c r="E25" s="12" t="s">
        <v>11</v>
      </c>
      <c r="F25" s="12" t="s">
        <v>114</v>
      </c>
      <c r="G25" s="22" t="s">
        <v>84</v>
      </c>
      <c r="H25" s="12" t="s">
        <v>82</v>
      </c>
      <c r="I25" s="12" t="s">
        <v>85</v>
      </c>
    </row>
    <row r="26" spans="1:9">
      <c r="A26" s="12" t="s">
        <v>115</v>
      </c>
      <c r="B26" s="31" t="s">
        <v>67</v>
      </c>
      <c r="C26" s="34">
        <v>0</v>
      </c>
      <c r="D26" s="31">
        <v>36</v>
      </c>
      <c r="E26" s="12" t="s">
        <v>11</v>
      </c>
      <c r="F26" s="12" t="s">
        <v>114</v>
      </c>
      <c r="G26" s="22" t="s">
        <v>84</v>
      </c>
      <c r="H26" s="12" t="s">
        <v>82</v>
      </c>
      <c r="I26" s="12" t="s">
        <v>85</v>
      </c>
    </row>
    <row r="27" spans="1:9">
      <c r="A27" s="12" t="s">
        <v>15</v>
      </c>
      <c r="B27" s="31" t="s">
        <v>66</v>
      </c>
      <c r="C27" s="34">
        <v>0</v>
      </c>
      <c r="D27" s="31">
        <v>150</v>
      </c>
      <c r="E27" s="12" t="s">
        <v>11</v>
      </c>
      <c r="F27" s="12" t="s">
        <v>113</v>
      </c>
      <c r="G27" s="22">
        <v>516</v>
      </c>
      <c r="H27" s="12" t="s">
        <v>23</v>
      </c>
      <c r="I27" s="12"/>
    </row>
    <row r="28" spans="1:9">
      <c r="A28" s="12" t="s">
        <v>116</v>
      </c>
      <c r="B28" s="31" t="s">
        <v>68</v>
      </c>
      <c r="C28" s="34">
        <v>0.43</v>
      </c>
      <c r="D28" s="31">
        <v>80</v>
      </c>
      <c r="E28" s="12" t="s">
        <v>11</v>
      </c>
      <c r="F28" s="12" t="s">
        <v>114</v>
      </c>
      <c r="G28" s="22" t="s">
        <v>84</v>
      </c>
      <c r="H28" s="12" t="s">
        <v>82</v>
      </c>
      <c r="I28" s="12" t="s">
        <v>85</v>
      </c>
    </row>
    <row r="29" spans="1:9">
      <c r="A29" s="12" t="s">
        <v>16</v>
      </c>
      <c r="B29" s="31" t="s">
        <v>69</v>
      </c>
      <c r="C29" s="34">
        <v>0</v>
      </c>
      <c r="D29" s="31">
        <v>2200</v>
      </c>
      <c r="E29" s="12" t="s">
        <v>11</v>
      </c>
      <c r="F29" s="12" t="s">
        <v>113</v>
      </c>
      <c r="G29" s="22">
        <v>516</v>
      </c>
      <c r="H29" s="12" t="s">
        <v>23</v>
      </c>
      <c r="I29" s="12"/>
    </row>
    <row r="30" spans="1:9">
      <c r="A30" s="12" t="s">
        <v>17</v>
      </c>
      <c r="B30" s="31" t="s">
        <v>69</v>
      </c>
      <c r="C30" s="34">
        <v>0.16</v>
      </c>
      <c r="D30" s="31">
        <v>45</v>
      </c>
      <c r="E30" s="12" t="s">
        <v>11</v>
      </c>
      <c r="F30" s="12" t="s">
        <v>113</v>
      </c>
      <c r="G30" s="22">
        <v>516</v>
      </c>
      <c r="H30" s="12" t="s">
        <v>23</v>
      </c>
      <c r="I30" s="12"/>
    </row>
    <row r="31" spans="1:9">
      <c r="A31" s="12" t="s">
        <v>18</v>
      </c>
      <c r="B31" s="31" t="s">
        <v>74</v>
      </c>
      <c r="C31" s="34">
        <v>0</v>
      </c>
      <c r="D31" s="31">
        <v>3.5999999999999997E-2</v>
      </c>
      <c r="E31" s="12" t="s">
        <v>11</v>
      </c>
      <c r="F31" s="12"/>
      <c r="G31" s="22"/>
      <c r="H31" s="12"/>
      <c r="I31" s="12"/>
    </row>
    <row r="32" spans="1:9">
      <c r="A32" s="12" t="s">
        <v>117</v>
      </c>
      <c r="B32" s="31" t="s">
        <v>79</v>
      </c>
      <c r="C32" s="34">
        <v>0</v>
      </c>
      <c r="D32" s="31">
        <v>1.2</v>
      </c>
      <c r="E32" s="12" t="s">
        <v>11</v>
      </c>
      <c r="F32" s="12"/>
      <c r="G32" s="22"/>
      <c r="H32" s="12"/>
      <c r="I32" s="12"/>
    </row>
    <row r="33" spans="1:9">
      <c r="A33" s="12" t="s">
        <v>64</v>
      </c>
      <c r="B33" s="31" t="s">
        <v>73</v>
      </c>
      <c r="C33" s="34">
        <v>0</v>
      </c>
      <c r="D33" s="31">
        <v>18.2</v>
      </c>
      <c r="E33" s="12" t="s">
        <v>11</v>
      </c>
      <c r="F33" s="12"/>
      <c r="G33" s="22"/>
      <c r="H33" s="12"/>
      <c r="I33" s="12"/>
    </row>
    <row r="34" spans="1:9">
      <c r="A34" s="12" t="s">
        <v>118</v>
      </c>
      <c r="B34" s="31" t="s">
        <v>72</v>
      </c>
      <c r="C34" s="34">
        <v>0</v>
      </c>
      <c r="D34" s="31">
        <v>12</v>
      </c>
      <c r="E34" s="12" t="s">
        <v>11</v>
      </c>
      <c r="F34" s="12" t="s">
        <v>114</v>
      </c>
      <c r="G34" s="22" t="s">
        <v>84</v>
      </c>
      <c r="H34" s="12" t="s">
        <v>82</v>
      </c>
      <c r="I34" s="12" t="s">
        <v>85</v>
      </c>
    </row>
    <row r="35" spans="1:9">
      <c r="A35" s="12" t="s">
        <v>119</v>
      </c>
      <c r="B35" s="31" t="s">
        <v>68</v>
      </c>
      <c r="C35" s="34">
        <v>0</v>
      </c>
      <c r="D35" s="31">
        <v>2</v>
      </c>
      <c r="E35" s="12" t="s">
        <v>11</v>
      </c>
      <c r="F35" s="12" t="s">
        <v>114</v>
      </c>
      <c r="G35" s="22" t="s">
        <v>84</v>
      </c>
      <c r="H35" s="12" t="s">
        <v>82</v>
      </c>
      <c r="I35" s="12" t="s">
        <v>85</v>
      </c>
    </row>
    <row r="36" spans="1:9">
      <c r="A36" s="12" t="s">
        <v>19</v>
      </c>
      <c r="B36" s="31" t="s">
        <v>66</v>
      </c>
      <c r="C36" s="34">
        <v>0</v>
      </c>
      <c r="D36" s="31">
        <v>15</v>
      </c>
      <c r="E36" s="12" t="s">
        <v>11</v>
      </c>
      <c r="F36" s="12" t="s">
        <v>113</v>
      </c>
      <c r="G36" s="22">
        <v>516</v>
      </c>
      <c r="H36" s="12" t="s">
        <v>23</v>
      </c>
      <c r="I36" s="12"/>
    </row>
    <row r="37" spans="1:9">
      <c r="A37" s="12" t="s">
        <v>120</v>
      </c>
      <c r="B37" s="31" t="s">
        <v>67</v>
      </c>
      <c r="C37" s="34">
        <v>0</v>
      </c>
      <c r="D37" s="31">
        <v>50</v>
      </c>
      <c r="E37" s="12" t="s">
        <v>11</v>
      </c>
      <c r="F37" s="12" t="s">
        <v>114</v>
      </c>
      <c r="G37" s="22" t="s">
        <v>84</v>
      </c>
      <c r="H37" s="12" t="s">
        <v>82</v>
      </c>
      <c r="I37" s="12" t="s">
        <v>85</v>
      </c>
    </row>
    <row r="38" spans="1:9">
      <c r="A38" s="12" t="s">
        <v>121</v>
      </c>
      <c r="B38" s="31" t="s">
        <v>76</v>
      </c>
      <c r="C38" s="34">
        <v>0.43</v>
      </c>
      <c r="D38" s="31">
        <v>200</v>
      </c>
      <c r="E38" s="12" t="s">
        <v>11</v>
      </c>
      <c r="F38" s="12" t="s">
        <v>114</v>
      </c>
      <c r="G38" s="22" t="s">
        <v>84</v>
      </c>
      <c r="H38" s="12" t="s">
        <v>82</v>
      </c>
      <c r="I38" s="12" t="s">
        <v>85</v>
      </c>
    </row>
    <row r="39" spans="1:9">
      <c r="A39" s="12" t="s">
        <v>122</v>
      </c>
      <c r="B39" s="31" t="s">
        <v>77</v>
      </c>
      <c r="C39" s="34">
        <v>0</v>
      </c>
      <c r="D39" s="31">
        <v>4.7</v>
      </c>
      <c r="E39" s="12" t="s">
        <v>11</v>
      </c>
      <c r="F39" s="12" t="s">
        <v>114</v>
      </c>
      <c r="G39" s="22">
        <v>200</v>
      </c>
      <c r="H39" s="12" t="s">
        <v>82</v>
      </c>
      <c r="I39" s="12" t="s">
        <v>85</v>
      </c>
    </row>
    <row r="40" spans="1:9">
      <c r="A40" s="12" t="s">
        <v>20</v>
      </c>
      <c r="B40" s="31" t="s">
        <v>66</v>
      </c>
      <c r="C40" s="34">
        <v>0</v>
      </c>
      <c r="D40" s="31">
        <v>42</v>
      </c>
      <c r="E40" s="12" t="s">
        <v>11</v>
      </c>
      <c r="F40" s="12" t="s">
        <v>113</v>
      </c>
      <c r="G40" s="22">
        <v>516</v>
      </c>
      <c r="H40" s="12" t="s">
        <v>23</v>
      </c>
      <c r="I40" s="12"/>
    </row>
    <row r="41" spans="1:9">
      <c r="A41" s="12" t="s">
        <v>123</v>
      </c>
      <c r="B41" s="31" t="s">
        <v>78</v>
      </c>
      <c r="C41" s="34">
        <v>0</v>
      </c>
      <c r="D41" s="31">
        <v>18.8</v>
      </c>
      <c r="E41" s="12" t="s">
        <v>11</v>
      </c>
      <c r="F41" s="12" t="s">
        <v>114</v>
      </c>
      <c r="G41" s="22" t="s">
        <v>84</v>
      </c>
      <c r="H41" s="12" t="s">
        <v>82</v>
      </c>
      <c r="I41" s="12" t="s">
        <v>85</v>
      </c>
    </row>
    <row r="42" spans="1:9">
      <c r="A42" s="12"/>
      <c r="B42" s="12"/>
      <c r="C42" s="12"/>
      <c r="D42" s="12"/>
      <c r="E42" s="12"/>
      <c r="F42" s="12"/>
      <c r="G42" s="22"/>
      <c r="H42" s="12"/>
      <c r="I42" s="12"/>
    </row>
    <row r="43" spans="1:9">
      <c r="A43" s="12"/>
      <c r="B43" s="12"/>
      <c r="C43" s="12"/>
      <c r="D43" s="12"/>
      <c r="E43" s="12"/>
      <c r="F43" s="12"/>
      <c r="G43" s="22"/>
      <c r="H43" s="12"/>
      <c r="I43" s="12"/>
    </row>
    <row r="44" spans="1:9">
      <c r="A44" s="12"/>
      <c r="B44" s="12"/>
      <c r="C44" s="12"/>
      <c r="D44" s="12"/>
      <c r="E44" s="12"/>
      <c r="F44" s="12"/>
      <c r="G44" s="22"/>
      <c r="H44" s="12"/>
      <c r="I44" s="12"/>
    </row>
    <row r="45" spans="1:9">
      <c r="A45" s="12"/>
      <c r="B45" s="12"/>
      <c r="C45" s="12"/>
      <c r="D45" s="12"/>
      <c r="E45" s="12"/>
      <c r="F45" s="12"/>
      <c r="G45" s="22"/>
      <c r="H45" s="12"/>
      <c r="I45" s="12"/>
    </row>
    <row r="46" spans="1:9">
      <c r="A46" s="12"/>
      <c r="B46" s="12"/>
      <c r="C46" s="12"/>
      <c r="D46" s="12"/>
      <c r="E46" s="12"/>
      <c r="F46" s="12"/>
      <c r="G46" s="22"/>
      <c r="H46" s="12"/>
      <c r="I46" s="12"/>
    </row>
    <row r="47" spans="1:9">
      <c r="A47" s="12"/>
      <c r="B47" s="12"/>
      <c r="C47" s="12"/>
      <c r="D47" s="12"/>
      <c r="E47" s="12"/>
      <c r="F47" s="12"/>
      <c r="G47" s="22"/>
      <c r="H47" s="12"/>
      <c r="I47" s="12"/>
    </row>
    <row r="48" spans="1:9">
      <c r="A48" s="12"/>
      <c r="B48" s="12"/>
      <c r="C48" s="12"/>
      <c r="D48" s="12"/>
      <c r="E48" s="12"/>
      <c r="F48" s="12"/>
      <c r="G48" s="22"/>
      <c r="H48" s="12"/>
      <c r="I48" s="12"/>
    </row>
    <row r="49" spans="1:9">
      <c r="A49" s="12"/>
      <c r="B49" s="12"/>
      <c r="C49" s="12"/>
      <c r="D49" s="12"/>
      <c r="E49" s="12"/>
      <c r="F49" s="12"/>
      <c r="G49" s="22"/>
      <c r="H49" s="12"/>
      <c r="I49" s="12"/>
    </row>
    <row r="50" spans="1:9">
      <c r="A50" s="12"/>
      <c r="B50" s="12"/>
      <c r="C50" s="12"/>
      <c r="D50" s="12"/>
      <c r="E50" s="12"/>
      <c r="F50" s="12"/>
      <c r="G50" s="22"/>
      <c r="H50" s="12"/>
      <c r="I50" s="12"/>
    </row>
    <row r="52" spans="1:9" ht="17">
      <c r="A52" s="2" t="s">
        <v>90</v>
      </c>
    </row>
    <row r="53" spans="1:9">
      <c r="A53" s="50" t="s">
        <v>29</v>
      </c>
      <c r="B53" s="50"/>
      <c r="C53" s="50"/>
      <c r="D53" s="50"/>
      <c r="E53" s="50"/>
      <c r="F53" s="50"/>
    </row>
    <row r="55" spans="1:9">
      <c r="A55" s="10" t="s">
        <v>8</v>
      </c>
      <c r="B55" s="10" t="s">
        <v>34</v>
      </c>
      <c r="C55" s="10" t="s">
        <v>30</v>
      </c>
      <c r="D55" s="10" t="s">
        <v>86</v>
      </c>
    </row>
    <row r="56" spans="1:9">
      <c r="A56" s="12" t="str">
        <f>A23</f>
        <v>Achterwand glas</v>
      </c>
      <c r="B56" s="13" t="s">
        <v>28</v>
      </c>
      <c r="C56" s="15"/>
      <c r="D56" s="12"/>
    </row>
    <row r="57" spans="1:9">
      <c r="A57" s="12" t="str">
        <f t="shared" ref="A57:A83" si="0">A24</f>
        <v xml:space="preserve">Afwatering PVC </v>
      </c>
      <c r="B57" s="13" t="s">
        <v>28</v>
      </c>
      <c r="C57" s="15"/>
      <c r="D57" s="12"/>
    </row>
    <row r="58" spans="1:9">
      <c r="A58" s="12" t="str">
        <f t="shared" si="0"/>
        <v xml:space="preserve">Aluminium inkoop (standaard staf, poedercoat) </v>
      </c>
      <c r="B58" s="13" t="s">
        <v>31</v>
      </c>
      <c r="C58" s="15">
        <v>0.5</v>
      </c>
      <c r="D58" s="12" t="s">
        <v>32</v>
      </c>
    </row>
    <row r="59" spans="1:9">
      <c r="A59" s="12" t="str">
        <f t="shared" si="0"/>
        <v>Dak aluminium (6061 T6, extrusie, poedercoat)</v>
      </c>
      <c r="B59" s="13" t="s">
        <v>31</v>
      </c>
      <c r="C59" s="15">
        <v>10</v>
      </c>
      <c r="D59" s="12" t="s">
        <v>32</v>
      </c>
    </row>
    <row r="60" spans="1:9">
      <c r="A60" s="12" t="str">
        <f t="shared" si="0"/>
        <v>Dak glas</v>
      </c>
      <c r="B60" s="13" t="s">
        <v>28</v>
      </c>
      <c r="C60" s="15"/>
      <c r="D60" s="12"/>
    </row>
    <row r="61" spans="1:9">
      <c r="A61" s="12" t="str">
        <f t="shared" si="0"/>
        <v>Dak staal (S235, thermisch verzinken, tweelaags poedercoat)</v>
      </c>
      <c r="B61" s="13" t="s">
        <v>87</v>
      </c>
      <c r="C61" s="15" t="s">
        <v>88</v>
      </c>
      <c r="D61" s="12" t="s">
        <v>89</v>
      </c>
    </row>
    <row r="62" spans="1:9">
      <c r="A62" s="12" t="str">
        <f t="shared" si="0"/>
        <v>Fundering beton</v>
      </c>
      <c r="B62" s="13" t="s">
        <v>28</v>
      </c>
      <c r="C62" s="15"/>
      <c r="D62" s="12"/>
    </row>
    <row r="63" spans="1:9">
      <c r="A63" s="12" t="str">
        <f t="shared" si="0"/>
        <v>Fundering wapening</v>
      </c>
      <c r="B63" s="13" t="s">
        <v>28</v>
      </c>
      <c r="C63" s="15"/>
      <c r="D63" s="12"/>
    </row>
    <row r="64" spans="1:9">
      <c r="A64" s="12" t="str">
        <f t="shared" si="0"/>
        <v>Glashouders nylon (standaard staf, freeswerk)</v>
      </c>
      <c r="B64" s="13" t="s">
        <v>28</v>
      </c>
      <c r="C64" s="15"/>
      <c r="D64" s="12"/>
    </row>
    <row r="65" spans="1:4">
      <c r="A65" s="12" t="str">
        <f t="shared" si="0"/>
        <v>Glasrubbers (EPDM, extrusie)</v>
      </c>
      <c r="B65" s="13" t="s">
        <v>28</v>
      </c>
      <c r="C65" s="15"/>
      <c r="D65" s="12"/>
    </row>
    <row r="66" spans="1:4">
      <c r="A66" s="12" t="str">
        <f t="shared" si="0"/>
        <v>Hardhouten zitting (gefreesd)</v>
      </c>
      <c r="B66" s="13" t="s">
        <v>28</v>
      </c>
      <c r="C66" s="15"/>
      <c r="D66" s="12"/>
    </row>
    <row r="67" spans="1:4">
      <c r="A67" s="12" t="str">
        <f t="shared" si="0"/>
        <v>Reisinfo vitrine aluminium (6061 T6, extrusie, poedercoat)</v>
      </c>
      <c r="B67" s="13" t="s">
        <v>31</v>
      </c>
      <c r="C67" s="15">
        <v>2.5</v>
      </c>
      <c r="D67" s="12" t="s">
        <v>32</v>
      </c>
    </row>
    <row r="68" spans="1:4">
      <c r="A68" s="12" t="str">
        <f t="shared" si="0"/>
        <v>Reisinfo vitrine aluminium (6061 T6, plaatwerk, poedercoat)</v>
      </c>
      <c r="B68" s="13" t="s">
        <v>31</v>
      </c>
      <c r="C68" s="15">
        <v>2.4</v>
      </c>
      <c r="D68" s="12" t="s">
        <v>32</v>
      </c>
    </row>
    <row r="69" spans="1:4">
      <c r="A69" s="12" t="str">
        <f t="shared" si="0"/>
        <v>Reisinfo vitrine glas</v>
      </c>
      <c r="B69" s="13" t="s">
        <v>28</v>
      </c>
      <c r="C69" s="15"/>
      <c r="D69" s="12"/>
    </row>
    <row r="70" spans="1:4">
      <c r="A70" s="12" t="str">
        <f t="shared" si="0"/>
        <v>Staander aluminium (6061 T6, extrusie, poedercoat)</v>
      </c>
      <c r="B70" s="13" t="s">
        <v>31</v>
      </c>
      <c r="C70" s="15">
        <v>8.6</v>
      </c>
      <c r="D70" s="12" t="s">
        <v>32</v>
      </c>
    </row>
    <row r="71" spans="1:4">
      <c r="A71" s="12" t="str">
        <f t="shared" si="0"/>
        <v>Staander staal (S235, laswerk, thermisch verzinken)</v>
      </c>
      <c r="B71" s="13" t="s">
        <v>33</v>
      </c>
      <c r="C71" s="15">
        <v>5.6</v>
      </c>
      <c r="D71" s="12" t="s">
        <v>32</v>
      </c>
    </row>
    <row r="72" spans="1:4">
      <c r="A72" s="12" t="str">
        <f t="shared" si="0"/>
        <v xml:space="preserve">Zijwand aluminium (6061 T6, extrusie, poedercoat) </v>
      </c>
      <c r="B72" s="13" t="s">
        <v>31</v>
      </c>
      <c r="C72" s="15">
        <v>0.66</v>
      </c>
      <c r="D72" s="12" t="s">
        <v>32</v>
      </c>
    </row>
    <row r="73" spans="1:4">
      <c r="A73" s="12" t="str">
        <f t="shared" si="0"/>
        <v>Zijwand glas</v>
      </c>
      <c r="B73" s="13" t="s">
        <v>28</v>
      </c>
      <c r="C73" s="15"/>
      <c r="D73" s="12"/>
    </row>
    <row r="74" spans="1:4">
      <c r="A74" s="12" t="str">
        <f t="shared" si="0"/>
        <v>Zitting ondersteuning aluminium (1050 H14, gezet plaatwerk, poedercoat)</v>
      </c>
      <c r="B74" s="13" t="s">
        <v>31</v>
      </c>
      <c r="C74" s="15">
        <v>0.5</v>
      </c>
      <c r="D74" s="12" t="s">
        <v>32</v>
      </c>
    </row>
    <row r="75" spans="1:4">
      <c r="A75" s="12">
        <f>A42</f>
        <v>0</v>
      </c>
      <c r="B75" s="12"/>
      <c r="C75" s="15"/>
      <c r="D75" s="22"/>
    </row>
    <row r="76" spans="1:4">
      <c r="A76" s="12">
        <f t="shared" si="0"/>
        <v>0</v>
      </c>
      <c r="B76" s="12"/>
      <c r="C76" s="15"/>
      <c r="D76" s="22"/>
    </row>
    <row r="77" spans="1:4">
      <c r="A77" s="12">
        <f t="shared" si="0"/>
        <v>0</v>
      </c>
      <c r="B77" s="12"/>
      <c r="C77" s="15"/>
      <c r="D77" s="22"/>
    </row>
    <row r="78" spans="1:4">
      <c r="A78" s="12">
        <f t="shared" si="0"/>
        <v>0</v>
      </c>
      <c r="B78" s="12"/>
      <c r="C78" s="15"/>
      <c r="D78" s="22"/>
    </row>
    <row r="79" spans="1:4">
      <c r="A79" s="12">
        <f t="shared" si="0"/>
        <v>0</v>
      </c>
      <c r="B79" s="12"/>
      <c r="C79" s="15"/>
      <c r="D79" s="22"/>
    </row>
    <row r="80" spans="1:4">
      <c r="A80" s="12">
        <f t="shared" si="0"/>
        <v>0</v>
      </c>
      <c r="B80" s="12"/>
      <c r="C80" s="15"/>
      <c r="D80" s="22"/>
    </row>
    <row r="81" spans="1:4">
      <c r="A81" s="12">
        <f t="shared" si="0"/>
        <v>0</v>
      </c>
      <c r="B81" s="12"/>
      <c r="C81" s="15"/>
      <c r="D81" s="22"/>
    </row>
    <row r="82" spans="1:4">
      <c r="A82" s="12">
        <f t="shared" si="0"/>
        <v>0</v>
      </c>
      <c r="B82" s="12"/>
      <c r="C82" s="15"/>
      <c r="D82" s="22"/>
    </row>
    <row r="83" spans="1:4">
      <c r="A83" s="12">
        <f t="shared" si="0"/>
        <v>0</v>
      </c>
      <c r="B83" s="12"/>
      <c r="C83" s="15"/>
      <c r="D83" s="22"/>
    </row>
  </sheetData>
  <mergeCells count="4">
    <mergeCell ref="A2:F4"/>
    <mergeCell ref="B16:D16"/>
    <mergeCell ref="A53:F53"/>
    <mergeCell ref="A19:F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8C75C40-7C57-48FB-A760-7E2ECE718EFB}">
          <x14:formula1>
            <xm:f>Filters!$A$2:$A$7</xm:f>
          </x14:formula1>
          <xm:sqref>H23:H50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61CB0-2666-48D6-A36B-EB5B929EE921}">
  <dimension ref="A1:F63"/>
  <sheetViews>
    <sheetView zoomScale="70" zoomScaleNormal="70" workbookViewId="0">
      <selection activeCell="C10" sqref="C10"/>
    </sheetView>
  </sheetViews>
  <sheetFormatPr defaultColWidth="9" defaultRowHeight="16"/>
  <cols>
    <col min="1" max="1" width="57.33203125" style="1" customWidth="1"/>
    <col min="2" max="2" width="44.5" style="1" bestFit="1" customWidth="1"/>
    <col min="3" max="3" width="30.1640625" style="1" bestFit="1" customWidth="1"/>
    <col min="4" max="4" width="29.1640625" style="1" customWidth="1"/>
    <col min="5" max="5" width="28.5" style="1" hidden="1" customWidth="1"/>
    <col min="6" max="16384" width="9" style="1"/>
  </cols>
  <sheetData>
    <row r="1" spans="1:6" ht="21">
      <c r="A1" s="32" t="s">
        <v>103</v>
      </c>
    </row>
    <row r="2" spans="1:6">
      <c r="A2" s="48" t="s">
        <v>159</v>
      </c>
      <c r="B2" s="48"/>
      <c r="C2" s="48"/>
      <c r="D2" s="48"/>
      <c r="E2" s="48"/>
      <c r="F2" s="48"/>
    </row>
    <row r="3" spans="1:6">
      <c r="A3" s="48"/>
      <c r="B3" s="48"/>
      <c r="C3" s="48"/>
      <c r="D3" s="48"/>
      <c r="E3" s="48"/>
      <c r="F3" s="48"/>
    </row>
    <row r="4" spans="1:6">
      <c r="A4" s="48"/>
      <c r="B4" s="48"/>
      <c r="C4" s="48"/>
      <c r="D4" s="48"/>
      <c r="E4" s="48"/>
      <c r="F4" s="48"/>
    </row>
    <row r="6" spans="1:6" ht="17">
      <c r="A6" s="2" t="s">
        <v>101</v>
      </c>
    </row>
    <row r="7" spans="1:6">
      <c r="A7" s="1" t="s">
        <v>0</v>
      </c>
    </row>
    <row r="8" spans="1:6">
      <c r="A8" s="3"/>
      <c r="B8" s="5" t="s">
        <v>6</v>
      </c>
    </row>
    <row r="9" spans="1:6">
      <c r="A9" s="4"/>
      <c r="B9" s="5" t="s">
        <v>7</v>
      </c>
    </row>
    <row r="10" spans="1:6">
      <c r="A10" s="17"/>
      <c r="B10" s="5" t="s">
        <v>63</v>
      </c>
    </row>
    <row r="11" spans="1:6">
      <c r="A11" s="6" t="s">
        <v>1</v>
      </c>
      <c r="B11" s="5" t="s">
        <v>75</v>
      </c>
    </row>
    <row r="13" spans="1:6" ht="21">
      <c r="A13" s="7" t="s">
        <v>35</v>
      </c>
    </row>
    <row r="15" spans="1:6" ht="17">
      <c r="A15" s="2" t="s">
        <v>92</v>
      </c>
    </row>
    <row r="16" spans="1:6">
      <c r="A16" s="51" t="s">
        <v>39</v>
      </c>
      <c r="B16" s="51"/>
      <c r="C16" s="51"/>
      <c r="D16" s="51"/>
      <c r="E16" s="51"/>
      <c r="F16" s="51"/>
    </row>
    <row r="17" spans="1:6">
      <c r="A17" s="51"/>
      <c r="B17" s="51"/>
      <c r="C17" s="51"/>
      <c r="D17" s="51"/>
      <c r="E17" s="51"/>
      <c r="F17" s="51"/>
    </row>
    <row r="18" spans="1:6">
      <c r="A18" s="10" t="s">
        <v>36</v>
      </c>
      <c r="B18" s="10" t="s">
        <v>38</v>
      </c>
      <c r="C18" s="11" t="s">
        <v>37</v>
      </c>
    </row>
    <row r="19" spans="1:6">
      <c r="A19" s="47" t="s">
        <v>23</v>
      </c>
      <c r="B19" s="22">
        <v>150</v>
      </c>
      <c r="C19" s="15" t="s">
        <v>40</v>
      </c>
    </row>
    <row r="20" spans="1:6">
      <c r="A20" s="47" t="s">
        <v>24</v>
      </c>
      <c r="B20" s="22">
        <v>0</v>
      </c>
      <c r="C20" s="15"/>
    </row>
    <row r="21" spans="1:6">
      <c r="A21" s="47" t="s">
        <v>25</v>
      </c>
      <c r="B21" s="22">
        <v>0</v>
      </c>
      <c r="C21" s="15"/>
    </row>
    <row r="23" spans="1:6" ht="17">
      <c r="A23" s="2" t="s">
        <v>126</v>
      </c>
    </row>
    <row r="24" spans="1:6">
      <c r="A24" s="51" t="s">
        <v>93</v>
      </c>
      <c r="B24" s="51"/>
      <c r="C24" s="51"/>
      <c r="D24" s="51"/>
      <c r="E24" s="51"/>
      <c r="F24" s="51"/>
    </row>
    <row r="25" spans="1:6">
      <c r="A25" s="51"/>
      <c r="B25" s="51"/>
      <c r="C25" s="51"/>
      <c r="D25" s="51"/>
      <c r="E25" s="51"/>
      <c r="F25" s="51"/>
    </row>
    <row r="26" spans="1:6">
      <c r="A26" s="10" t="s">
        <v>41</v>
      </c>
      <c r="B26" s="10" t="s">
        <v>165</v>
      </c>
      <c r="C26" s="64" t="s">
        <v>125</v>
      </c>
      <c r="D26" s="64"/>
      <c r="E26" s="16" t="s">
        <v>43</v>
      </c>
    </row>
    <row r="27" spans="1:6">
      <c r="A27" s="47" t="s">
        <v>166</v>
      </c>
      <c r="B27" s="22">
        <v>325</v>
      </c>
      <c r="C27" s="63">
        <v>118</v>
      </c>
      <c r="D27" s="63"/>
      <c r="E27" s="14">
        <f>B27*C27*15</f>
        <v>575250</v>
      </c>
    </row>
    <row r="28" spans="1:6">
      <c r="A28" s="47" t="s">
        <v>167</v>
      </c>
      <c r="B28" s="44">
        <v>525</v>
      </c>
      <c r="C28" s="63">
        <v>0</v>
      </c>
      <c r="D28" s="63"/>
      <c r="E28" s="14"/>
    </row>
    <row r="29" spans="1:6">
      <c r="A29" s="47" t="s">
        <v>42</v>
      </c>
      <c r="B29" s="22">
        <v>25</v>
      </c>
      <c r="C29" s="63">
        <v>45</v>
      </c>
      <c r="D29" s="63"/>
      <c r="E29" s="14">
        <f t="shared" ref="E29:E30" si="0">B29*C29*15</f>
        <v>16875</v>
      </c>
    </row>
    <row r="30" spans="1:6">
      <c r="A30" s="47" t="s">
        <v>168</v>
      </c>
      <c r="B30" s="22">
        <v>300</v>
      </c>
      <c r="C30" s="63">
        <v>70</v>
      </c>
      <c r="D30" s="63"/>
      <c r="E30" s="14">
        <f t="shared" si="0"/>
        <v>315000</v>
      </c>
      <c r="F30" s="45"/>
    </row>
    <row r="31" spans="1:6">
      <c r="A31" s="47" t="s">
        <v>169</v>
      </c>
      <c r="B31" s="22">
        <v>500</v>
      </c>
      <c r="C31" s="63">
        <v>0</v>
      </c>
      <c r="D31" s="63"/>
      <c r="E31" s="14"/>
    </row>
    <row r="32" spans="1:6">
      <c r="A32" s="18"/>
      <c r="B32" s="20"/>
      <c r="C32" s="20"/>
      <c r="D32" s="20"/>
      <c r="E32" s="19"/>
    </row>
    <row r="33" spans="1:6" ht="17">
      <c r="A33" s="2" t="s">
        <v>161</v>
      </c>
      <c r="E33" s="23"/>
    </row>
    <row r="34" spans="1:6">
      <c r="A34" s="51" t="s">
        <v>164</v>
      </c>
      <c r="B34" s="51"/>
      <c r="C34" s="51"/>
      <c r="D34" s="51"/>
      <c r="E34" s="51"/>
      <c r="F34" s="51"/>
    </row>
    <row r="35" spans="1:6">
      <c r="A35" s="51"/>
      <c r="B35" s="51"/>
      <c r="C35" s="51"/>
      <c r="D35" s="51"/>
      <c r="E35" s="51"/>
      <c r="F35" s="51"/>
    </row>
    <row r="36" spans="1:6" hidden="1">
      <c r="A36" s="60" t="s">
        <v>160</v>
      </c>
      <c r="B36" s="62"/>
      <c r="C36" s="22">
        <f>(C27+C30)*2+C31*3</f>
        <v>376</v>
      </c>
      <c r="D36" s="9"/>
      <c r="E36" s="9"/>
      <c r="F36" s="9"/>
    </row>
    <row r="37" spans="1:6" hidden="1">
      <c r="A37" s="60" t="s">
        <v>44</v>
      </c>
      <c r="B37" s="62"/>
      <c r="C37" s="22">
        <v>0.28000000000000003</v>
      </c>
    </row>
    <row r="38" spans="1:6" hidden="1">
      <c r="A38" s="60" t="s">
        <v>45</v>
      </c>
      <c r="B38" s="62"/>
      <c r="C38" s="21">
        <f>C36*C37</f>
        <v>105.28000000000002</v>
      </c>
    </row>
    <row r="39" spans="1:6" hidden="1">
      <c r="A39" s="60" t="s">
        <v>46</v>
      </c>
      <c r="B39" s="62"/>
      <c r="C39" s="14">
        <f>C37*C36*52*15</f>
        <v>82118.400000000009</v>
      </c>
    </row>
    <row r="40" spans="1:6" hidden="1">
      <c r="A40" s="24"/>
      <c r="B40" s="24"/>
      <c r="C40" s="19"/>
    </row>
    <row r="41" spans="1:6" ht="17">
      <c r="A41" s="2" t="s">
        <v>162</v>
      </c>
      <c r="B41" s="24"/>
      <c r="C41" s="19"/>
    </row>
    <row r="42" spans="1:6">
      <c r="A42" s="51" t="s">
        <v>47</v>
      </c>
      <c r="B42" s="51"/>
      <c r="C42" s="51"/>
      <c r="D42" s="51"/>
      <c r="E42" s="51"/>
      <c r="F42" s="51"/>
    </row>
    <row r="43" spans="1:6">
      <c r="A43" s="51"/>
      <c r="B43" s="51"/>
      <c r="C43" s="51"/>
      <c r="D43" s="51"/>
      <c r="E43" s="51"/>
      <c r="F43" s="51"/>
    </row>
    <row r="44" spans="1:6">
      <c r="A44" s="52" t="s">
        <v>94</v>
      </c>
      <c r="B44" s="53"/>
      <c r="C44" s="22">
        <v>200</v>
      </c>
      <c r="D44" s="25" t="s">
        <v>53</v>
      </c>
      <c r="E44" s="9"/>
      <c r="F44" s="9"/>
    </row>
    <row r="45" spans="1:6">
      <c r="A45" s="52" t="s">
        <v>49</v>
      </c>
      <c r="B45" s="53"/>
      <c r="C45" s="22" t="s">
        <v>95</v>
      </c>
      <c r="D45" s="25" t="s">
        <v>54</v>
      </c>
      <c r="E45" s="9"/>
      <c r="F45" s="9"/>
    </row>
    <row r="46" spans="1:6" hidden="1">
      <c r="A46" s="54" t="s">
        <v>51</v>
      </c>
      <c r="B46" s="55"/>
      <c r="C46" s="58">
        <f>C44*52*15</f>
        <v>156000</v>
      </c>
      <c r="D46" s="29"/>
      <c r="E46" s="9"/>
      <c r="F46" s="9"/>
    </row>
    <row r="47" spans="1:6" hidden="1">
      <c r="A47" s="56"/>
      <c r="B47" s="57"/>
      <c r="C47" s="59"/>
      <c r="D47" s="29"/>
      <c r="E47" s="9"/>
      <c r="F47" s="9"/>
    </row>
    <row r="48" spans="1:6">
      <c r="A48" s="26"/>
      <c r="B48" s="27"/>
      <c r="C48" s="28"/>
      <c r="D48" s="29"/>
      <c r="E48" s="9"/>
      <c r="F48" s="9"/>
    </row>
    <row r="49" spans="1:6" hidden="1">
      <c r="A49" s="60" t="s">
        <v>48</v>
      </c>
      <c r="B49" s="62"/>
      <c r="C49" s="22">
        <f>C27+C30</f>
        <v>188</v>
      </c>
      <c r="D49" s="30"/>
    </row>
    <row r="50" spans="1:6">
      <c r="A50" s="52" t="s">
        <v>50</v>
      </c>
      <c r="B50" s="53"/>
      <c r="C50" s="22">
        <v>282</v>
      </c>
      <c r="D50" s="46" t="s">
        <v>170</v>
      </c>
    </row>
    <row r="51" spans="1:6">
      <c r="A51" s="52" t="s">
        <v>60</v>
      </c>
      <c r="B51" s="53"/>
      <c r="C51" s="22" t="s">
        <v>95</v>
      </c>
      <c r="D51" s="25" t="s">
        <v>61</v>
      </c>
    </row>
    <row r="52" spans="1:6" hidden="1">
      <c r="A52" s="54" t="s">
        <v>52</v>
      </c>
      <c r="B52" s="55"/>
      <c r="C52" s="58">
        <f>C50*52*15</f>
        <v>219960</v>
      </c>
    </row>
    <row r="53" spans="1:6" hidden="1">
      <c r="A53" s="56"/>
      <c r="B53" s="57"/>
      <c r="C53" s="59"/>
    </row>
    <row r="54" spans="1:6">
      <c r="A54" s="24"/>
      <c r="B54" s="24"/>
      <c r="C54" s="19"/>
    </row>
    <row r="55" spans="1:6" ht="17">
      <c r="A55" s="2" t="s">
        <v>163</v>
      </c>
      <c r="B55" s="24"/>
      <c r="C55" s="19"/>
    </row>
    <row r="56" spans="1:6">
      <c r="A56" s="51" t="s">
        <v>58</v>
      </c>
      <c r="B56" s="51"/>
      <c r="C56" s="51"/>
      <c r="D56" s="51"/>
      <c r="E56" s="51"/>
      <c r="F56" s="51"/>
    </row>
    <row r="57" spans="1:6">
      <c r="A57" s="51"/>
      <c r="B57" s="51"/>
      <c r="C57" s="51"/>
      <c r="D57" s="51"/>
      <c r="E57" s="51"/>
      <c r="F57" s="51"/>
    </row>
    <row r="58" spans="1:6" hidden="1">
      <c r="A58" s="60" t="s">
        <v>55</v>
      </c>
      <c r="B58" s="61"/>
      <c r="C58" s="22">
        <f>C27+C29+C30+C31</f>
        <v>233</v>
      </c>
      <c r="D58" s="30"/>
    </row>
    <row r="59" spans="1:6">
      <c r="A59" s="52" t="s">
        <v>56</v>
      </c>
      <c r="B59" s="53"/>
      <c r="C59" s="22">
        <v>349.5</v>
      </c>
      <c r="D59" s="46" t="s">
        <v>170</v>
      </c>
    </row>
    <row r="60" spans="1:6">
      <c r="A60" s="52" t="s">
        <v>59</v>
      </c>
      <c r="B60" s="53"/>
      <c r="C60" s="22" t="s">
        <v>95</v>
      </c>
      <c r="D60" s="25" t="s">
        <v>61</v>
      </c>
    </row>
    <row r="61" spans="1:6" hidden="1">
      <c r="A61" s="54" t="s">
        <v>57</v>
      </c>
      <c r="B61" s="55"/>
      <c r="C61" s="58">
        <f>C59*52/4*15</f>
        <v>68152.5</v>
      </c>
    </row>
    <row r="62" spans="1:6" hidden="1">
      <c r="A62" s="56"/>
      <c r="B62" s="57"/>
      <c r="C62" s="59"/>
    </row>
    <row r="63" spans="1:6">
      <c r="A63" s="24"/>
      <c r="B63" s="24"/>
      <c r="C63" s="19"/>
    </row>
  </sheetData>
  <mergeCells count="30">
    <mergeCell ref="A16:F17"/>
    <mergeCell ref="A24:F25"/>
    <mergeCell ref="C26:D26"/>
    <mergeCell ref="C27:D27"/>
    <mergeCell ref="C29:D29"/>
    <mergeCell ref="C28:D28"/>
    <mergeCell ref="A37:B37"/>
    <mergeCell ref="A38:B38"/>
    <mergeCell ref="A39:B39"/>
    <mergeCell ref="A42:F43"/>
    <mergeCell ref="C30:D30"/>
    <mergeCell ref="C31:D31"/>
    <mergeCell ref="A34:F35"/>
    <mergeCell ref="A36:B36"/>
    <mergeCell ref="A60:B60"/>
    <mergeCell ref="A61:B62"/>
    <mergeCell ref="C61:C62"/>
    <mergeCell ref="A2:F4"/>
    <mergeCell ref="A56:F57"/>
    <mergeCell ref="A58:B58"/>
    <mergeCell ref="A59:B59"/>
    <mergeCell ref="A49:B49"/>
    <mergeCell ref="A50:B50"/>
    <mergeCell ref="A51:B51"/>
    <mergeCell ref="A52:B53"/>
    <mergeCell ref="C52:C53"/>
    <mergeCell ref="A44:B44"/>
    <mergeCell ref="A45:B45"/>
    <mergeCell ref="A46:B47"/>
    <mergeCell ref="C46:C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9ECE-2886-447F-896C-246318CF86EB}">
  <dimension ref="A1:A7"/>
  <sheetViews>
    <sheetView workbookViewId="0"/>
  </sheetViews>
  <sheetFormatPr defaultColWidth="8.83203125" defaultRowHeight="16"/>
  <sheetData>
    <row r="1" spans="1:1">
      <c r="A1" t="s">
        <v>27</v>
      </c>
    </row>
    <row r="2" spans="1:1">
      <c r="A2" t="s">
        <v>23</v>
      </c>
    </row>
    <row r="3" spans="1:1">
      <c r="A3" t="s">
        <v>24</v>
      </c>
    </row>
    <row r="4" spans="1:1">
      <c r="A4" t="s">
        <v>82</v>
      </c>
    </row>
    <row r="5" spans="1:1">
      <c r="A5" t="s">
        <v>25</v>
      </c>
    </row>
    <row r="6" spans="1:1">
      <c r="A6" t="s">
        <v>83</v>
      </c>
    </row>
    <row r="7" spans="1:1">
      <c r="A7"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Instructies</vt:lpstr>
      <vt:lpstr>Figuur</vt:lpstr>
      <vt:lpstr>Productie standaard bushokjes</vt:lpstr>
      <vt:lpstr>Gebruik &amp; onderhoud</vt:lpstr>
      <vt:lpstr>Filters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lover</dc:creator>
  <cp:lastModifiedBy>lover</cp:lastModifiedBy>
  <dcterms:created xsi:type="dcterms:W3CDTF">2019-07-16T14:02:00Z</dcterms:created>
  <dcterms:modified xsi:type="dcterms:W3CDTF">2019-07-19T09:31:45Z</dcterms:modified>
</cp:coreProperties>
</file>