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https://ingenionnl.sharepoint.com/sites/SP-Projecten/Shared Documents/Brigantijn/EA Leermiddelen (2019)/Gepubliceerd/"/>
    </mc:Choice>
  </mc:AlternateContent>
  <xr:revisionPtr revIDLastSave="342" documentId="8_{99DDCE75-A584-47E7-8579-EDD945B0E0D0}" xr6:coauthVersionLast="43" xr6:coauthVersionMax="43" xr10:uidLastSave="{B3E487E0-E076-4620-A5CD-400D052E0A5E}"/>
  <bookViews>
    <workbookView xWindow="-28920" yWindow="1260" windowWidth="29040" windowHeight="15840" activeTab="3" xr2:uid="{8AAE6D77-6C39-4259-9E08-C5A59B526A0B}"/>
  </bookViews>
  <sheets>
    <sheet name="Toelichting" sheetId="2" r:id="rId1"/>
    <sheet name="1. Korting MF" sheetId="3" r:id="rId2"/>
    <sheet name="2. Korting MD" sheetId="6" r:id="rId3"/>
    <sheet name="3. Nettoprijslijst SB+OM" sheetId="10" r:id="rId4"/>
  </sheets>
  <definedNames>
    <definedName name="_xlnm._FilterDatabase" localSheetId="3" hidden="1">'3. Nettoprijslijst SB+OM'!$A$4:$D$4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242" i="10" l="1"/>
  <c r="P241" i="10"/>
  <c r="L242" i="10"/>
  <c r="L241" i="10"/>
  <c r="H242" i="10"/>
  <c r="H241" i="10"/>
  <c r="D242" i="10"/>
  <c r="D241" i="10"/>
  <c r="R239" i="10"/>
  <c r="R238" i="10"/>
  <c r="R237" i="10"/>
  <c r="R236" i="10"/>
  <c r="R235" i="10"/>
  <c r="R234" i="10"/>
  <c r="R233" i="10"/>
  <c r="R232" i="10"/>
  <c r="R231" i="10"/>
  <c r="R230" i="10"/>
  <c r="R229" i="10"/>
  <c r="R228" i="10"/>
  <c r="R227" i="10"/>
  <c r="R226" i="10"/>
  <c r="R225" i="10"/>
  <c r="R224" i="10"/>
  <c r="R223" i="10"/>
  <c r="R222" i="10"/>
  <c r="R221" i="10"/>
  <c r="R220" i="10"/>
  <c r="R219" i="10"/>
  <c r="R218" i="10"/>
  <c r="R217" i="10"/>
  <c r="R216" i="10"/>
  <c r="R215" i="10"/>
  <c r="R214" i="10"/>
  <c r="R213" i="10"/>
  <c r="R212" i="10"/>
  <c r="R211" i="10"/>
  <c r="R210" i="10"/>
  <c r="R209" i="10"/>
  <c r="R208" i="10"/>
  <c r="R207" i="10"/>
  <c r="R206" i="10"/>
  <c r="R205" i="10"/>
  <c r="R204" i="10"/>
  <c r="R203" i="10"/>
  <c r="R202" i="10"/>
  <c r="R201" i="10"/>
  <c r="R200" i="10"/>
  <c r="R199" i="10"/>
  <c r="R198" i="10"/>
  <c r="R197" i="10"/>
  <c r="R196" i="10"/>
  <c r="R195" i="10"/>
  <c r="R194" i="10"/>
  <c r="R193" i="10"/>
  <c r="R192" i="10"/>
  <c r="R191" i="10"/>
  <c r="R190" i="10"/>
  <c r="R189" i="10"/>
  <c r="R188" i="10"/>
  <c r="R187" i="10"/>
  <c r="R186" i="10"/>
  <c r="R185" i="10"/>
  <c r="R184" i="10"/>
  <c r="R183" i="10"/>
  <c r="R182" i="10"/>
  <c r="R181" i="10"/>
  <c r="R180" i="10"/>
  <c r="R179" i="10"/>
  <c r="R178" i="10"/>
  <c r="R177" i="10"/>
  <c r="R176" i="10"/>
  <c r="R175" i="10"/>
  <c r="R174" i="10"/>
  <c r="R173" i="10"/>
  <c r="R172" i="10"/>
  <c r="R171" i="10"/>
  <c r="R170" i="10"/>
  <c r="R169" i="10"/>
  <c r="R168" i="10"/>
  <c r="R167" i="10"/>
  <c r="R166" i="10"/>
  <c r="R165" i="10"/>
  <c r="R164" i="10"/>
  <c r="R163" i="10"/>
  <c r="R162" i="10"/>
  <c r="R161" i="10"/>
  <c r="R160" i="10"/>
  <c r="R159" i="10"/>
  <c r="R158" i="10"/>
  <c r="R157" i="10"/>
  <c r="R156" i="10"/>
  <c r="R155" i="10"/>
  <c r="R154" i="10"/>
  <c r="R153" i="10"/>
  <c r="R152" i="10"/>
  <c r="R151" i="10"/>
  <c r="R150" i="10"/>
  <c r="R149" i="10"/>
  <c r="R148" i="10"/>
  <c r="R147" i="10"/>
  <c r="R146" i="10"/>
  <c r="R145" i="10"/>
  <c r="R144" i="10"/>
  <c r="R143" i="10"/>
  <c r="R142" i="10"/>
  <c r="R141" i="10"/>
  <c r="R140" i="10"/>
  <c r="R139" i="10"/>
  <c r="R138" i="10"/>
  <c r="R137" i="10"/>
  <c r="R136" i="10"/>
  <c r="R135" i="10"/>
  <c r="R134" i="10"/>
  <c r="R133" i="10"/>
  <c r="R132" i="10"/>
  <c r="R131" i="10"/>
  <c r="R130" i="10"/>
  <c r="R129" i="10"/>
  <c r="R128" i="10"/>
  <c r="R127" i="10"/>
  <c r="R126" i="10"/>
  <c r="R125" i="10"/>
  <c r="R124" i="10"/>
  <c r="R123" i="10"/>
  <c r="R122" i="10"/>
  <c r="R121" i="10"/>
  <c r="R120" i="10"/>
  <c r="R119" i="10"/>
  <c r="R118" i="10"/>
  <c r="R117" i="10"/>
  <c r="R116" i="10"/>
  <c r="R115" i="10"/>
  <c r="R114" i="10"/>
  <c r="R113" i="10"/>
  <c r="R112" i="10"/>
  <c r="R111" i="10"/>
  <c r="R110" i="10"/>
  <c r="R109" i="10"/>
  <c r="R108" i="10"/>
  <c r="R107" i="10"/>
  <c r="R106" i="10"/>
  <c r="R105" i="10"/>
  <c r="R104" i="10"/>
  <c r="R103" i="10"/>
  <c r="R102" i="10"/>
  <c r="R101" i="10"/>
  <c r="R100" i="10"/>
  <c r="R99" i="10"/>
  <c r="R98" i="10"/>
  <c r="R97" i="10"/>
  <c r="R96" i="10"/>
  <c r="R95" i="10"/>
  <c r="R94" i="10"/>
  <c r="R93" i="10"/>
  <c r="R92" i="10"/>
  <c r="R91" i="10"/>
  <c r="R90" i="10"/>
  <c r="R89" i="10"/>
  <c r="R88" i="10"/>
  <c r="R87" i="10"/>
  <c r="R86" i="10"/>
  <c r="R85" i="10"/>
  <c r="R84" i="10"/>
  <c r="R83" i="10"/>
  <c r="R82" i="10"/>
  <c r="R81" i="10"/>
  <c r="R80" i="10"/>
  <c r="R79" i="10"/>
  <c r="R78" i="10"/>
  <c r="R77" i="10"/>
  <c r="R76" i="10"/>
  <c r="R75" i="10"/>
  <c r="R74" i="10"/>
  <c r="R73" i="10"/>
  <c r="R72" i="10"/>
  <c r="R71" i="10"/>
  <c r="R70" i="10"/>
  <c r="R69" i="10"/>
  <c r="R68" i="10"/>
  <c r="R67" i="10"/>
  <c r="R66" i="10"/>
  <c r="R65" i="10"/>
  <c r="R64" i="10"/>
  <c r="R63" i="10"/>
  <c r="R62" i="10"/>
  <c r="R61" i="10"/>
  <c r="R60" i="10"/>
  <c r="R59" i="10"/>
  <c r="R58" i="10"/>
  <c r="R57" i="10"/>
  <c r="R56" i="10"/>
  <c r="R55" i="10"/>
  <c r="R54" i="10"/>
  <c r="R53" i="10"/>
  <c r="R52" i="10"/>
  <c r="R51" i="10"/>
  <c r="R50" i="10"/>
  <c r="R49" i="10"/>
  <c r="R48" i="10"/>
  <c r="R47" i="10"/>
  <c r="R46" i="10"/>
  <c r="R45" i="10"/>
  <c r="R44" i="10"/>
  <c r="R43" i="10"/>
  <c r="R42" i="10"/>
  <c r="R41" i="10"/>
  <c r="R40" i="10"/>
  <c r="R39" i="10"/>
  <c r="R38" i="10"/>
  <c r="R37" i="10"/>
  <c r="R36" i="10"/>
  <c r="R35" i="10"/>
  <c r="R34" i="10"/>
  <c r="R33" i="10"/>
  <c r="R32" i="10"/>
  <c r="R31" i="10"/>
  <c r="R30" i="10"/>
  <c r="R29" i="10"/>
  <c r="R28" i="10"/>
  <c r="R27" i="10"/>
  <c r="R26" i="10"/>
  <c r="R25" i="10"/>
  <c r="R24" i="10"/>
  <c r="R23" i="10"/>
  <c r="R22" i="10"/>
  <c r="R21" i="10"/>
  <c r="R20" i="10"/>
  <c r="R19" i="10"/>
  <c r="R18" i="10"/>
  <c r="R17" i="10"/>
  <c r="R16" i="10"/>
  <c r="R15" i="10"/>
  <c r="R14" i="10"/>
  <c r="R13" i="10"/>
  <c r="R12" i="10"/>
  <c r="R11" i="10"/>
  <c r="R10" i="10"/>
  <c r="R9" i="10"/>
  <c r="R8" i="10"/>
  <c r="R7" i="10"/>
  <c r="R6" i="10"/>
  <c r="R5" i="10"/>
  <c r="N239" i="10"/>
  <c r="N238" i="10"/>
  <c r="N237" i="10"/>
  <c r="N236" i="10"/>
  <c r="N235" i="10"/>
  <c r="N234" i="10"/>
  <c r="N233" i="10"/>
  <c r="N232" i="10"/>
  <c r="N231" i="10"/>
  <c r="N230" i="10"/>
  <c r="N229" i="10"/>
  <c r="N228" i="10"/>
  <c r="N227" i="10"/>
  <c r="N226" i="10"/>
  <c r="N225" i="10"/>
  <c r="N224" i="10"/>
  <c r="N223" i="10"/>
  <c r="N222" i="10"/>
  <c r="N221" i="10"/>
  <c r="N220" i="10"/>
  <c r="N219" i="10"/>
  <c r="N218" i="10"/>
  <c r="N217" i="10"/>
  <c r="N216" i="10"/>
  <c r="N215" i="10"/>
  <c r="N214" i="10"/>
  <c r="N213" i="10"/>
  <c r="N212" i="10"/>
  <c r="N211" i="10"/>
  <c r="N210" i="10"/>
  <c r="N209" i="10"/>
  <c r="N208" i="10"/>
  <c r="N207" i="10"/>
  <c r="N206" i="10"/>
  <c r="N205" i="10"/>
  <c r="N204" i="10"/>
  <c r="N203" i="10"/>
  <c r="N202" i="10"/>
  <c r="N201" i="10"/>
  <c r="N200" i="10"/>
  <c r="N199" i="10"/>
  <c r="N198" i="10"/>
  <c r="N197" i="10"/>
  <c r="N196" i="10"/>
  <c r="N195" i="10"/>
  <c r="N194" i="10"/>
  <c r="N193" i="10"/>
  <c r="N192" i="10"/>
  <c r="N191" i="10"/>
  <c r="N190" i="10"/>
  <c r="N189" i="10"/>
  <c r="N188" i="10"/>
  <c r="N187" i="10"/>
  <c r="N186" i="10"/>
  <c r="N185" i="10"/>
  <c r="N184" i="10"/>
  <c r="N183" i="10"/>
  <c r="N182" i="10"/>
  <c r="N181" i="10"/>
  <c r="N180" i="10"/>
  <c r="N179" i="10"/>
  <c r="N178" i="10"/>
  <c r="N177" i="10"/>
  <c r="N176" i="10"/>
  <c r="N175" i="10"/>
  <c r="N174" i="10"/>
  <c r="N173" i="10"/>
  <c r="N172" i="10"/>
  <c r="N171" i="10"/>
  <c r="N170" i="10"/>
  <c r="N169" i="10"/>
  <c r="N168" i="10"/>
  <c r="N167" i="10"/>
  <c r="N166" i="10"/>
  <c r="N165" i="10"/>
  <c r="N164" i="10"/>
  <c r="N163" i="10"/>
  <c r="N162" i="10"/>
  <c r="N161" i="10"/>
  <c r="N160" i="10"/>
  <c r="N159" i="10"/>
  <c r="N158" i="10"/>
  <c r="N157" i="10"/>
  <c r="N156" i="10"/>
  <c r="N155" i="10"/>
  <c r="N154" i="10"/>
  <c r="N153" i="10"/>
  <c r="N152" i="10"/>
  <c r="N151" i="10"/>
  <c r="N150" i="10"/>
  <c r="N149" i="10"/>
  <c r="N148" i="10"/>
  <c r="N147" i="10"/>
  <c r="N146" i="10"/>
  <c r="N145" i="10"/>
  <c r="N144" i="10"/>
  <c r="N143" i="10"/>
  <c r="N142" i="10"/>
  <c r="N141" i="10"/>
  <c r="N140" i="10"/>
  <c r="N139" i="10"/>
  <c r="N138" i="10"/>
  <c r="N137" i="10"/>
  <c r="N136" i="10"/>
  <c r="N135" i="10"/>
  <c r="N134" i="10"/>
  <c r="N133" i="10"/>
  <c r="N132" i="10"/>
  <c r="N131" i="10"/>
  <c r="N130" i="10"/>
  <c r="N129" i="10"/>
  <c r="N128" i="10"/>
  <c r="N127" i="10"/>
  <c r="N126" i="10"/>
  <c r="N125" i="10"/>
  <c r="N124" i="10"/>
  <c r="N123" i="10"/>
  <c r="N122" i="10"/>
  <c r="N121" i="10"/>
  <c r="N120" i="10"/>
  <c r="N119" i="10"/>
  <c r="N118" i="10"/>
  <c r="N117" i="10"/>
  <c r="N116" i="10"/>
  <c r="N115" i="10"/>
  <c r="N114" i="10"/>
  <c r="N113" i="10"/>
  <c r="N112" i="10"/>
  <c r="N111" i="10"/>
  <c r="N110" i="10"/>
  <c r="N109" i="10"/>
  <c r="N108" i="10"/>
  <c r="N107" i="10"/>
  <c r="N106" i="10"/>
  <c r="N105" i="10"/>
  <c r="N104" i="10"/>
  <c r="N103" i="10"/>
  <c r="N102" i="10"/>
  <c r="N101" i="10"/>
  <c r="N100" i="10"/>
  <c r="N99" i="10"/>
  <c r="N98" i="10"/>
  <c r="N97" i="10"/>
  <c r="N96" i="10"/>
  <c r="N95" i="10"/>
  <c r="N94" i="10"/>
  <c r="N93" i="10"/>
  <c r="N92" i="10"/>
  <c r="N91" i="10"/>
  <c r="N90" i="10"/>
  <c r="N89" i="10"/>
  <c r="N88" i="10"/>
  <c r="N87" i="10"/>
  <c r="N86" i="10"/>
  <c r="N85" i="10"/>
  <c r="N84" i="10"/>
  <c r="N83" i="10"/>
  <c r="N82" i="10"/>
  <c r="N81" i="10"/>
  <c r="N80" i="10"/>
  <c r="N79" i="10"/>
  <c r="N78" i="10"/>
  <c r="N77" i="10"/>
  <c r="N76" i="10"/>
  <c r="N75" i="10"/>
  <c r="N74" i="10"/>
  <c r="N73" i="10"/>
  <c r="N72" i="10"/>
  <c r="N71" i="10"/>
  <c r="N70" i="10"/>
  <c r="N69" i="10"/>
  <c r="N68" i="10"/>
  <c r="N67" i="10"/>
  <c r="N66" i="10"/>
  <c r="N65" i="10"/>
  <c r="N64" i="10"/>
  <c r="N63" i="10"/>
  <c r="N62" i="10"/>
  <c r="N61" i="10"/>
  <c r="N60" i="10"/>
  <c r="N59" i="10"/>
  <c r="N58" i="10"/>
  <c r="N57" i="10"/>
  <c r="N56" i="10"/>
  <c r="N55" i="10"/>
  <c r="N54" i="10"/>
  <c r="N53" i="10"/>
  <c r="N52" i="10"/>
  <c r="N51" i="10"/>
  <c r="N50" i="10"/>
  <c r="N49" i="10"/>
  <c r="N48" i="10"/>
  <c r="N47" i="10"/>
  <c r="N46" i="10"/>
  <c r="N45" i="10"/>
  <c r="N44" i="10"/>
  <c r="N43" i="10"/>
  <c r="N42" i="10"/>
  <c r="N41" i="10"/>
  <c r="N40" i="10"/>
  <c r="N39" i="10"/>
  <c r="N38" i="10"/>
  <c r="N37" i="10"/>
  <c r="N36" i="10"/>
  <c r="N35" i="10"/>
  <c r="N34" i="10"/>
  <c r="N33" i="10"/>
  <c r="N32" i="10"/>
  <c r="N31" i="10"/>
  <c r="N30" i="10"/>
  <c r="N29" i="10"/>
  <c r="N28" i="10"/>
  <c r="N27" i="10"/>
  <c r="N26" i="10"/>
  <c r="N25" i="10"/>
  <c r="N24" i="10"/>
  <c r="N23" i="10"/>
  <c r="N22" i="10"/>
  <c r="N21" i="10"/>
  <c r="N20" i="10"/>
  <c r="N19" i="10"/>
  <c r="N18" i="10"/>
  <c r="N17" i="10"/>
  <c r="N16" i="10"/>
  <c r="N15" i="10"/>
  <c r="N14" i="10"/>
  <c r="N13" i="10"/>
  <c r="N12" i="10"/>
  <c r="N11" i="10"/>
  <c r="N10" i="10"/>
  <c r="N9" i="10"/>
  <c r="N8" i="10"/>
  <c r="N7" i="10"/>
  <c r="N6" i="10"/>
  <c r="N5" i="10"/>
  <c r="L240" i="10" s="1"/>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1" i="10"/>
  <c r="J10" i="10"/>
  <c r="J9" i="10"/>
  <c r="J8" i="10"/>
  <c r="J7" i="10"/>
  <c r="J6" i="10"/>
  <c r="J5" i="10"/>
  <c r="P240" i="10" l="1"/>
  <c r="H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D240" i="10" l="1"/>
  <c r="P250" i="10"/>
  <c r="L250" i="10"/>
  <c r="H250" i="10"/>
  <c r="D250" i="10"/>
  <c r="P246" i="10"/>
  <c r="L246" i="10"/>
  <c r="H246" i="10"/>
  <c r="D246" i="10"/>
  <c r="H3" i="6" l="1"/>
  <c r="F3" i="6"/>
  <c r="D3" i="6"/>
  <c r="H3" i="3"/>
  <c r="F3" i="3"/>
  <c r="D3" i="3"/>
  <c r="B3" i="6" l="1"/>
  <c r="B3" i="3"/>
</calcChain>
</file>

<file path=xl/sharedStrings.xml><?xml version="1.0" encoding="utf-8"?>
<sst xmlns="http://schemas.openxmlformats.org/spreadsheetml/2006/main" count="535" uniqueCount="323">
  <si>
    <t>Tabbladen A4 karton 23-gaats 10-delig wit tabs assorti</t>
  </si>
  <si>
    <t>Robot Bee-Bot</t>
  </si>
  <si>
    <t>Tabbladen A4 karton 23-gaats 5-delig assorti</t>
  </si>
  <si>
    <t>Tabbladen A4 kunststof 23-gaats 10-delig assorti</t>
  </si>
  <si>
    <t>Tabbladen A4 kunststof 23-gaats 5-delig assorti</t>
  </si>
  <si>
    <t>Liniaal 30cm hout met metalen inleg</t>
  </si>
  <si>
    <t xml:space="preserve">Whiteboardmarker ronde punt zwart </t>
  </si>
  <si>
    <t>Lamineerhoezen A4 80 micron</t>
  </si>
  <si>
    <t xml:space="preserve">Potloodslijpmachine elektrisch 3-gaats 220V </t>
  </si>
  <si>
    <t>Potlood 6-kantig HB</t>
  </si>
  <si>
    <t xml:space="preserve">whiteboardmarker ronde punt blauw </t>
  </si>
  <si>
    <t>Plakstift 40 gram</t>
  </si>
  <si>
    <t>Kladblok 12x20cm ongelinieerd</t>
  </si>
  <si>
    <t xml:space="preserve">Kleurpotlood 6-kantig assorti </t>
  </si>
  <si>
    <t xml:space="preserve">Ringband A4 4-rings rugbreedte 40mm wit </t>
  </si>
  <si>
    <t xml:space="preserve">Potlood 3-kantig HB </t>
  </si>
  <si>
    <t>Plakstift 20 gram</t>
  </si>
  <si>
    <t>Lamineerhoezen A4 125 micron</t>
  </si>
  <si>
    <t xml:space="preserve">Kralen kunststof t.b.v. kralenplank assorti </t>
  </si>
  <si>
    <t>Lamineerhoezen A3 80 micron</t>
  </si>
  <si>
    <t>Kopieerpapier 80gr A4 wit</t>
  </si>
  <si>
    <t>Haagse set basis 10cm</t>
  </si>
  <si>
    <t>Gum plastic</t>
  </si>
  <si>
    <t>whiteboardmarker ronde punt groen</t>
  </si>
  <si>
    <t>Tekenboek 120 grams 24 bladzijden circa 24x31,5cm</t>
  </si>
  <si>
    <t xml:space="preserve">Kid K'nex 78750 131-delig incl. 8 bouwkaarten  </t>
  </si>
  <si>
    <t>Hobbylijm oplosmiddelbasis</t>
  </si>
  <si>
    <t>Tekenboek 120 grams 24 bladzijden circa 18x27cm</t>
  </si>
  <si>
    <t xml:space="preserve">Ringband A4 23-rings rugbreedte 40mm wit </t>
  </si>
  <si>
    <t xml:space="preserve">Ringband A4 4-rings rugbreedte 30mm wit </t>
  </si>
  <si>
    <t>Chamotte klei wit/wit bakkend</t>
  </si>
  <si>
    <t>Lijmpoeder / plakpoeder</t>
  </si>
  <si>
    <t>Plakstift Pritt 22 gram</t>
  </si>
  <si>
    <t xml:space="preserve">Dymo lettertape D1 12mm wit/zwart </t>
  </si>
  <si>
    <t xml:space="preserve">Kleurpotlood 3-kantig assorti </t>
  </si>
  <si>
    <t xml:space="preserve">Rapid Hechttang / Niettang Classic 1 (24/6-24/8) </t>
  </si>
  <si>
    <t xml:space="preserve">Plakband breedte 15mm lengte 33 meter </t>
  </si>
  <si>
    <t>Rollerpen blauw</t>
  </si>
  <si>
    <t>Bouwmat 100x150cm blauw</t>
  </si>
  <si>
    <t>Lego Education 9686 Eenvoudig/aangedreven machines</t>
  </si>
  <si>
    <t>Plakstift Pritt 43 gram</t>
  </si>
  <si>
    <t>Snelhechtersmap PP A4 blauw</t>
  </si>
  <si>
    <t>Kinderschaar rechtshandig lengte 13cm</t>
  </si>
  <si>
    <t>Ringband interieur 23-gaats 35 lijnen</t>
  </si>
  <si>
    <t>Plakband breedte 15mm lengte 10 meter</t>
  </si>
  <si>
    <t>Klei ZONDER chamotte wit/wit bakkend</t>
  </si>
  <si>
    <t>Stoepkrijt kleuren assorti</t>
  </si>
  <si>
    <t>Crealltherm Klei junior blauw</t>
  </si>
  <si>
    <t xml:space="preserve">Paardentuigje </t>
  </si>
  <si>
    <t xml:space="preserve">Etui met rits </t>
  </si>
  <si>
    <t xml:space="preserve">Kid K'nex 78830 Transportset 183-delig incl. 6 bouwkaarten  </t>
  </si>
  <si>
    <t xml:space="preserve">Plakkaatverf wit </t>
  </si>
  <si>
    <t>Snelhechtersmap PP A4 rood</t>
  </si>
  <si>
    <t xml:space="preserve">Dahle model 517 Papiersnijmachine snijlengte 55cm </t>
  </si>
  <si>
    <t>Marker permanent ronde punt zwart (puntdikte 1-2,5mm)</t>
  </si>
  <si>
    <t>Snelhechtersmap PP A4 geel</t>
  </si>
  <si>
    <t>Lamineerhoezen A3 125 micron</t>
  </si>
  <si>
    <t>Plakkaatverf lichtgeel</t>
  </si>
  <si>
    <t>Crealltherm Klei junior rood</t>
  </si>
  <si>
    <t>Plakkaatverf zwart</t>
  </si>
  <si>
    <t>Schaar 16-17cm links en rechtshandig</t>
  </si>
  <si>
    <t>Lego Education 9389 Startersset</t>
  </si>
  <si>
    <t xml:space="preserve">Lego Education 9656 Early simple machines </t>
  </si>
  <si>
    <t>Kleurpotlood 6-kantig lichtblauw</t>
  </si>
  <si>
    <t>Cijfercahiers commerciaal blauw</t>
  </si>
  <si>
    <t xml:space="preserve">Hobbylijm oplosmiddelbasis </t>
  </si>
  <si>
    <t xml:space="preserve">Kleurpotlood 6-kantig donkerrood </t>
  </si>
  <si>
    <t>Tekenboek 120 grams 24 bladzijden circa 16x21cm</t>
  </si>
  <si>
    <t xml:space="preserve">Showtassen PP 23-rings A4 </t>
  </si>
  <si>
    <t xml:space="preserve">Kleurpotlood 6-kantig zwart </t>
  </si>
  <si>
    <t>Kleurpotlood 6-kantig lichtgroen</t>
  </si>
  <si>
    <t xml:space="preserve">Kleurpotlood 6-kantig lichtbruin </t>
  </si>
  <si>
    <t>Vouwbladen 120 grams 20x20cm 12 kleuren assorti</t>
  </si>
  <si>
    <t xml:space="preserve">Pritt Buddies </t>
  </si>
  <si>
    <t>Weegschaal hout inclusief 2 bakjes afm circa 40x40 bxh</t>
  </si>
  <si>
    <t>Oefenklei</t>
  </si>
  <si>
    <t xml:space="preserve">Potloodslijpmachine elektrisch 1-gaats 220V </t>
  </si>
  <si>
    <t>Cijfercahiers commerciaal rood</t>
  </si>
  <si>
    <t>Verfschort blauw voor kinderen van 6 t/m 8 jaar</t>
  </si>
  <si>
    <t xml:space="preserve">Fineliner 0,3-0,4mm zwart </t>
  </si>
  <si>
    <t>Potloodslijper metaal 1-gaats</t>
  </si>
  <si>
    <t xml:space="preserve">Kapla Schoolset 1000 pieces in kist </t>
  </si>
  <si>
    <t xml:space="preserve">Cahier ruit 10mm </t>
  </si>
  <si>
    <t xml:space="preserve">Tekenpapier 120 grams circa 25x32cm wit </t>
  </si>
  <si>
    <t>Snelhechtersmap PP A4 groen</t>
  </si>
  <si>
    <t>Foambal Ø 19-21cm</t>
  </si>
  <si>
    <t>Kleurpotlood 6-kantig geel</t>
  </si>
  <si>
    <t>Snelhechtersmap PP A4 oranje</t>
  </si>
  <si>
    <t>Gekleurd papier 120-130 grams A4 kleuren assorti</t>
  </si>
  <si>
    <t>Kleurpotlood 6-kantig donkerblauw</t>
  </si>
  <si>
    <t>Plakkaatverf rood</t>
  </si>
  <si>
    <t>Bic Kids Visa Viltstift assorti</t>
  </si>
  <si>
    <t>Creall Klei Super Soft blauw</t>
  </si>
  <si>
    <t>Plakkaatverf blauw</t>
  </si>
  <si>
    <t>Knutselkarton 290-340gr circa 29x42cm 10 kleuren assorti</t>
  </si>
  <si>
    <t>Viltstift 2-2,6mm 10 kleuren assorti</t>
  </si>
  <si>
    <t>Ringband A4 23-rings rugbreedte 36-40mm blauw</t>
  </si>
  <si>
    <t>Stabilo Easy Rollerpen 0,5mm blauw rechtshandig</t>
  </si>
  <si>
    <t xml:space="preserve">Schneider Slider Edge XB Balpen blauw </t>
  </si>
  <si>
    <t xml:space="preserve">Lego Education 45300 Basisset WeDo 2.0 </t>
  </si>
  <si>
    <t>Plakgum / kleefstrips</t>
  </si>
  <si>
    <t>Whiteboardmarker ronde punt rood</t>
  </si>
  <si>
    <t>Talens Panda Oliekrijt assorti 400/12</t>
  </si>
  <si>
    <t>Kinetisch zand / zand in beweging</t>
  </si>
  <si>
    <t xml:space="preserve">Lamy ABC Vulpen penpunt A rood </t>
  </si>
  <si>
    <t>Vulpen A-penpunt rechtshandig</t>
  </si>
  <si>
    <t>Vulpen L-penpunt linkshandig</t>
  </si>
  <si>
    <t>Vlechtrepen 10-12 kleuren assorti</t>
  </si>
  <si>
    <t>Lego Education 45002 technische machines</t>
  </si>
  <si>
    <t>Karton 270-290 grams 50x70cm kleuren assorti</t>
  </si>
  <si>
    <t>Crealltherm Klei junior groen</t>
  </si>
  <si>
    <t>Plakkaatverf donkerblauw</t>
  </si>
  <si>
    <t>Talens Wasco Waskrijt assorti</t>
  </si>
  <si>
    <t>Kleurpotlood 6-kantig oranje</t>
  </si>
  <si>
    <t>Plakkaatverf zilver</t>
  </si>
  <si>
    <t>Vouwbladen 120 grams 16x16cm 12 kleuren assorti</t>
  </si>
  <si>
    <t>Kleurpotlood 6-kantig roze</t>
  </si>
  <si>
    <t>Kralenplankje vierkant hout</t>
  </si>
  <si>
    <t>Plakkaatverf groen</t>
  </si>
  <si>
    <t>Kleurpotlood 6-kantig donkergroen</t>
  </si>
  <si>
    <t>Kleurpotlood 6-kantig wit</t>
  </si>
  <si>
    <t>Knutselschaar 13 cm afgerond</t>
  </si>
  <si>
    <t>Kleurpotlood 6-kantig violet</t>
  </si>
  <si>
    <t>Schrift A4 35 lijnen</t>
  </si>
  <si>
    <t>Rekenmachine werkt op lichtcel</t>
  </si>
  <si>
    <t xml:space="preserve">Ringband A4 23-rings rugbreedte 36-40mm rood </t>
  </si>
  <si>
    <t>Kopieerpapier 120 grams A4 wit</t>
  </si>
  <si>
    <t xml:space="preserve">Texas Instruments Rekenmachine model 106II Solar </t>
  </si>
  <si>
    <t xml:space="preserve">Tekenpapier 120 grams circa 23x33cm hemelsblauw </t>
  </si>
  <si>
    <t>Verfpapier 50x65cm 90-100 grams</t>
  </si>
  <si>
    <t>Strijdwagen gegalvaniseerd voor 4-8 jaar</t>
  </si>
  <si>
    <t>Edding 360 Whiteboardmarker ronde punt blauw</t>
  </si>
  <si>
    <t>Potloodslijper ton- of bekermodel kunststof 2-gaats</t>
  </si>
  <si>
    <t>Kleurpotlood 6-kantig vleeskleur</t>
  </si>
  <si>
    <t>BIC Kids Visacolor XL Viltstift assorti</t>
  </si>
  <si>
    <t xml:space="preserve">Step midi </t>
  </si>
  <si>
    <t>Waskrijt assorti</t>
  </si>
  <si>
    <t>Lego Education 9688 Aanvulset Duurzame energie</t>
  </si>
  <si>
    <t>Chenilledraad Ø 6-9mm assorti</t>
  </si>
  <si>
    <t xml:space="preserve">Kopieerpapier 120gr A4 zwart </t>
  </si>
  <si>
    <t>Cahiers 24 lijnen blauw</t>
  </si>
  <si>
    <t>Plakkaatverf bruin</t>
  </si>
  <si>
    <t>Kopieerpapier 80gr A4 groen</t>
  </si>
  <si>
    <t>Bouwmat 100x150cm grijs of lichtgroen</t>
  </si>
  <si>
    <t xml:space="preserve">Kopieerpapier 80gr A4 wit </t>
  </si>
  <si>
    <t xml:space="preserve">Pritt plakstift 22 gram Groepsset/ klasverpakking </t>
  </si>
  <si>
    <t>Kleurpotlood 6-kantig donkerbruin</t>
  </si>
  <si>
    <t>Tekenpapier 120 grams circa 23x33cm marineblauw</t>
  </si>
  <si>
    <t>Tekenpapier 120 grams circa 23x33cm kanariegeel</t>
  </si>
  <si>
    <t>Edding 360 Whiteboardmarker ronde punt zwart</t>
  </si>
  <si>
    <t>Plakkaatverf donkergroen</t>
  </si>
  <si>
    <t>Zichtmap PP A4 L-model transparant</t>
  </si>
  <si>
    <t>Cahiers 24 lijnen rood</t>
  </si>
  <si>
    <t>Crêpepapier 50x250cm &gt;10= kleuren assorti</t>
  </si>
  <si>
    <t>Glacépapier / Sitspapier 35x50cm &gt;=10 kleuren assorti</t>
  </si>
  <si>
    <t>Viltstift (minimaal 3 dagen bestand tegen uitdrogen) Ø 2-3mm &gt;=12 kleuren assorti</t>
  </si>
  <si>
    <t>Viltstift Medium &gt;=10 kleuren assorti</t>
  </si>
  <si>
    <t>Karton 140-160 grams A3 formaat  &gt;=10 kleuren assorti</t>
  </si>
  <si>
    <t xml:space="preserve">Modelleerzand </t>
  </si>
  <si>
    <t xml:space="preserve">Kruiwagen gegalvaniseerd </t>
  </si>
  <si>
    <t>Plakboek spiraal circa 22x32cm</t>
  </si>
  <si>
    <t>Projectcahier A4 35 lijnen</t>
  </si>
  <si>
    <t xml:space="preserve">Balpen blauw </t>
  </si>
  <si>
    <t>Liniaal 30cm transparant</t>
  </si>
  <si>
    <t>Balpen rood</t>
  </si>
  <si>
    <t>Nietjes 24/6 verkoperd</t>
  </si>
  <si>
    <t>Balpen groen</t>
  </si>
  <si>
    <t>BIC Cristal Balpen groen</t>
  </si>
  <si>
    <t>Tekstmarkeerstift schrijfdikte 1/5mm geel</t>
  </si>
  <si>
    <t>BIC Cristal Balpen rood</t>
  </si>
  <si>
    <t>BIC M10 Balpen zwart</t>
  </si>
  <si>
    <t>Potloodslijper dubbel</t>
  </si>
  <si>
    <t>Paperclips 30mm rond model verzinkt</t>
  </si>
  <si>
    <t>Memoblaadjes 76x76mm zelfklevend geel</t>
  </si>
  <si>
    <t>Balpen zwart</t>
  </si>
  <si>
    <t>Lijmkwastje kunststof circa 10cm</t>
  </si>
  <si>
    <t>Aktemap/ Dossiermap karton met 3 stofkleppen rood</t>
  </si>
  <si>
    <t>Aktemap/ Dossiermap karton met 3 stofkleppen blauw</t>
  </si>
  <si>
    <t>Liniaal 20cm transparant</t>
  </si>
  <si>
    <t>BIC Cristal Balpen zwart</t>
  </si>
  <si>
    <t>Crêpepapier 50x250cm rood</t>
  </si>
  <si>
    <t>Crêpepapier 50x250cm wit</t>
  </si>
  <si>
    <t>Crêpepapier 50x250cm geel</t>
  </si>
  <si>
    <t>Crêpepapier 50x250cm lichtblauw</t>
  </si>
  <si>
    <t>Crêpepapier 50x250cm lichtgroen</t>
  </si>
  <si>
    <t>Prikpen met kunststof handvat en dikke punt</t>
  </si>
  <si>
    <t xml:space="preserve">Lijm waterbasis </t>
  </si>
  <si>
    <t>Aktemap/ Dossiermap karton met 3 stofkleppen geel</t>
  </si>
  <si>
    <t xml:space="preserve">Fineliner 0,3-0,4mm groen </t>
  </si>
  <si>
    <t xml:space="preserve">Fineliner 0,3-0,4mm blauw </t>
  </si>
  <si>
    <t xml:space="preserve">Fineliner 0,3-0,4mm rood </t>
  </si>
  <si>
    <t>Kleurpotlood 6-kantig donkergeel</t>
  </si>
  <si>
    <t>Lijmstrijker plastic</t>
  </si>
  <si>
    <t xml:space="preserve">Papermate Flexgrip balpen groen </t>
  </si>
  <si>
    <t xml:space="preserve">Kleurpotlood 6-kantig lichtrood </t>
  </si>
  <si>
    <t xml:space="preserve">Verfdoos waterverf 12 napjes </t>
  </si>
  <si>
    <t>Schneider balpen blauw</t>
  </si>
  <si>
    <t>Lijm wit waterbasis</t>
  </si>
  <si>
    <t>Potloodslijper ton- of bekermodel kunststof 1-gaats</t>
  </si>
  <si>
    <t xml:space="preserve">Kleurpotlood 6-kantig grijs </t>
  </si>
  <si>
    <t xml:space="preserve">Papermate Flexgrip balpen rood </t>
  </si>
  <si>
    <t>BIC M10 Balpen groen</t>
  </si>
  <si>
    <t>BIC Cristal Balpen blauw</t>
  </si>
  <si>
    <t>BIC M10 Balpen blauw</t>
  </si>
  <si>
    <t>BIC M10 Balpen rood</t>
  </si>
  <si>
    <t>BIC Kids Wist Balpen blauw boy</t>
  </si>
  <si>
    <t>Creall Klei Super Soft groen</t>
  </si>
  <si>
    <t xml:space="preserve">Kid K'nex 79818 constructieset </t>
  </si>
  <si>
    <t>Marker permanent ronde punt blauw (puntdikte 1-2,5mm)</t>
  </si>
  <si>
    <t>Marker permanent ronde punt groen (puntdikte 1-2,5mm)</t>
  </si>
  <si>
    <t>Marker permanent ronde punt rood (puntdikte 1-2,5mm)</t>
  </si>
  <si>
    <t>Memoblaadjes 76x76mm recycled zelfklevend geel</t>
  </si>
  <si>
    <t>Papermate Flexgrip balpen blauw</t>
  </si>
  <si>
    <t>Perforator 23-gaats capaciteit &gt;=10 vel</t>
  </si>
  <si>
    <t>Tekenpapier 160 grams circa 25x32cm wit</t>
  </si>
  <si>
    <t xml:space="preserve">Tekenpapier 120 grams &gt;=A4 rood </t>
  </si>
  <si>
    <t xml:space="preserve">Tekenpapier 120 grams &gt;=A4 zwart </t>
  </si>
  <si>
    <t>Viltstift dikke punt &gt;= 6mm 10 kleuren assorti</t>
  </si>
  <si>
    <t>Viltstift Driekantig 10 kleuren assorti</t>
  </si>
  <si>
    <t>Viltstift met extra dikke punt (3-5mm) &gt;=10 kleuren assorti</t>
  </si>
  <si>
    <t>Viltstift puntdikte 2-3mm 24 kleuren assorti</t>
  </si>
  <si>
    <t>Viltstift puntdikte tussen 2 en 3 mm 10 kleuren assorti</t>
  </si>
  <si>
    <t>Verwijzing</t>
  </si>
  <si>
    <t>Toelichting</t>
  </si>
  <si>
    <t>Algemeen</t>
  </si>
  <si>
    <t xml:space="preserve">De in dit werkblad gehanteerde begrippen zijn in overeenstemming met die uit de Uitnodiging tot Inschrijving en geschreven met een begin hoofdletter. Voor een omschrijving van deze begrippen en definities wordt verwezen naar de Uitnodiging tot Inschrijving.
 </t>
  </si>
  <si>
    <t xml:space="preserve">De opgegeven prijzen en kortingen zijn conform het gestelde in de Uitnodiging tot Inschrijving en het Programma van Eisen (o.a. Commerciële eisen). 
</t>
  </si>
  <si>
    <t xml:space="preserve">De opgegeven producten en eventuele alternatieven dienen volledig te voldoen aan het gestelde in de Uitnodiging tot Inschrijving. Indien hierbij wordt geconstateerd dat de verstrekte gegevens onjuist, onwaar of onvolledig zijn, heeft Aanbestedende Dienst het recht om de Inschrijver uit te sluiten van deelname aan deze aanbesteding dan wel het recht om de gesloten Raamovereenkomst met onmiddellijke ingang te ontbinden.
</t>
  </si>
  <si>
    <t xml:space="preserve"> Korting Methodes Folio</t>
  </si>
  <si>
    <t>Korting Methodes Digitaal</t>
  </si>
  <si>
    <t>Nettoprijzen Schoolbenodigdheden + Ontwikkelingsmateriaal</t>
  </si>
  <si>
    <t>Alternatieven</t>
  </si>
  <si>
    <t>Niet in assortiment</t>
  </si>
  <si>
    <t>Staffel Kortingspercentages Methodes (folio)</t>
  </si>
  <si>
    <t>Terug naar toelichting</t>
  </si>
  <si>
    <t>Gemiddelde korting</t>
  </si>
  <si>
    <t>Kortingspercentage overige merk artikelen</t>
  </si>
  <si>
    <t>Door Inschrijver opgegeven korting</t>
  </si>
  <si>
    <t>Artikel omschrijving</t>
  </si>
  <si>
    <t>Aantallen 2017+2018</t>
  </si>
  <si>
    <t>Prijs per eenheid Inschrijver</t>
  </si>
  <si>
    <t>Totaal # * p</t>
  </si>
  <si>
    <t>Alternatief of gewijzigde verpakkingseenheid</t>
  </si>
  <si>
    <t>Totaalprijs</t>
  </si>
  <si>
    <t>Door Inschrijver op te geven korting</t>
  </si>
  <si>
    <t>Staffel Kortingspercentages Methodes (digitaal)</t>
  </si>
  <si>
    <r>
      <t xml:space="preserve">Kortingspercentage overige </t>
    </r>
    <r>
      <rPr>
        <b/>
        <sz val="14"/>
        <color rgb="FFFF0000"/>
        <rFont val="Calibri Light"/>
        <family val="2"/>
        <scheme val="major"/>
      </rPr>
      <t>huis</t>
    </r>
    <r>
      <rPr>
        <b/>
        <sz val="14"/>
        <color theme="2"/>
        <rFont val="Calibri Light"/>
        <family val="2"/>
        <scheme val="major"/>
      </rPr>
      <t>merk artikelen</t>
    </r>
  </si>
  <si>
    <t>Verpakkingseenheid</t>
  </si>
  <si>
    <t>per stuk</t>
  </si>
  <si>
    <t>20 stuks</t>
  </si>
  <si>
    <t>288 stuks</t>
  </si>
  <si>
    <t>12 stuks</t>
  </si>
  <si>
    <t>25 stuks</t>
  </si>
  <si>
    <t>10 kilo</t>
  </si>
  <si>
    <t>100 meter</t>
  </si>
  <si>
    <t>1750 gram</t>
  </si>
  <si>
    <t>2 kilo</t>
  </si>
  <si>
    <t>100 vouw</t>
  </si>
  <si>
    <t>vouw</t>
  </si>
  <si>
    <t>7 meter</t>
  </si>
  <si>
    <t>500 vel</t>
  </si>
  <si>
    <t>100 vel</t>
  </si>
  <si>
    <t>156 delige set</t>
  </si>
  <si>
    <t>5 liter</t>
  </si>
  <si>
    <t>100ml</t>
  </si>
  <si>
    <t>100 stuks</t>
  </si>
  <si>
    <t>kist</t>
  </si>
  <si>
    <t>250 vel</t>
  </si>
  <si>
    <t>set</t>
  </si>
  <si>
    <t>5 kilo</t>
  </si>
  <si>
    <t>blok à 200 vel</t>
  </si>
  <si>
    <t>10kg</t>
  </si>
  <si>
    <t>144 stuks</t>
  </si>
  <si>
    <t>200 pak à 500 vel</t>
  </si>
  <si>
    <t>1000 stuks</t>
  </si>
  <si>
    <t xml:space="preserve">box </t>
  </si>
  <si>
    <t>24 stuks</t>
  </si>
  <si>
    <t>500 gram</t>
  </si>
  <si>
    <t>doos 16 blokjes</t>
  </si>
  <si>
    <t>kilo</t>
  </si>
  <si>
    <t>10 rol</t>
  </si>
  <si>
    <t>100 gram</t>
  </si>
  <si>
    <t>1000ml</t>
  </si>
  <si>
    <t>72 stuks</t>
  </si>
  <si>
    <t>65 stuks</t>
  </si>
  <si>
    <t>10 stuks</t>
  </si>
  <si>
    <t>rol</t>
  </si>
  <si>
    <t>4 stuks</t>
  </si>
  <si>
    <t>120 stuks</t>
  </si>
  <si>
    <t>480 vel</t>
  </si>
  <si>
    <t>P1</t>
  </si>
  <si>
    <t>P2</t>
  </si>
  <si>
    <t>P3</t>
  </si>
  <si>
    <t>P4</t>
  </si>
  <si>
    <t>Brigantijn</t>
  </si>
  <si>
    <t>Stip</t>
  </si>
  <si>
    <t>Keender</t>
  </si>
  <si>
    <t>Poolster</t>
  </si>
  <si>
    <r>
      <t xml:space="preserve">P1
</t>
    </r>
    <r>
      <rPr>
        <b/>
        <sz val="11"/>
        <color theme="2"/>
        <rFont val="Calibri"/>
        <family val="2"/>
        <scheme val="minor"/>
      </rPr>
      <t>Brigantijn</t>
    </r>
  </si>
  <si>
    <r>
      <t xml:space="preserve">P2
</t>
    </r>
    <r>
      <rPr>
        <b/>
        <sz val="11"/>
        <color theme="2"/>
        <rFont val="Calibri"/>
        <family val="2"/>
        <scheme val="minor"/>
      </rPr>
      <t>Stip</t>
    </r>
  </si>
  <si>
    <r>
      <t xml:space="preserve">P3
</t>
    </r>
    <r>
      <rPr>
        <b/>
        <sz val="11"/>
        <color theme="2"/>
        <rFont val="Calibri"/>
        <family val="2"/>
        <scheme val="minor"/>
      </rPr>
      <t>Keender</t>
    </r>
  </si>
  <si>
    <r>
      <t xml:space="preserve">P4
</t>
    </r>
    <r>
      <rPr>
        <b/>
        <sz val="11"/>
        <color theme="2"/>
        <rFont val="Calibri"/>
        <family val="2"/>
        <scheme val="minor"/>
      </rPr>
      <t>Poolster</t>
    </r>
  </si>
  <si>
    <t xml:space="preserve">Nettolijst Schoolbenodigdheden en
Ontwikkelingsmateriaal </t>
  </si>
  <si>
    <r>
      <t xml:space="preserve">Dit werkblad bevat meerdere tabbladen, berekeningen en functies. Indien u gebruik wenst te maken van de gegevens uit dit werkblad raden wij u aan te werken met een kopie. De bladen zijn niet beveiligd om u in gelegenheid te stellen uw eigen berekeningen in een kopie te hanteren. </t>
    </r>
    <r>
      <rPr>
        <b/>
        <sz val="12"/>
        <color theme="1"/>
        <rFont val="Calibri Light"/>
        <family val="2"/>
        <scheme val="major"/>
      </rPr>
      <t>Echter in het up te laden document dient de Inschrijver slechts de gevraagde cellen in te vullen en verder geen wijzigingen aan te brengen in gegevens of formules, zulks op risico van het ter zijde leggen door Aanbestedende Dienst van de Inschrijving._x000D_</t>
    </r>
    <r>
      <rPr>
        <sz val="12"/>
        <color theme="1"/>
        <rFont val="Calibri Light"/>
        <family val="2"/>
        <scheme val="major"/>
      </rPr>
      <t xml:space="preserve">
</t>
    </r>
  </si>
  <si>
    <r>
      <rPr>
        <b/>
        <sz val="10"/>
        <color theme="1"/>
        <rFont val="Calibri Light"/>
        <family val="2"/>
        <scheme val="major"/>
      </rPr>
      <t>In de groene cel in dit tabblad dient één kortingspercentage per perceel te worden ingevuld.</t>
    </r>
    <r>
      <rPr>
        <sz val="10"/>
        <color theme="1"/>
        <rFont val="Calibri Light"/>
        <family val="2"/>
        <scheme val="major"/>
      </rPr>
      <t xml:space="preserve"> Negatieve korting mag niet worden gebruikt. Zulks op straffe van het terzijde leggen van de Inschrijving. Het opgegeven percentage vormt de korting op de brutoverkoopprijs van de uitgevers. Het gemiddelde van de opgegeven percentages wordt beoordeeld als beschreven in de Uitnodiging tot Inschrijving.
</t>
    </r>
  </si>
  <si>
    <r>
      <t xml:space="preserve">De artikelen op tabblad 3 kunnen worden beschouwd als normaal verkrijgbaar in de branche. Ter voorkoming van verstoring van het level playing field biedt de Aanbestedende Dienst Inschrijvers de mogelijkheid om, daar waar door Inschrijver niet hetzelfde product kan worden aangeboden - vanwege verschil in formaat of materiaal-, een alternatief aan te bieden. Van Inschrijver wordt verwacht dat dit alternatief zo dicht mogelijk blijft bij het gevraagde product. In kolom F/G dient de Inschrijver de productbeschrijving van het alternatief in te vullen.
</t>
    </r>
    <r>
      <rPr>
        <b/>
        <sz val="10"/>
        <color theme="1"/>
        <rFont val="Calibri Light"/>
        <family val="2"/>
        <scheme val="major"/>
      </rPr>
      <t xml:space="preserve">
Tevens dient de Inschrijver dan de cel waarin de prijs is opgegeven </t>
    </r>
    <r>
      <rPr>
        <b/>
        <u/>
        <sz val="10"/>
        <color theme="1"/>
        <rFont val="Calibri Light"/>
        <family val="2"/>
        <scheme val="major"/>
      </rPr>
      <t>GEEL</t>
    </r>
    <r>
      <rPr>
        <b/>
        <sz val="10"/>
        <color theme="1"/>
        <rFont val="Calibri Light"/>
        <family val="2"/>
        <scheme val="major"/>
      </rPr>
      <t xml:space="preserve"> te arceren. Mocht het totaal aantal alternatieven groter zijn 23 (=10%), dan wordt de Inschrijving ter zijde gelegd en afgewezen.
Indien de </t>
    </r>
    <r>
      <rPr>
        <b/>
        <u/>
        <sz val="10"/>
        <color theme="1"/>
        <rFont val="Calibri Light"/>
        <family val="2"/>
        <scheme val="major"/>
      </rPr>
      <t>verpakkingseenheid</t>
    </r>
    <r>
      <rPr>
        <b/>
        <sz val="10"/>
        <color theme="1"/>
        <rFont val="Calibri Light"/>
        <family val="2"/>
        <scheme val="major"/>
      </rPr>
      <t xml:space="preserve"> niet overeenkomt dient de Inschrijver de prijs naar rato aan te passen aan de gevraagde verpakkingseenheid. Een alternatieve verpakkingseenheid hoeft niet te worden aangemerkt als alternatief. 
</t>
    </r>
  </si>
  <si>
    <r>
      <t xml:space="preserve">Indien een artikel niet bekend is bij Inschrijver of niet verkrijgbaar dan dient Inschrijver dit aan te geven door de cel van de prijs </t>
    </r>
    <r>
      <rPr>
        <b/>
        <u/>
        <sz val="10"/>
        <color theme="1"/>
        <rFont val="Calibri Light"/>
        <family val="2"/>
        <scheme val="major"/>
      </rPr>
      <t>ROOD</t>
    </r>
    <r>
      <rPr>
        <sz val="10"/>
        <color theme="1"/>
        <rFont val="Calibri Light"/>
        <family val="2"/>
        <scheme val="major"/>
      </rPr>
      <t xml:space="preserve"> te arceren. In een dergelijk geval zal Aanbestedende dienst voor dat artikel de huidige prijs invullen. Het staat Aanbestedende Dienst vrij om in de toekomst de betreffende artikelen elders aan te schaffen.
</t>
    </r>
    <r>
      <rPr>
        <b/>
        <sz val="10"/>
        <color theme="1"/>
        <rFont val="Calibri Light"/>
        <family val="2"/>
        <scheme val="major"/>
      </rPr>
      <t xml:space="preserve">Tevens dient de Inschrijver dan de cel waarin de prijs is opgegeven ROOD te arceren. Mocht het totaal aantal artikelen dat niet door Inschrijver geleverd kan worden groter zijn dan 12 (=5%), dan wordt de Inschrijving ter zijde gelegd en afgewezen.
</t>
    </r>
  </si>
  <si>
    <t xml:space="preserve">Stabilo Easy Vulling fine 0,3 blauw rollerpen </t>
  </si>
  <si>
    <t>Stabilo Easy Vulling medium 0,5 blauw rollerpen</t>
  </si>
  <si>
    <t>5 stuks</t>
  </si>
  <si>
    <t>Liniaal 30cm kunststof, niet transparant</t>
  </si>
  <si>
    <t>Nietjes 24/6 gegalvaniseerd</t>
  </si>
  <si>
    <t xml:space="preserve">Hoed/ Hoofdstroken 140 grams (7-10)x70cm; 10 of meer kleuren assorti </t>
  </si>
  <si>
    <t xml:space="preserve">Hoed/ Hoofdstroken 290 grams (7-10)x70cm; 10 of meer kleuren assorti </t>
  </si>
  <si>
    <t>Lijmflacon 100-115ml leeg blauw of rood</t>
  </si>
  <si>
    <t>Plakkaatverf oranje</t>
  </si>
  <si>
    <t>Scotch magic tape 810 / beschrijfbaar tape / 19mm</t>
  </si>
  <si>
    <t>Showtassen PP 23-rings A4 zware kwaliteit</t>
  </si>
  <si>
    <t>Steadler of Stabillo Boss Tekstmarkeerstift 1/5mm assorti of gelijkwaardig</t>
  </si>
  <si>
    <t>60 stuks</t>
  </si>
  <si>
    <t>Maximale totaalprijs</t>
  </si>
  <si>
    <t>Minimum totaalprijs</t>
  </si>
  <si>
    <r>
      <rPr>
        <b/>
        <sz val="10"/>
        <color theme="1"/>
        <rFont val="Calibri Light"/>
        <family val="2"/>
        <scheme val="major"/>
      </rPr>
      <t>In de groene cellen in dit tabblad dienen zowel de nettorpijzen als twee kortingspercentages per perceel te worden ingevuld.</t>
    </r>
    <r>
      <rPr>
        <sz val="10"/>
        <color theme="1"/>
        <rFont val="Calibri Light"/>
        <family val="2"/>
        <scheme val="major"/>
      </rPr>
      <t xml:space="preserve"> Negatieve bedragen of percentages mogen niet worden gebruikt. Zulks op straffe van het terzijde leggen van de Inschrijving. Het opgegeven percentage is de korting op de brutoverkoopprijs van de producten van de inschrijvers.
De nettoprijzen worden automatisch bij elkaar opgeteld en vormen de te beoordelen Totaalprijs. Ook de twee kortingspercentages (net als de twee eerder opgegeven percentages voor [digitale] Methodes) worden beoordeeld. Een en ander conform  het gestelde in de Uitnodiging tot Inschrijving.
Indien de totaalprijs van een nettolijst van een perceel het maximumbedrag overschrijdt zal dit worden weergegeven. Inschrijver dient dan de prijs of prijzen in de nettolijst aan te passen zodat deze het maximumbedrag niet langer overschrijdt.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</si>
</sst>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 #,##0_ ;_ * \-#,##0_ ;_ * &quot;-&quot;??_ ;_ @_ "/>
    <numFmt numFmtId="165" formatCode="0.0000"/>
    <numFmt numFmtId="166" formatCode="_ &quot;€&quot;\ * #,##0_ ;_ &quot;€&quot;\ * \-#,##0_ ;_ &quot;€&quot;\ * &quot;-&quot;??_ ;_ @_ "/>
  </numFmts>
  <fonts count="43" x14ac:knownFonts="1">
    <font>
      <sz val="11"/>
      <color theme="1"/>
      <name val="Calibri Light"/>
      <family val="2"/>
    </font>
    <font>
      <sz val="11"/>
      <color theme="1"/>
      <name val="Calibri"/>
      <family val="2"/>
      <scheme val="minor"/>
    </font>
    <font>
      <u/>
      <sz val="10"/>
      <color theme="10"/>
      <name val="Arial"/>
      <family val="2"/>
    </font>
    <font>
      <sz val="10"/>
      <name val="Arial"/>
      <family val="2"/>
    </font>
    <font>
      <sz val="10"/>
      <name val="Arial"/>
      <family val="2"/>
    </font>
    <font>
      <b/>
      <sz val="16"/>
      <name val="Arial"/>
      <family val="2"/>
    </font>
    <font>
      <sz val="14"/>
      <color theme="1"/>
      <name val="Calibri Light"/>
      <family val="2"/>
    </font>
    <font>
      <b/>
      <sz val="16"/>
      <color indexed="63"/>
      <name val="Calibri"/>
      <family val="2"/>
      <scheme val="minor"/>
    </font>
    <font>
      <b/>
      <sz val="18"/>
      <color theme="2"/>
      <name val="Calibri"/>
      <family val="2"/>
      <scheme val="minor"/>
    </font>
    <font>
      <sz val="14"/>
      <color indexed="63"/>
      <name val="Calibri"/>
      <family val="2"/>
      <scheme val="minor"/>
    </font>
    <font>
      <b/>
      <sz val="10"/>
      <color indexed="63"/>
      <name val="Calibri Light"/>
      <family val="2"/>
      <scheme val="major"/>
    </font>
    <font>
      <sz val="11"/>
      <color theme="1"/>
      <name val="Calibri Light"/>
      <family val="2"/>
      <scheme val="major"/>
    </font>
    <font>
      <sz val="10"/>
      <name val="Calibri Light"/>
      <family val="2"/>
      <scheme val="major"/>
    </font>
    <font>
      <sz val="11"/>
      <name val="Calibri Light"/>
      <family val="2"/>
      <scheme val="major"/>
    </font>
    <font>
      <b/>
      <sz val="16"/>
      <name val="Calibri Light"/>
      <family val="2"/>
      <scheme val="major"/>
    </font>
    <font>
      <b/>
      <sz val="14"/>
      <color theme="2"/>
      <name val="Calibri Light"/>
      <family val="2"/>
      <scheme val="major"/>
    </font>
    <font>
      <b/>
      <sz val="14"/>
      <color rgb="FFFF0000"/>
      <name val="Calibri Light"/>
      <family val="2"/>
      <scheme val="major"/>
    </font>
    <font>
      <u/>
      <sz val="10"/>
      <color theme="10"/>
      <name val="Calibri Light"/>
      <family val="2"/>
      <scheme val="major"/>
    </font>
    <font>
      <b/>
      <sz val="14"/>
      <color indexed="63"/>
      <name val="Calibri Light"/>
      <family val="2"/>
      <scheme val="major"/>
    </font>
    <font>
      <sz val="14"/>
      <color theme="1"/>
      <name val="Calibri Light"/>
      <family val="2"/>
      <scheme val="major"/>
    </font>
    <font>
      <u/>
      <sz val="11"/>
      <color theme="10"/>
      <name val="Calibri Light"/>
      <family val="2"/>
    </font>
    <font>
      <sz val="12"/>
      <name val="Calibri Light"/>
      <family val="2"/>
      <scheme val="major"/>
    </font>
    <font>
      <b/>
      <sz val="18"/>
      <color theme="0"/>
      <name val="Calibri Light"/>
      <family val="2"/>
      <scheme val="major"/>
    </font>
    <font>
      <b/>
      <sz val="10"/>
      <color theme="0"/>
      <name val="Calibri Light"/>
      <family val="2"/>
      <scheme val="major"/>
    </font>
    <font>
      <b/>
      <sz val="11"/>
      <color theme="0"/>
      <name val="Calibri Light"/>
      <family val="2"/>
      <scheme val="major"/>
    </font>
    <font>
      <b/>
      <sz val="11"/>
      <color theme="2"/>
      <name val="Calibri"/>
      <family val="2"/>
      <scheme val="minor"/>
    </font>
    <font>
      <b/>
      <sz val="12"/>
      <name val="Calibri Light"/>
      <family val="2"/>
      <scheme val="major"/>
    </font>
    <font>
      <b/>
      <sz val="18"/>
      <color theme="2"/>
      <name val="Calibri Light"/>
      <family val="2"/>
      <scheme val="major"/>
    </font>
    <font>
      <u/>
      <sz val="14"/>
      <color theme="0"/>
      <name val="Calibri Light"/>
      <family val="2"/>
      <scheme val="major"/>
    </font>
    <font>
      <sz val="10"/>
      <color theme="1"/>
      <name val="Calibri Light"/>
      <family val="2"/>
      <scheme val="major"/>
    </font>
    <font>
      <b/>
      <sz val="12"/>
      <color theme="1"/>
      <name val="Calibri Light"/>
      <family val="2"/>
      <scheme val="major"/>
    </font>
    <font>
      <sz val="12"/>
      <color theme="1"/>
      <name val="Calibri Light"/>
      <family val="2"/>
      <scheme val="major"/>
    </font>
    <font>
      <b/>
      <sz val="10"/>
      <color theme="1"/>
      <name val="Calibri Light"/>
      <family val="2"/>
      <scheme val="major"/>
    </font>
    <font>
      <b/>
      <u/>
      <sz val="10"/>
      <color theme="1"/>
      <name val="Calibri Light"/>
      <family val="2"/>
      <scheme val="major"/>
    </font>
    <font>
      <u/>
      <sz val="14"/>
      <name val="Calibri Light"/>
      <family val="2"/>
    </font>
    <font>
      <sz val="11"/>
      <color theme="1"/>
      <name val="Calibri Light"/>
      <family val="2"/>
    </font>
    <font>
      <b/>
      <sz val="11"/>
      <color theme="0"/>
      <name val="Calibri Light"/>
      <family val="2"/>
    </font>
    <font>
      <b/>
      <sz val="18"/>
      <color theme="0"/>
      <name val="Calibri Light"/>
      <family val="2"/>
    </font>
    <font>
      <sz val="10"/>
      <color rgb="FF00FF99"/>
      <name val="Calibri Light"/>
      <family val="2"/>
      <scheme val="major"/>
    </font>
    <font>
      <b/>
      <sz val="10"/>
      <name val="Calibri Light"/>
      <family val="2"/>
      <scheme val="major"/>
    </font>
    <font>
      <b/>
      <sz val="18"/>
      <name val="Calibri Light"/>
      <family val="2"/>
      <scheme val="major"/>
    </font>
    <font>
      <b/>
      <sz val="11"/>
      <name val="Calibri Light"/>
      <family val="2"/>
      <scheme val="major"/>
    </font>
    <font>
      <sz val="14"/>
      <name val="Calibri Light"/>
      <family val="2"/>
      <scheme val="major"/>
    </font>
  </fonts>
  <fills count="15">
    <fill>
      <patternFill patternType="none"/>
    </fill>
    <fill>
      <patternFill patternType="gray125"/>
    </fill>
    <fill>
      <patternFill patternType="solid">
        <fgColor theme="4"/>
        <bgColor indexed="64"/>
      </patternFill>
    </fill>
    <fill>
      <patternFill patternType="solid">
        <fgColor theme="6" tint="0.89999084444715716"/>
        <bgColor indexed="64"/>
      </patternFill>
    </fill>
    <fill>
      <patternFill patternType="solid">
        <fgColor theme="5"/>
        <bgColor indexed="64"/>
      </patternFill>
    </fill>
    <fill>
      <patternFill patternType="solid">
        <fgColor theme="6"/>
        <bgColor indexed="64"/>
      </patternFill>
    </fill>
    <fill>
      <patternFill patternType="solid">
        <fgColor rgb="FFC1FFE6"/>
        <bgColor indexed="64"/>
      </patternFill>
    </fill>
    <fill>
      <patternFill patternType="solid">
        <fgColor rgb="FFFF0000"/>
        <bgColor indexed="64"/>
      </patternFill>
    </fill>
    <fill>
      <patternFill patternType="solid">
        <fgColor rgb="FFFFFF00"/>
        <bgColor indexed="64"/>
      </patternFill>
    </fill>
    <fill>
      <patternFill patternType="solid">
        <fgColor rgb="FF00FF99"/>
        <bgColor indexed="64"/>
      </patternFill>
    </fill>
    <fill>
      <patternFill patternType="solid">
        <fgColor rgb="FFFFC000"/>
        <bgColor indexed="64"/>
      </patternFill>
    </fill>
    <fill>
      <patternFill patternType="solid">
        <fgColor theme="4" tint="0.79998168889431442"/>
        <bgColor indexed="64"/>
      </patternFill>
    </fill>
    <fill>
      <patternFill patternType="solid">
        <fgColor theme="3"/>
        <bgColor indexed="64"/>
      </patternFill>
    </fill>
    <fill>
      <patternFill patternType="solid">
        <fgColor theme="8"/>
        <bgColor indexed="64"/>
      </patternFill>
    </fill>
    <fill>
      <patternFill patternType="solid">
        <fgColor theme="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3">
    <xf numFmtId="0" fontId="0" fillId="0" borderId="0"/>
    <xf numFmtId="0" fontId="1" fillId="0" borderId="0"/>
    <xf numFmtId="0" fontId="2" fillId="0" borderId="0" applyNumberFormat="0" applyFill="0" applyBorder="0" applyAlignment="0" applyProtection="0"/>
    <xf numFmtId="0" fontId="3" fillId="0" borderId="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20"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35" fillId="0" borderId="0" applyFont="0" applyFill="0" applyBorder="0" applyAlignment="0" applyProtection="0"/>
    <xf numFmtId="44" fontId="35" fillId="0" borderId="0" applyFont="0" applyFill="0" applyBorder="0" applyAlignment="0" applyProtection="0"/>
  </cellStyleXfs>
  <cellXfs count="110">
    <xf numFmtId="0" fontId="0" fillId="0" borderId="0" xfId="0"/>
    <xf numFmtId="0" fontId="1" fillId="0" borderId="0" xfId="1"/>
    <xf numFmtId="0" fontId="3" fillId="0" borderId="0" xfId="3"/>
    <xf numFmtId="9" fontId="6" fillId="9" borderId="1" xfId="4" applyFont="1" applyFill="1" applyBorder="1"/>
    <xf numFmtId="9" fontId="5" fillId="10" borderId="1" xfId="3" applyNumberFormat="1" applyFont="1" applyFill="1" applyBorder="1"/>
    <xf numFmtId="0" fontId="8" fillId="12" borderId="2" xfId="3" applyFont="1" applyFill="1" applyBorder="1" applyAlignment="1">
      <alignment vertical="center"/>
    </xf>
    <xf numFmtId="0" fontId="8" fillId="14" borderId="3" xfId="3" applyFont="1" applyFill="1" applyBorder="1" applyAlignment="1">
      <alignment horizontal="center" vertical="center" wrapText="1"/>
    </xf>
    <xf numFmtId="0" fontId="8" fillId="5" borderId="3" xfId="3" applyFont="1" applyFill="1" applyBorder="1" applyAlignment="1">
      <alignment horizontal="center" vertical="center" wrapText="1"/>
    </xf>
    <xf numFmtId="0" fontId="8" fillId="0" borderId="0" xfId="3" applyFont="1" applyFill="1" applyBorder="1" applyAlignment="1">
      <alignment horizontal="center" vertical="center" wrapText="1"/>
    </xf>
    <xf numFmtId="9" fontId="6" fillId="0" borderId="0" xfId="4" applyFont="1" applyFill="1" applyBorder="1"/>
    <xf numFmtId="9" fontId="5" fillId="0" borderId="0" xfId="3" applyNumberFormat="1" applyFont="1" applyFill="1" applyBorder="1"/>
    <xf numFmtId="0" fontId="3" fillId="0" borderId="0" xfId="3" applyFill="1" applyBorder="1"/>
    <xf numFmtId="49" fontId="9" fillId="3" borderId="10" xfId="3" applyNumberFormat="1" applyFont="1" applyFill="1" applyBorder="1"/>
    <xf numFmtId="49" fontId="7" fillId="10" borderId="2" xfId="3" applyNumberFormat="1" applyFont="1" applyFill="1" applyBorder="1" applyAlignment="1">
      <alignment horizontal="right"/>
    </xf>
    <xf numFmtId="0" fontId="8" fillId="2" borderId="1" xfId="3" applyFont="1" applyFill="1" applyBorder="1" applyAlignment="1">
      <alignment horizontal="center" vertical="center" wrapText="1"/>
    </xf>
    <xf numFmtId="0" fontId="8" fillId="14" borderId="1" xfId="3" applyFont="1" applyFill="1" applyBorder="1" applyAlignment="1">
      <alignment horizontal="center" vertical="center" wrapText="1"/>
    </xf>
    <xf numFmtId="0" fontId="8" fillId="5" borderId="1" xfId="3" applyFont="1" applyFill="1" applyBorder="1" applyAlignment="1">
      <alignment horizontal="center" vertical="center" wrapText="1"/>
    </xf>
    <xf numFmtId="0" fontId="8" fillId="13" borderId="1" xfId="3" applyFont="1" applyFill="1" applyBorder="1" applyAlignment="1">
      <alignment horizontal="center" vertical="center" wrapText="1"/>
    </xf>
    <xf numFmtId="0" fontId="28" fillId="4" borderId="0" xfId="2" applyFont="1" applyFill="1" applyAlignment="1">
      <alignment horizontal="left" vertical="center" wrapText="1"/>
    </xf>
    <xf numFmtId="0" fontId="22" fillId="2" borderId="1" xfId="1" applyFont="1" applyFill="1" applyBorder="1"/>
    <xf numFmtId="0" fontId="19" fillId="3" borderId="1" xfId="1" applyFont="1" applyFill="1" applyBorder="1" applyAlignment="1">
      <alignment horizontal="left" vertical="center" wrapText="1"/>
    </xf>
    <xf numFmtId="0" fontId="29" fillId="0" borderId="1" xfId="1" applyFont="1" applyBorder="1" applyAlignment="1">
      <alignment wrapText="1"/>
    </xf>
    <xf numFmtId="0" fontId="28" fillId="2" borderId="1" xfId="2" applyFont="1" applyFill="1" applyBorder="1" applyAlignment="1">
      <alignment horizontal="left" vertical="center" wrapText="1"/>
    </xf>
    <xf numFmtId="0" fontId="19" fillId="7" borderId="1" xfId="1" applyFont="1" applyFill="1" applyBorder="1" applyAlignment="1">
      <alignment horizontal="left" vertical="center" wrapText="1"/>
    </xf>
    <xf numFmtId="0" fontId="28" fillId="5" borderId="0" xfId="7" applyFont="1" applyFill="1" applyAlignment="1">
      <alignment horizontal="left" vertical="center" wrapText="1"/>
    </xf>
    <xf numFmtId="0" fontId="34" fillId="6" borderId="1" xfId="7" applyFont="1" applyFill="1" applyBorder="1" applyAlignment="1">
      <alignment horizontal="left" vertical="center" wrapText="1"/>
    </xf>
    <xf numFmtId="49" fontId="10" fillId="11" borderId="4" xfId="3" applyNumberFormat="1" applyFont="1" applyFill="1" applyBorder="1" applyAlignment="1" applyProtection="1">
      <alignment wrapText="1"/>
      <protection locked="0"/>
    </xf>
    <xf numFmtId="164" fontId="38" fillId="9" borderId="3" xfId="11" applyNumberFormat="1" applyFont="1" applyFill="1" applyBorder="1" applyProtection="1">
      <protection locked="0"/>
    </xf>
    <xf numFmtId="0" fontId="12" fillId="0" borderId="0" xfId="3" applyFont="1" applyProtection="1">
      <protection locked="0"/>
    </xf>
    <xf numFmtId="0" fontId="24" fillId="2" borderId="9" xfId="3" applyFont="1" applyFill="1" applyBorder="1" applyAlignment="1" applyProtection="1">
      <alignment horizontal="center" vertical="top"/>
      <protection locked="0"/>
    </xf>
    <xf numFmtId="44" fontId="26" fillId="10" borderId="0" xfId="3" applyNumberFormat="1" applyFont="1" applyFill="1" applyBorder="1" applyAlignment="1" applyProtection="1">
      <alignment vertical="center"/>
    </xf>
    <xf numFmtId="0" fontId="12" fillId="0" borderId="0" xfId="3" applyFont="1" applyProtection="1"/>
    <xf numFmtId="9" fontId="14" fillId="10" borderId="0" xfId="3" applyNumberFormat="1" applyFont="1" applyFill="1" applyBorder="1" applyProtection="1"/>
    <xf numFmtId="0" fontId="22" fillId="14" borderId="7" xfId="3" applyFont="1" applyFill="1" applyBorder="1" applyAlignment="1" applyProtection="1">
      <alignment horizontal="center" vertical="center"/>
    </xf>
    <xf numFmtId="0" fontId="22" fillId="14" borderId="9" xfId="3" applyFont="1" applyFill="1" applyBorder="1" applyAlignment="1" applyProtection="1">
      <alignment horizontal="center" vertical="center"/>
    </xf>
    <xf numFmtId="0" fontId="24" fillId="14" borderId="9" xfId="3" applyFont="1" applyFill="1" applyBorder="1" applyAlignment="1" applyProtection="1">
      <alignment horizontal="center" vertical="top"/>
    </xf>
    <xf numFmtId="0" fontId="22" fillId="13" borderId="7" xfId="3" applyFont="1" applyFill="1" applyBorder="1" applyAlignment="1" applyProtection="1">
      <alignment horizontal="center" vertical="center"/>
    </xf>
    <xf numFmtId="0" fontId="22" fillId="13" borderId="9" xfId="3" applyFont="1" applyFill="1" applyBorder="1" applyAlignment="1" applyProtection="1">
      <alignment horizontal="center" vertical="center"/>
    </xf>
    <xf numFmtId="0" fontId="24" fillId="13" borderId="9" xfId="3" applyFont="1" applyFill="1" applyBorder="1" applyAlignment="1" applyProtection="1">
      <alignment horizontal="center" vertical="top"/>
    </xf>
    <xf numFmtId="0" fontId="37" fillId="2" borderId="7" xfId="3" applyFont="1" applyFill="1" applyBorder="1" applyAlignment="1" applyProtection="1">
      <alignment horizontal="center" vertical="center"/>
    </xf>
    <xf numFmtId="0" fontId="37" fillId="2" borderId="9" xfId="3" applyFont="1" applyFill="1" applyBorder="1" applyAlignment="1" applyProtection="1">
      <alignment horizontal="center" vertical="center"/>
    </xf>
    <xf numFmtId="0" fontId="36" fillId="2" borderId="9" xfId="3" applyFont="1" applyFill="1" applyBorder="1" applyAlignment="1" applyProtection="1">
      <alignment horizontal="center" vertical="top"/>
    </xf>
    <xf numFmtId="0" fontId="24" fillId="5" borderId="14" xfId="3" applyFont="1" applyFill="1" applyBorder="1" applyAlignment="1" applyProtection="1">
      <alignment horizontal="center" vertical="top"/>
    </xf>
    <xf numFmtId="49" fontId="10" fillId="11" borderId="1" xfId="3" applyNumberFormat="1" applyFont="1" applyFill="1" applyBorder="1" applyAlignment="1" applyProtection="1">
      <alignment vertical="top" wrapText="1"/>
    </xf>
    <xf numFmtId="44" fontId="12" fillId="9" borderId="3" xfId="9" applyFont="1" applyFill="1" applyBorder="1" applyProtection="1"/>
    <xf numFmtId="0" fontId="21" fillId="0" borderId="0" xfId="3" applyFont="1" applyAlignment="1" applyProtection="1">
      <alignment vertical="center"/>
    </xf>
    <xf numFmtId="0" fontId="39" fillId="0" borderId="0" xfId="3" applyFont="1" applyProtection="1"/>
    <xf numFmtId="0" fontId="11" fillId="0" borderId="1" xfId="3" applyFont="1" applyBorder="1" applyProtection="1">
      <protection locked="0"/>
    </xf>
    <xf numFmtId="164" fontId="11" fillId="0" borderId="1" xfId="8" applyNumberFormat="1" applyFont="1" applyBorder="1" applyProtection="1">
      <protection locked="0"/>
    </xf>
    <xf numFmtId="164" fontId="11" fillId="0" borderId="3" xfId="8" applyNumberFormat="1" applyFont="1" applyBorder="1" applyProtection="1">
      <protection locked="0"/>
    </xf>
    <xf numFmtId="44" fontId="12" fillId="9" borderId="3" xfId="9" applyFont="1" applyFill="1" applyBorder="1" applyProtection="1">
      <protection locked="0"/>
    </xf>
    <xf numFmtId="0" fontId="13" fillId="0" borderId="1" xfId="3" applyFont="1" applyBorder="1" applyProtection="1">
      <protection locked="0"/>
    </xf>
    <xf numFmtId="164" fontId="13" fillId="0" borderId="1" xfId="8" applyNumberFormat="1" applyFont="1" applyBorder="1" applyProtection="1">
      <protection locked="0"/>
    </xf>
    <xf numFmtId="164" fontId="13" fillId="0" borderId="3" xfId="8" applyNumberFormat="1" applyFont="1" applyBorder="1" applyProtection="1">
      <protection locked="0"/>
    </xf>
    <xf numFmtId="0" fontId="14" fillId="0" borderId="0" xfId="3" applyFont="1" applyAlignment="1" applyProtection="1">
      <alignment horizontal="right"/>
      <protection locked="0"/>
    </xf>
    <xf numFmtId="44" fontId="26" fillId="10" borderId="1" xfId="3" applyNumberFormat="1" applyFont="1" applyFill="1" applyBorder="1" applyAlignment="1" applyProtection="1">
      <alignment vertical="center"/>
      <protection locked="0"/>
    </xf>
    <xf numFmtId="0" fontId="39" fillId="0" borderId="0" xfId="3" applyFont="1" applyProtection="1">
      <protection locked="0"/>
    </xf>
    <xf numFmtId="166" fontId="39" fillId="0" borderId="1" xfId="12" applyNumberFormat="1" applyFont="1" applyBorder="1" applyProtection="1">
      <protection locked="0"/>
    </xf>
    <xf numFmtId="0" fontId="12" fillId="12" borderId="0" xfId="3" applyFont="1" applyFill="1" applyProtection="1">
      <protection locked="0"/>
    </xf>
    <xf numFmtId="0" fontId="15" fillId="12" borderId="2" xfId="3" applyFont="1" applyFill="1" applyBorder="1" applyAlignment="1" applyProtection="1">
      <alignment horizontal="right" vertical="center"/>
      <protection locked="0"/>
    </xf>
    <xf numFmtId="49" fontId="18" fillId="3" borderId="4" xfId="3" applyNumberFormat="1" applyFont="1" applyFill="1" applyBorder="1" applyAlignment="1" applyProtection="1">
      <alignment horizontal="right"/>
      <protection locked="0"/>
    </xf>
    <xf numFmtId="9" fontId="19" fillId="9" borderId="1" xfId="10" applyFont="1" applyFill="1" applyBorder="1" applyProtection="1">
      <protection locked="0"/>
    </xf>
    <xf numFmtId="9" fontId="14" fillId="10" borderId="1" xfId="3" applyNumberFormat="1" applyFont="1" applyFill="1" applyBorder="1" applyProtection="1">
      <protection locked="0"/>
    </xf>
    <xf numFmtId="0" fontId="24" fillId="13" borderId="14" xfId="3" applyFont="1" applyFill="1" applyBorder="1" applyAlignment="1" applyProtection="1">
      <alignment horizontal="center" vertical="top"/>
      <protection locked="0"/>
    </xf>
    <xf numFmtId="44" fontId="12" fillId="9" borderId="1" xfId="9" applyFont="1" applyFill="1" applyBorder="1" applyProtection="1">
      <protection locked="0"/>
    </xf>
    <xf numFmtId="0" fontId="23" fillId="0" borderId="0" xfId="3" applyFont="1" applyProtection="1">
      <protection locked="0"/>
    </xf>
    <xf numFmtId="0" fontId="21" fillId="0" borderId="0" xfId="3" applyFont="1" applyAlignment="1" applyProtection="1">
      <alignment vertical="center"/>
      <protection locked="0"/>
    </xf>
    <xf numFmtId="0" fontId="24" fillId="14" borderId="14" xfId="3" applyFont="1" applyFill="1" applyBorder="1" applyAlignment="1" applyProtection="1">
      <alignment horizontal="center" vertical="top"/>
      <protection locked="0"/>
    </xf>
    <xf numFmtId="0" fontId="24" fillId="5" borderId="14" xfId="3" applyFont="1" applyFill="1" applyBorder="1" applyAlignment="1" applyProtection="1">
      <alignment horizontal="center" vertical="top"/>
      <protection locked="0"/>
    </xf>
    <xf numFmtId="49" fontId="10" fillId="11" borderId="2" xfId="3" applyNumberFormat="1" applyFont="1" applyFill="1" applyBorder="1" applyAlignment="1" applyProtection="1">
      <alignment wrapText="1"/>
      <protection locked="0"/>
    </xf>
    <xf numFmtId="49" fontId="10" fillId="11" borderId="3" xfId="3" applyNumberFormat="1" applyFont="1" applyFill="1" applyBorder="1" applyAlignment="1" applyProtection="1">
      <alignment vertical="top" wrapText="1"/>
      <protection locked="0"/>
    </xf>
    <xf numFmtId="0" fontId="12" fillId="6" borderId="2" xfId="3" applyFont="1" applyFill="1" applyBorder="1" applyProtection="1">
      <protection locked="0"/>
    </xf>
    <xf numFmtId="0" fontId="12" fillId="6" borderId="3" xfId="3" applyFont="1" applyFill="1" applyBorder="1" applyProtection="1">
      <protection locked="0"/>
    </xf>
    <xf numFmtId="165" fontId="12" fillId="0" borderId="0" xfId="3" applyNumberFormat="1" applyFont="1" applyProtection="1">
      <protection locked="0"/>
    </xf>
    <xf numFmtId="166" fontId="12" fillId="0" borderId="0" xfId="3" applyNumberFormat="1" applyFont="1" applyProtection="1">
      <protection locked="0"/>
    </xf>
    <xf numFmtId="0" fontId="2" fillId="8" borderId="1" xfId="2" applyFill="1" applyBorder="1" applyAlignment="1">
      <alignment horizontal="center" vertical="center" wrapText="1"/>
    </xf>
    <xf numFmtId="0" fontId="17" fillId="8" borderId="1" xfId="2" applyFont="1" applyFill="1" applyBorder="1" applyAlignment="1" applyProtection="1">
      <alignment horizontal="center" vertical="center" wrapText="1"/>
      <protection locked="0"/>
    </xf>
    <xf numFmtId="0" fontId="22" fillId="5" borderId="13" xfId="3" applyFont="1" applyFill="1" applyBorder="1" applyAlignment="1" applyProtection="1">
      <alignment horizontal="center" vertical="center"/>
    </xf>
    <xf numFmtId="0" fontId="22" fillId="5" borderId="14" xfId="3" applyFont="1" applyFill="1" applyBorder="1" applyAlignment="1" applyProtection="1">
      <alignment horizontal="center" vertical="center"/>
    </xf>
    <xf numFmtId="0" fontId="27" fillId="12" borderId="5" xfId="3" applyFont="1" applyFill="1" applyBorder="1" applyAlignment="1" applyProtection="1">
      <alignment horizontal="center" vertical="center" wrapText="1"/>
      <protection locked="0"/>
    </xf>
    <xf numFmtId="0" fontId="27" fillId="12" borderId="6" xfId="3" applyFont="1" applyFill="1" applyBorder="1" applyAlignment="1" applyProtection="1">
      <alignment horizontal="center" vertical="center"/>
      <protection locked="0"/>
    </xf>
    <xf numFmtId="0" fontId="27" fillId="12" borderId="7" xfId="3" applyFont="1" applyFill="1" applyBorder="1" applyAlignment="1" applyProtection="1">
      <alignment horizontal="center" vertical="center"/>
      <protection locked="0"/>
    </xf>
    <xf numFmtId="0" fontId="27" fillId="12" borderId="8" xfId="3" applyFont="1" applyFill="1" applyBorder="1" applyAlignment="1" applyProtection="1">
      <alignment horizontal="center" vertical="center"/>
      <protection locked="0"/>
    </xf>
    <xf numFmtId="0" fontId="27" fillId="12" borderId="0" xfId="3" applyFont="1" applyFill="1" applyAlignment="1" applyProtection="1">
      <alignment horizontal="center" vertical="center"/>
      <protection locked="0"/>
    </xf>
    <xf numFmtId="0" fontId="27" fillId="12" borderId="9" xfId="3" applyFont="1" applyFill="1" applyBorder="1" applyAlignment="1" applyProtection="1">
      <alignment horizontal="center" vertical="center"/>
      <protection locked="0"/>
    </xf>
    <xf numFmtId="0" fontId="27" fillId="12" borderId="10" xfId="3" applyFont="1" applyFill="1" applyBorder="1" applyAlignment="1" applyProtection="1">
      <alignment horizontal="center" vertical="center"/>
      <protection locked="0"/>
    </xf>
    <xf numFmtId="0" fontId="27" fillId="12" borderId="11" xfId="3" applyFont="1" applyFill="1" applyBorder="1" applyAlignment="1" applyProtection="1">
      <alignment horizontal="center" vertical="center"/>
      <protection locked="0"/>
    </xf>
    <xf numFmtId="0" fontId="27" fillId="12" borderId="12" xfId="3" applyFont="1" applyFill="1" applyBorder="1" applyAlignment="1" applyProtection="1">
      <alignment horizontal="center" vertical="center"/>
      <protection locked="0"/>
    </xf>
    <xf numFmtId="0" fontId="22" fillId="2" borderId="7" xfId="3" applyFont="1" applyFill="1" applyBorder="1" applyAlignment="1" applyProtection="1">
      <alignment horizontal="center" vertical="center"/>
      <protection locked="0"/>
    </xf>
    <xf numFmtId="0" fontId="22" fillId="2" borderId="9" xfId="3" applyFont="1" applyFill="1" applyBorder="1" applyAlignment="1" applyProtection="1">
      <alignment horizontal="center" vertical="center"/>
      <protection locked="0"/>
    </xf>
    <xf numFmtId="0" fontId="22" fillId="5" borderId="13" xfId="3" applyFont="1" applyFill="1" applyBorder="1" applyAlignment="1" applyProtection="1">
      <alignment horizontal="center" vertical="center"/>
      <protection locked="0"/>
    </xf>
    <xf numFmtId="0" fontId="22" fillId="5" borderId="14" xfId="3" applyFont="1" applyFill="1" applyBorder="1" applyAlignment="1" applyProtection="1">
      <alignment horizontal="center" vertical="center"/>
      <protection locked="0"/>
    </xf>
    <xf numFmtId="0" fontId="22" fillId="14" borderId="13" xfId="3" applyFont="1" applyFill="1" applyBorder="1" applyAlignment="1" applyProtection="1">
      <alignment horizontal="center" vertical="center"/>
      <protection locked="0"/>
    </xf>
    <xf numFmtId="0" fontId="22" fillId="14" borderId="14" xfId="3" applyFont="1" applyFill="1" applyBorder="1" applyAlignment="1" applyProtection="1">
      <alignment horizontal="center" vertical="center"/>
      <protection locked="0"/>
    </xf>
    <xf numFmtId="0" fontId="22" fillId="13" borderId="13" xfId="3" applyFont="1" applyFill="1" applyBorder="1" applyAlignment="1" applyProtection="1">
      <alignment horizontal="center" vertical="center"/>
      <protection locked="0"/>
    </xf>
    <xf numFmtId="0" fontId="22" fillId="13" borderId="14" xfId="3" applyFont="1" applyFill="1" applyBorder="1" applyAlignment="1" applyProtection="1">
      <alignment horizontal="center" vertical="center"/>
      <protection locked="0"/>
    </xf>
    <xf numFmtId="0" fontId="40" fillId="2" borderId="7" xfId="3" applyFont="1" applyFill="1" applyBorder="1" applyAlignment="1" applyProtection="1">
      <alignment horizontal="center" vertical="center"/>
    </xf>
    <xf numFmtId="0" fontId="40" fillId="2" borderId="9" xfId="3" applyFont="1" applyFill="1" applyBorder="1" applyAlignment="1" applyProtection="1">
      <alignment horizontal="center" vertical="center"/>
    </xf>
    <xf numFmtId="0" fontId="41" fillId="2" borderId="9" xfId="3" applyFont="1" applyFill="1" applyBorder="1" applyAlignment="1" applyProtection="1">
      <alignment horizontal="center" vertical="top"/>
    </xf>
    <xf numFmtId="49" fontId="39" fillId="11" borderId="4" xfId="3" applyNumberFormat="1" applyFont="1" applyFill="1" applyBorder="1" applyAlignment="1" applyProtection="1">
      <alignment wrapText="1"/>
    </xf>
    <xf numFmtId="9" fontId="42" fillId="9" borderId="0" xfId="10" applyFont="1" applyFill="1" applyBorder="1" applyProtection="1"/>
    <xf numFmtId="0" fontId="40" fillId="13" borderId="7" xfId="3" applyFont="1" applyFill="1" applyBorder="1" applyAlignment="1" applyProtection="1">
      <alignment horizontal="center" vertical="center"/>
    </xf>
    <xf numFmtId="0" fontId="40" fillId="13" borderId="9" xfId="3" applyFont="1" applyFill="1" applyBorder="1" applyAlignment="1" applyProtection="1">
      <alignment horizontal="center" vertical="center"/>
    </xf>
    <xf numFmtId="0" fontId="41" fillId="13" borderId="9" xfId="3" applyFont="1" applyFill="1" applyBorder="1" applyAlignment="1" applyProtection="1">
      <alignment horizontal="center" vertical="top"/>
    </xf>
    <xf numFmtId="0" fontId="40" fillId="14" borderId="7" xfId="3" applyFont="1" applyFill="1" applyBorder="1" applyAlignment="1" applyProtection="1">
      <alignment horizontal="center" vertical="center"/>
    </xf>
    <xf numFmtId="0" fontId="40" fillId="14" borderId="9" xfId="3" applyFont="1" applyFill="1" applyBorder="1" applyAlignment="1" applyProtection="1">
      <alignment horizontal="center" vertical="center"/>
    </xf>
    <xf numFmtId="0" fontId="41" fillId="14" borderId="9" xfId="3" applyFont="1" applyFill="1" applyBorder="1" applyAlignment="1" applyProtection="1">
      <alignment horizontal="center" vertical="top"/>
    </xf>
    <xf numFmtId="0" fontId="40" fillId="5" borderId="7" xfId="3" applyFont="1" applyFill="1" applyBorder="1" applyAlignment="1" applyProtection="1">
      <alignment horizontal="center" vertical="center"/>
    </xf>
    <xf numFmtId="0" fontId="40" fillId="5" borderId="9" xfId="3" applyFont="1" applyFill="1" applyBorder="1" applyAlignment="1" applyProtection="1">
      <alignment horizontal="center" vertical="center"/>
    </xf>
    <xf numFmtId="0" fontId="41" fillId="5" borderId="9" xfId="3" applyFont="1" applyFill="1" applyBorder="1" applyAlignment="1" applyProtection="1">
      <alignment horizontal="center" vertical="top"/>
    </xf>
  </cellXfs>
  <cellStyles count="13">
    <cellStyle name="Hyperlink" xfId="7" builtinId="8"/>
    <cellStyle name="Hyperlink 2" xfId="2" xr:uid="{FCB4056A-6D11-4491-87FF-0CD5CD75BC3C}"/>
    <cellStyle name="Komma" xfId="11" builtinId="3"/>
    <cellStyle name="Komma 2" xfId="5" xr:uid="{8EAB9487-8943-4484-ABC5-5996B47F0C06}"/>
    <cellStyle name="Komma 2 2" xfId="8" xr:uid="{7941C93D-32DB-4A4F-BC70-911976A56E83}"/>
    <cellStyle name="Procent 2" xfId="4" xr:uid="{99CA77F6-C2CD-4996-9E20-851CBD8CB672}"/>
    <cellStyle name="Procent 2 2" xfId="10" xr:uid="{0F212E68-7CDF-4570-A933-F41C731149F6}"/>
    <cellStyle name="Standaard" xfId="0" builtinId="0"/>
    <cellStyle name="Standaard 2" xfId="1" xr:uid="{630BC20A-D5F9-42CB-99A9-2877D2E0DCD6}"/>
    <cellStyle name="Standaard 3" xfId="3" xr:uid="{A8FD3ECF-B742-48AF-B666-6BF53B3EC38D}"/>
    <cellStyle name="Valuta" xfId="12" builtinId="4"/>
    <cellStyle name="Valuta 2" xfId="6" xr:uid="{8FA54DC3-5515-4542-A04B-24C75D75BC16}"/>
    <cellStyle name="Valuta 2 2" xfId="9" xr:uid="{9A8E2F80-2F71-4BD8-97B1-2210957B539A}"/>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Brigantijn STIP Poolster Keender">
      <a:dk1>
        <a:sysClr val="windowText" lastClr="000000"/>
      </a:dk1>
      <a:lt1>
        <a:sysClr val="window" lastClr="FFFFFF"/>
      </a:lt1>
      <a:dk2>
        <a:srgbClr val="44546A"/>
      </a:dk2>
      <a:lt2>
        <a:srgbClr val="E7E6E6"/>
      </a:lt2>
      <a:accent1>
        <a:srgbClr val="C5C600"/>
      </a:accent1>
      <a:accent2>
        <a:srgbClr val="E5007E"/>
      </a:accent2>
      <a:accent3>
        <a:srgbClr val="003277"/>
      </a:accent3>
      <a:accent4>
        <a:srgbClr val="9C27B0"/>
      </a:accent4>
      <a:accent5>
        <a:srgbClr val="0091B3"/>
      </a:accent5>
      <a:accent6>
        <a:srgbClr val="F70494"/>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1B586-67E0-4180-8372-B017F9D7418F}">
  <dimension ref="A1:B10"/>
  <sheetViews>
    <sheetView showGridLines="0" topLeftCell="A4" zoomScaleNormal="100" workbookViewId="0">
      <selection activeCell="B9" sqref="B9"/>
    </sheetView>
  </sheetViews>
  <sheetFormatPr defaultColWidth="8.88671875" defaultRowHeight="14.4" x14ac:dyDescent="0.3"/>
  <cols>
    <col min="1" max="1" width="34.77734375" style="1" customWidth="1"/>
    <col min="2" max="2" width="134.6640625" style="1" customWidth="1"/>
    <col min="3" max="4" width="9.109375" style="1" customWidth="1"/>
    <col min="5" max="16384" width="8.88671875" style="1"/>
  </cols>
  <sheetData>
    <row r="1" spans="1:2" ht="23.4" x14ac:dyDescent="0.45">
      <c r="A1" s="19" t="s">
        <v>222</v>
      </c>
      <c r="B1" s="19" t="s">
        <v>223</v>
      </c>
    </row>
    <row r="2" spans="1:2" ht="76.2" x14ac:dyDescent="0.3">
      <c r="A2" s="20" t="s">
        <v>224</v>
      </c>
      <c r="B2" s="21" t="s">
        <v>303</v>
      </c>
    </row>
    <row r="3" spans="1:2" ht="41.4" x14ac:dyDescent="0.3">
      <c r="A3" s="20" t="s">
        <v>224</v>
      </c>
      <c r="B3" s="21" t="s">
        <v>225</v>
      </c>
    </row>
    <row r="4" spans="1:2" ht="27.6" x14ac:dyDescent="0.3">
      <c r="A4" s="20" t="s">
        <v>224</v>
      </c>
      <c r="B4" s="21" t="s">
        <v>226</v>
      </c>
    </row>
    <row r="5" spans="1:2" ht="55.2" x14ac:dyDescent="0.3">
      <c r="A5" s="20" t="s">
        <v>224</v>
      </c>
      <c r="B5" s="21" t="s">
        <v>227</v>
      </c>
    </row>
    <row r="6" spans="1:2" ht="55.2" x14ac:dyDescent="0.3">
      <c r="A6" s="22" t="s">
        <v>228</v>
      </c>
      <c r="B6" s="21" t="s">
        <v>304</v>
      </c>
    </row>
    <row r="7" spans="1:2" ht="55.2" x14ac:dyDescent="0.3">
      <c r="A7" s="18" t="s">
        <v>229</v>
      </c>
      <c r="B7" s="21" t="s">
        <v>304</v>
      </c>
    </row>
    <row r="8" spans="1:2" ht="124.2" x14ac:dyDescent="0.3">
      <c r="A8" s="24" t="s">
        <v>230</v>
      </c>
      <c r="B8" s="21" t="s">
        <v>322</v>
      </c>
    </row>
    <row r="9" spans="1:2" ht="151.80000000000001" x14ac:dyDescent="0.3">
      <c r="A9" s="25" t="s">
        <v>231</v>
      </c>
      <c r="B9" s="21" t="s">
        <v>305</v>
      </c>
    </row>
    <row r="10" spans="1:2" ht="66.599999999999994" customHeight="1" x14ac:dyDescent="0.3">
      <c r="A10" s="23" t="s">
        <v>232</v>
      </c>
      <c r="B10" s="21" t="s">
        <v>306</v>
      </c>
    </row>
  </sheetData>
  <hyperlinks>
    <hyperlink ref="A6" location="'1. Korting MF'!B2" display=" Korting Methodes Folio" xr:uid="{4D48EEDF-DACB-4387-804A-F646B09773BC}"/>
    <hyperlink ref="A7" location="'2. Korting MD'!B2" display="Korting Methodes Digitaal" xr:uid="{E2553D99-85B2-4038-AA80-919CD3770414}"/>
    <hyperlink ref="A8" location="'3. Nettoprijslijst SB+OM'!D5" display="Nettoprijzen Schoolbenodigdheden + Ontwikkelingsmateriaal" xr:uid="{B4BCEDE8-FD78-4BD9-8CB9-EA0DB04748D6}"/>
    <hyperlink ref="A9" location="'3. Nettoprijslijst SB+OM'!P5" display="Alternatieven" xr:uid="{49602E43-5D1F-4264-991B-E7B34A9FD6EF}"/>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E4B22-EFC6-4A0B-A825-893A863B1592}">
  <sheetPr>
    <tabColor theme="4" tint="-0.499984740745262"/>
  </sheetPr>
  <dimension ref="A1:J3"/>
  <sheetViews>
    <sheetView showGridLines="0" workbookViewId="0">
      <selection activeCell="J1" sqref="J1:J2"/>
    </sheetView>
  </sheetViews>
  <sheetFormatPr defaultColWidth="8.88671875" defaultRowHeight="13.2" x14ac:dyDescent="0.25"/>
  <cols>
    <col min="1" max="1" width="64.88671875" style="2" bestFit="1" customWidth="1"/>
    <col min="2" max="2" width="10.77734375" style="2" customWidth="1"/>
    <col min="3" max="3" width="1.77734375" style="11" customWidth="1"/>
    <col min="4" max="4" width="10.77734375" style="2" customWidth="1"/>
    <col min="5" max="5" width="1.77734375" style="11" customWidth="1"/>
    <col min="6" max="6" width="10.77734375" style="2" customWidth="1"/>
    <col min="7" max="7" width="1.77734375" style="11" customWidth="1"/>
    <col min="8" max="8" width="10.77734375" style="2" customWidth="1"/>
    <col min="9" max="9" width="3.77734375" style="2" customWidth="1"/>
    <col min="10" max="16384" width="8.88671875" style="2"/>
  </cols>
  <sheetData>
    <row r="1" spans="1:10" ht="37.799999999999997" x14ac:dyDescent="0.25">
      <c r="A1" s="5" t="s">
        <v>233</v>
      </c>
      <c r="B1" s="14" t="s">
        <v>298</v>
      </c>
      <c r="C1" s="8"/>
      <c r="D1" s="17" t="s">
        <v>299</v>
      </c>
      <c r="E1" s="8"/>
      <c r="F1" s="6" t="s">
        <v>300</v>
      </c>
      <c r="G1" s="8"/>
      <c r="H1" s="7" t="s">
        <v>301</v>
      </c>
      <c r="J1" s="75" t="s">
        <v>234</v>
      </c>
    </row>
    <row r="2" spans="1:10" ht="18" x14ac:dyDescent="0.35">
      <c r="A2" s="12" t="s">
        <v>244</v>
      </c>
      <c r="B2" s="3">
        <v>0</v>
      </c>
      <c r="C2" s="9"/>
      <c r="D2" s="3">
        <v>0</v>
      </c>
      <c r="E2" s="9"/>
      <c r="F2" s="3">
        <v>0</v>
      </c>
      <c r="G2" s="9"/>
      <c r="H2" s="3">
        <v>0</v>
      </c>
      <c r="J2" s="75"/>
    </row>
    <row r="3" spans="1:10" ht="21" x14ac:dyDescent="0.4">
      <c r="A3" s="13" t="s">
        <v>235</v>
      </c>
      <c r="B3" s="4">
        <f>AVERAGE(B2:B2)</f>
        <v>0</v>
      </c>
      <c r="C3" s="10"/>
      <c r="D3" s="4">
        <f t="shared" ref="D3:H3" si="0">AVERAGE(D2:D2)</f>
        <v>0</v>
      </c>
      <c r="E3" s="10"/>
      <c r="F3" s="4">
        <f t="shared" si="0"/>
        <v>0</v>
      </c>
      <c r="G3" s="10"/>
      <c r="H3" s="4">
        <f t="shared" si="0"/>
        <v>0</v>
      </c>
    </row>
  </sheetData>
  <mergeCells count="1">
    <mergeCell ref="J1:J2"/>
  </mergeCells>
  <hyperlinks>
    <hyperlink ref="J1:J2" location="Toelichting!A1" display="Terug naar toelichting" xr:uid="{622F7F36-1BFE-4878-87C7-2793CAC7924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7166A-4C67-40DD-87B5-538E34FD71CC}">
  <sheetPr>
    <tabColor theme="5" tint="-0.499984740745262"/>
  </sheetPr>
  <dimension ref="A1:J3"/>
  <sheetViews>
    <sheetView showGridLines="0" workbookViewId="0">
      <selection activeCell="J1" sqref="J1:J2"/>
    </sheetView>
  </sheetViews>
  <sheetFormatPr defaultColWidth="8.88671875" defaultRowHeight="13.2" x14ac:dyDescent="0.25"/>
  <cols>
    <col min="1" max="1" width="68.88671875" style="2" bestFit="1" customWidth="1"/>
    <col min="2" max="2" width="10.77734375" style="2" customWidth="1"/>
    <col min="3" max="3" width="1.77734375" style="11" customWidth="1"/>
    <col min="4" max="4" width="10.77734375" style="2" customWidth="1"/>
    <col min="5" max="5" width="1.77734375" style="11" customWidth="1"/>
    <col min="6" max="6" width="10.77734375" style="2" customWidth="1"/>
    <col min="7" max="7" width="1.77734375" style="11" customWidth="1"/>
    <col min="8" max="8" width="10.77734375" style="2" customWidth="1"/>
    <col min="9" max="9" width="3.77734375" style="2" customWidth="1"/>
    <col min="10" max="16384" width="8.88671875" style="2"/>
  </cols>
  <sheetData>
    <row r="1" spans="1:10" ht="37.799999999999997" x14ac:dyDescent="0.25">
      <c r="A1" s="5" t="s">
        <v>245</v>
      </c>
      <c r="B1" s="14" t="s">
        <v>298</v>
      </c>
      <c r="C1" s="8"/>
      <c r="D1" s="17" t="s">
        <v>299</v>
      </c>
      <c r="E1" s="8"/>
      <c r="F1" s="15" t="s">
        <v>300</v>
      </c>
      <c r="G1" s="8"/>
      <c r="H1" s="16" t="s">
        <v>301</v>
      </c>
      <c r="J1" s="75" t="s">
        <v>234</v>
      </c>
    </row>
    <row r="2" spans="1:10" ht="18" x14ac:dyDescent="0.35">
      <c r="A2" s="12" t="s">
        <v>244</v>
      </c>
      <c r="B2" s="3">
        <v>0</v>
      </c>
      <c r="C2" s="9"/>
      <c r="D2" s="3">
        <v>0</v>
      </c>
      <c r="E2" s="9"/>
      <c r="F2" s="3">
        <v>0</v>
      </c>
      <c r="G2" s="9"/>
      <c r="H2" s="3">
        <v>0</v>
      </c>
      <c r="J2" s="75"/>
    </row>
    <row r="3" spans="1:10" ht="21" x14ac:dyDescent="0.4">
      <c r="A3" s="13" t="s">
        <v>235</v>
      </c>
      <c r="B3" s="4">
        <f>AVERAGE(B2:B2)</f>
        <v>0</v>
      </c>
      <c r="C3" s="10"/>
      <c r="D3" s="4">
        <f t="shared" ref="D3:H3" si="0">AVERAGE(D2:D2)</f>
        <v>0</v>
      </c>
      <c r="E3" s="10"/>
      <c r="F3" s="4">
        <f t="shared" si="0"/>
        <v>0</v>
      </c>
      <c r="G3" s="10"/>
      <c r="H3" s="4">
        <f t="shared" si="0"/>
        <v>0</v>
      </c>
    </row>
  </sheetData>
  <mergeCells count="1">
    <mergeCell ref="J1:J2"/>
  </mergeCells>
  <hyperlinks>
    <hyperlink ref="J1:J2" location="Toelichting!A1" display="Terug naar toelichting" xr:uid="{3E4D0F17-975C-43E8-B8DA-063D4AA033AA}"/>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BE192-C13F-4D4F-AD3D-581545AE9FB3}">
  <sheetPr>
    <tabColor theme="6"/>
  </sheetPr>
  <dimension ref="A1:TXX250"/>
  <sheetViews>
    <sheetView showGridLines="0" tabSelected="1" zoomScaleNormal="100" workbookViewId="0">
      <pane xSplit="3" ySplit="4" topLeftCell="D5" activePane="bottomRight" state="frozen"/>
      <selection pane="topRight" activeCell="D1" sqref="D1"/>
      <selection pane="bottomLeft" activeCell="A5" sqref="A5"/>
      <selection pane="bottomRight" activeCell="D5" sqref="D5"/>
    </sheetView>
  </sheetViews>
  <sheetFormatPr defaultRowHeight="13.8" x14ac:dyDescent="0.3"/>
  <cols>
    <col min="1" max="1" width="55.77734375" style="28" customWidth="1"/>
    <col min="2" max="2" width="10.77734375" style="28" customWidth="1"/>
    <col min="3" max="3" width="18.77734375" style="28" customWidth="1"/>
    <col min="4" max="4" width="17.77734375" style="28" customWidth="1"/>
    <col min="5" max="5" width="0.109375" style="31" hidden="1" customWidth="1"/>
    <col min="6" max="6" width="17.77734375" style="31" hidden="1" customWidth="1"/>
    <col min="7" max="7" width="1.77734375" style="28" customWidth="1"/>
    <col min="8" max="8" width="17.77734375" style="28" customWidth="1"/>
    <col min="9" max="9" width="0.109375" style="31" hidden="1" customWidth="1"/>
    <col min="10" max="10" width="17.77734375" style="31" hidden="1" customWidth="1"/>
    <col min="11" max="11" width="1.77734375" style="28" customWidth="1"/>
    <col min="12" max="12" width="17.77734375" style="28" customWidth="1"/>
    <col min="13" max="13" width="0.109375" style="31" customWidth="1"/>
    <col min="14" max="14" width="17.77734375" style="31" hidden="1" customWidth="1"/>
    <col min="15" max="15" width="1.77734375" style="28" customWidth="1"/>
    <col min="16" max="16" width="17.77734375" style="28" customWidth="1"/>
    <col min="17" max="17" width="0.109375" style="31" customWidth="1"/>
    <col min="18" max="18" width="17.77734375" style="31" hidden="1" customWidth="1"/>
    <col min="19" max="19" width="1.77734375" style="28" customWidth="1"/>
    <col min="20" max="20" width="50.77734375" style="28" customWidth="1"/>
    <col min="21" max="21" width="10.77734375" style="28" customWidth="1"/>
    <col min="22" max="22" width="3.77734375" style="28" customWidth="1"/>
    <col min="23" max="23" width="50.77734375" style="28" customWidth="1"/>
    <col min="24" max="24" width="10.77734375" style="28" customWidth="1"/>
    <col min="25" max="25" width="3.77734375" style="28" customWidth="1"/>
    <col min="26" max="14168" width="8.88671875" style="28"/>
    <col min="14169" max="16384" width="8.88671875" style="31"/>
  </cols>
  <sheetData>
    <row r="1" spans="1:21" ht="30.9" customHeight="1" x14ac:dyDescent="0.3">
      <c r="A1" s="79" t="s">
        <v>302</v>
      </c>
      <c r="B1" s="80"/>
      <c r="C1" s="81"/>
      <c r="D1" s="88" t="s">
        <v>290</v>
      </c>
      <c r="E1" s="96"/>
      <c r="F1" s="39"/>
      <c r="G1" s="65"/>
      <c r="H1" s="90" t="s">
        <v>291</v>
      </c>
      <c r="I1" s="101"/>
      <c r="J1" s="36"/>
      <c r="K1" s="65"/>
      <c r="L1" s="92" t="s">
        <v>292</v>
      </c>
      <c r="M1" s="104"/>
      <c r="N1" s="33"/>
      <c r="O1" s="65"/>
      <c r="P1" s="94" t="s">
        <v>293</v>
      </c>
      <c r="Q1" s="107"/>
      <c r="R1" s="77"/>
      <c r="U1" s="76" t="s">
        <v>234</v>
      </c>
    </row>
    <row r="2" spans="1:21" ht="23.4" x14ac:dyDescent="0.3">
      <c r="A2" s="82"/>
      <c r="B2" s="83"/>
      <c r="C2" s="84"/>
      <c r="D2" s="89"/>
      <c r="E2" s="97"/>
      <c r="F2" s="40"/>
      <c r="G2" s="65"/>
      <c r="H2" s="91"/>
      <c r="I2" s="102"/>
      <c r="J2" s="37"/>
      <c r="K2" s="65"/>
      <c r="L2" s="93"/>
      <c r="M2" s="105"/>
      <c r="N2" s="34"/>
      <c r="O2" s="65"/>
      <c r="P2" s="95"/>
      <c r="Q2" s="108"/>
      <c r="R2" s="78"/>
      <c r="U2" s="76"/>
    </row>
    <row r="3" spans="1:21" ht="23.4" customHeight="1" x14ac:dyDescent="0.3">
      <c r="A3" s="85"/>
      <c r="B3" s="86"/>
      <c r="C3" s="87"/>
      <c r="D3" s="29" t="s">
        <v>294</v>
      </c>
      <c r="E3" s="98"/>
      <c r="F3" s="41"/>
      <c r="G3" s="65"/>
      <c r="H3" s="68" t="s">
        <v>295</v>
      </c>
      <c r="I3" s="103"/>
      <c r="J3" s="38"/>
      <c r="K3" s="65"/>
      <c r="L3" s="67" t="s">
        <v>296</v>
      </c>
      <c r="M3" s="106"/>
      <c r="N3" s="35"/>
      <c r="O3" s="65"/>
      <c r="P3" s="63" t="s">
        <v>297</v>
      </c>
      <c r="Q3" s="109"/>
      <c r="R3" s="42"/>
    </row>
    <row r="4" spans="1:21" ht="27.6" customHeight="1" x14ac:dyDescent="0.3">
      <c r="A4" s="26" t="s">
        <v>238</v>
      </c>
      <c r="B4" s="26" t="s">
        <v>239</v>
      </c>
      <c r="C4" s="26" t="s">
        <v>247</v>
      </c>
      <c r="D4" s="26" t="s">
        <v>240</v>
      </c>
      <c r="E4" s="99"/>
      <c r="F4" s="43" t="s">
        <v>241</v>
      </c>
      <c r="H4" s="26" t="s">
        <v>240</v>
      </c>
      <c r="I4" s="99"/>
      <c r="J4" s="43" t="s">
        <v>241</v>
      </c>
      <c r="L4" s="26" t="s">
        <v>240</v>
      </c>
      <c r="M4" s="99"/>
      <c r="N4" s="43" t="s">
        <v>241</v>
      </c>
      <c r="P4" s="26" t="s">
        <v>240</v>
      </c>
      <c r="Q4" s="99"/>
      <c r="R4" s="43" t="s">
        <v>241</v>
      </c>
      <c r="T4" s="69" t="s">
        <v>242</v>
      </c>
      <c r="U4" s="70"/>
    </row>
    <row r="5" spans="1:21" ht="14.4" x14ac:dyDescent="0.3">
      <c r="A5" s="47" t="s">
        <v>177</v>
      </c>
      <c r="B5" s="48">
        <v>801</v>
      </c>
      <c r="C5" s="49" t="s">
        <v>248</v>
      </c>
      <c r="D5" s="50">
        <v>1</v>
      </c>
      <c r="E5" s="27">
        <v>430</v>
      </c>
      <c r="F5" s="44">
        <f>E5*D5</f>
        <v>430</v>
      </c>
      <c r="H5" s="64">
        <v>1</v>
      </c>
      <c r="I5" s="27">
        <v>0</v>
      </c>
      <c r="J5" s="44">
        <f>H5*I5</f>
        <v>0</v>
      </c>
      <c r="L5" s="64">
        <v>1</v>
      </c>
      <c r="M5" s="27">
        <v>176</v>
      </c>
      <c r="N5" s="44">
        <f>M5*L5</f>
        <v>176</v>
      </c>
      <c r="P5" s="64">
        <v>1</v>
      </c>
      <c r="Q5" s="27">
        <v>195</v>
      </c>
      <c r="R5" s="44">
        <f>Q5*P5</f>
        <v>195</v>
      </c>
      <c r="T5" s="71"/>
      <c r="U5" s="72"/>
    </row>
    <row r="6" spans="1:21" ht="14.4" x14ac:dyDescent="0.3">
      <c r="A6" s="47" t="s">
        <v>187</v>
      </c>
      <c r="B6" s="48">
        <v>431</v>
      </c>
      <c r="C6" s="49" t="s">
        <v>248</v>
      </c>
      <c r="D6" s="50">
        <v>0</v>
      </c>
      <c r="E6" s="27">
        <v>36</v>
      </c>
      <c r="F6" s="44">
        <f t="shared" ref="F6:F69" si="0">E6*D6</f>
        <v>0</v>
      </c>
      <c r="H6" s="64">
        <v>0</v>
      </c>
      <c r="I6" s="27">
        <v>0</v>
      </c>
      <c r="J6" s="44">
        <f t="shared" ref="J6:J69" si="1">H6*I6</f>
        <v>0</v>
      </c>
      <c r="L6" s="64">
        <v>0</v>
      </c>
      <c r="M6" s="27">
        <v>225</v>
      </c>
      <c r="N6" s="44">
        <f t="shared" ref="N6:N69" si="2">M6*L6</f>
        <v>0</v>
      </c>
      <c r="P6" s="64">
        <v>0</v>
      </c>
      <c r="Q6" s="27">
        <v>170</v>
      </c>
      <c r="R6" s="44">
        <f t="shared" ref="R6:R69" si="3">Q6*P6</f>
        <v>0</v>
      </c>
      <c r="T6" s="71"/>
      <c r="U6" s="72"/>
    </row>
    <row r="7" spans="1:21" ht="14.4" x14ac:dyDescent="0.3">
      <c r="A7" s="47" t="s">
        <v>176</v>
      </c>
      <c r="B7" s="48">
        <v>436</v>
      </c>
      <c r="C7" s="49" t="s">
        <v>248</v>
      </c>
      <c r="D7" s="50">
        <v>0</v>
      </c>
      <c r="E7" s="27">
        <v>6</v>
      </c>
      <c r="F7" s="44">
        <f t="shared" si="0"/>
        <v>0</v>
      </c>
      <c r="H7" s="64">
        <v>0</v>
      </c>
      <c r="I7" s="27">
        <v>0</v>
      </c>
      <c r="J7" s="44">
        <f t="shared" si="1"/>
        <v>0</v>
      </c>
      <c r="L7" s="64">
        <v>0</v>
      </c>
      <c r="M7" s="27">
        <v>305</v>
      </c>
      <c r="N7" s="44">
        <f t="shared" si="2"/>
        <v>0</v>
      </c>
      <c r="P7" s="64">
        <v>0</v>
      </c>
      <c r="Q7" s="27">
        <v>125</v>
      </c>
      <c r="R7" s="44">
        <f t="shared" si="3"/>
        <v>0</v>
      </c>
      <c r="T7" s="71"/>
      <c r="U7" s="72"/>
    </row>
    <row r="8" spans="1:21" ht="14.4" x14ac:dyDescent="0.3">
      <c r="A8" s="47" t="s">
        <v>162</v>
      </c>
      <c r="B8" s="48">
        <v>4275</v>
      </c>
      <c r="C8" s="49" t="s">
        <v>248</v>
      </c>
      <c r="D8" s="50">
        <v>0</v>
      </c>
      <c r="E8" s="27">
        <v>969</v>
      </c>
      <c r="F8" s="44">
        <f t="shared" si="0"/>
        <v>0</v>
      </c>
      <c r="H8" s="64">
        <v>0</v>
      </c>
      <c r="I8" s="27">
        <v>1498</v>
      </c>
      <c r="J8" s="44">
        <f t="shared" si="1"/>
        <v>0</v>
      </c>
      <c r="L8" s="64">
        <v>0</v>
      </c>
      <c r="M8" s="27">
        <v>788</v>
      </c>
      <c r="N8" s="44">
        <f t="shared" si="2"/>
        <v>0</v>
      </c>
      <c r="P8" s="64">
        <v>0</v>
      </c>
      <c r="Q8" s="27">
        <v>1020</v>
      </c>
      <c r="R8" s="44">
        <f t="shared" si="3"/>
        <v>0</v>
      </c>
      <c r="T8" s="71"/>
      <c r="U8" s="72"/>
    </row>
    <row r="9" spans="1:21" ht="14.4" x14ac:dyDescent="0.3">
      <c r="A9" s="47" t="s">
        <v>166</v>
      </c>
      <c r="B9" s="48">
        <v>1082</v>
      </c>
      <c r="C9" s="49" t="s">
        <v>248</v>
      </c>
      <c r="D9" s="50">
        <v>0</v>
      </c>
      <c r="E9" s="27">
        <v>573</v>
      </c>
      <c r="F9" s="44">
        <f t="shared" si="0"/>
        <v>0</v>
      </c>
      <c r="H9" s="64">
        <v>0</v>
      </c>
      <c r="I9" s="27">
        <v>145</v>
      </c>
      <c r="J9" s="44">
        <f t="shared" si="1"/>
        <v>0</v>
      </c>
      <c r="L9" s="64">
        <v>0</v>
      </c>
      <c r="M9" s="27">
        <v>136</v>
      </c>
      <c r="N9" s="44">
        <f t="shared" si="2"/>
        <v>0</v>
      </c>
      <c r="P9" s="64">
        <v>0</v>
      </c>
      <c r="Q9" s="27">
        <v>228</v>
      </c>
      <c r="R9" s="44">
        <f t="shared" si="3"/>
        <v>0</v>
      </c>
      <c r="T9" s="71"/>
      <c r="U9" s="72"/>
    </row>
    <row r="10" spans="1:21" ht="14.4" x14ac:dyDescent="0.3">
      <c r="A10" s="47" t="s">
        <v>164</v>
      </c>
      <c r="B10" s="48">
        <v>1664</v>
      </c>
      <c r="C10" s="49" t="s">
        <v>248</v>
      </c>
      <c r="D10" s="50">
        <v>0</v>
      </c>
      <c r="E10" s="27">
        <v>452</v>
      </c>
      <c r="F10" s="44">
        <f t="shared" si="0"/>
        <v>0</v>
      </c>
      <c r="H10" s="64">
        <v>0</v>
      </c>
      <c r="I10" s="27">
        <v>854</v>
      </c>
      <c r="J10" s="44">
        <f t="shared" si="1"/>
        <v>0</v>
      </c>
      <c r="L10" s="64">
        <v>0</v>
      </c>
      <c r="M10" s="27">
        <v>0</v>
      </c>
      <c r="N10" s="44">
        <f t="shared" si="2"/>
        <v>0</v>
      </c>
      <c r="P10" s="64">
        <v>0</v>
      </c>
      <c r="Q10" s="27">
        <v>358</v>
      </c>
      <c r="R10" s="44">
        <f t="shared" si="3"/>
        <v>0</v>
      </c>
      <c r="T10" s="71"/>
      <c r="U10" s="72"/>
    </row>
    <row r="11" spans="1:21" ht="14.4" x14ac:dyDescent="0.3">
      <c r="A11" s="47" t="s">
        <v>174</v>
      </c>
      <c r="B11" s="48">
        <v>543</v>
      </c>
      <c r="C11" s="49" t="s">
        <v>248</v>
      </c>
      <c r="D11" s="50">
        <v>0</v>
      </c>
      <c r="E11" s="27">
        <v>100</v>
      </c>
      <c r="F11" s="44">
        <f t="shared" si="0"/>
        <v>0</v>
      </c>
      <c r="H11" s="64">
        <v>0</v>
      </c>
      <c r="I11" s="27">
        <v>345</v>
      </c>
      <c r="J11" s="44">
        <f t="shared" si="1"/>
        <v>0</v>
      </c>
      <c r="L11" s="64">
        <v>0</v>
      </c>
      <c r="M11" s="27">
        <v>0</v>
      </c>
      <c r="N11" s="44">
        <f t="shared" si="2"/>
        <v>0</v>
      </c>
      <c r="P11" s="64">
        <v>0</v>
      </c>
      <c r="Q11" s="27">
        <v>98</v>
      </c>
      <c r="R11" s="44">
        <f t="shared" si="3"/>
        <v>0</v>
      </c>
      <c r="T11" s="71"/>
      <c r="U11" s="72"/>
    </row>
    <row r="12" spans="1:21" ht="14.4" x14ac:dyDescent="0.3">
      <c r="A12" s="47" t="s">
        <v>202</v>
      </c>
      <c r="B12" s="48">
        <v>3128</v>
      </c>
      <c r="C12" s="49" t="s">
        <v>248</v>
      </c>
      <c r="D12" s="50">
        <v>0</v>
      </c>
      <c r="E12" s="27">
        <v>1257</v>
      </c>
      <c r="F12" s="44">
        <f t="shared" si="0"/>
        <v>0</v>
      </c>
      <c r="H12" s="64">
        <v>0</v>
      </c>
      <c r="I12" s="27">
        <v>326</v>
      </c>
      <c r="J12" s="44">
        <f t="shared" si="1"/>
        <v>0</v>
      </c>
      <c r="L12" s="64">
        <v>0</v>
      </c>
      <c r="M12" s="27">
        <v>925</v>
      </c>
      <c r="N12" s="44">
        <f t="shared" si="2"/>
        <v>0</v>
      </c>
      <c r="P12" s="64">
        <v>0</v>
      </c>
      <c r="Q12" s="27">
        <v>620</v>
      </c>
      <c r="R12" s="44">
        <f t="shared" si="3"/>
        <v>0</v>
      </c>
      <c r="T12" s="71"/>
      <c r="U12" s="72"/>
    </row>
    <row r="13" spans="1:21" ht="14.4" x14ac:dyDescent="0.3">
      <c r="A13" s="47" t="s">
        <v>167</v>
      </c>
      <c r="B13" s="48">
        <v>996</v>
      </c>
      <c r="C13" s="49" t="s">
        <v>248</v>
      </c>
      <c r="D13" s="50">
        <v>0</v>
      </c>
      <c r="E13" s="27">
        <v>738</v>
      </c>
      <c r="F13" s="44">
        <f t="shared" si="0"/>
        <v>0</v>
      </c>
      <c r="H13" s="64">
        <v>0</v>
      </c>
      <c r="I13" s="27">
        <v>123</v>
      </c>
      <c r="J13" s="44">
        <f t="shared" si="1"/>
        <v>0</v>
      </c>
      <c r="L13" s="64">
        <v>0</v>
      </c>
      <c r="M13" s="27">
        <v>25</v>
      </c>
      <c r="N13" s="44">
        <f t="shared" si="2"/>
        <v>0</v>
      </c>
      <c r="P13" s="64">
        <v>0</v>
      </c>
      <c r="Q13" s="27">
        <v>110</v>
      </c>
      <c r="R13" s="44">
        <f t="shared" si="3"/>
        <v>0</v>
      </c>
      <c r="T13" s="71"/>
      <c r="U13" s="72"/>
    </row>
    <row r="14" spans="1:21" ht="14.4" x14ac:dyDescent="0.3">
      <c r="A14" s="47" t="s">
        <v>169</v>
      </c>
      <c r="B14" s="48">
        <v>835</v>
      </c>
      <c r="C14" s="49" t="s">
        <v>248</v>
      </c>
      <c r="D14" s="50">
        <v>0</v>
      </c>
      <c r="E14" s="27">
        <v>220</v>
      </c>
      <c r="F14" s="44">
        <f t="shared" si="0"/>
        <v>0</v>
      </c>
      <c r="H14" s="64">
        <v>0</v>
      </c>
      <c r="I14" s="27">
        <v>95</v>
      </c>
      <c r="J14" s="44">
        <f t="shared" si="1"/>
        <v>0</v>
      </c>
      <c r="L14" s="64">
        <v>0</v>
      </c>
      <c r="M14" s="27">
        <v>320</v>
      </c>
      <c r="N14" s="44">
        <f t="shared" si="2"/>
        <v>0</v>
      </c>
      <c r="P14" s="64">
        <v>0</v>
      </c>
      <c r="Q14" s="27">
        <v>200</v>
      </c>
      <c r="R14" s="44">
        <f t="shared" si="3"/>
        <v>0</v>
      </c>
      <c r="T14" s="71"/>
      <c r="U14" s="72"/>
    </row>
    <row r="15" spans="1:21" ht="14.4" x14ac:dyDescent="0.3">
      <c r="A15" s="47" t="s">
        <v>179</v>
      </c>
      <c r="B15" s="48">
        <v>453</v>
      </c>
      <c r="C15" s="49" t="s">
        <v>248</v>
      </c>
      <c r="D15" s="50">
        <v>0</v>
      </c>
      <c r="E15" s="27">
        <v>156</v>
      </c>
      <c r="F15" s="44">
        <f t="shared" si="0"/>
        <v>0</v>
      </c>
      <c r="H15" s="64">
        <v>0</v>
      </c>
      <c r="I15" s="27">
        <v>47</v>
      </c>
      <c r="J15" s="44">
        <f t="shared" si="1"/>
        <v>0</v>
      </c>
      <c r="L15" s="64">
        <v>0</v>
      </c>
      <c r="M15" s="27">
        <v>150</v>
      </c>
      <c r="N15" s="44">
        <f t="shared" si="2"/>
        <v>0</v>
      </c>
      <c r="P15" s="64">
        <v>0</v>
      </c>
      <c r="Q15" s="27">
        <v>100</v>
      </c>
      <c r="R15" s="44">
        <f t="shared" si="3"/>
        <v>0</v>
      </c>
      <c r="T15" s="71"/>
      <c r="U15" s="72"/>
    </row>
    <row r="16" spans="1:21" ht="14.4" x14ac:dyDescent="0.3">
      <c r="A16" s="47" t="s">
        <v>307</v>
      </c>
      <c r="B16" s="48">
        <v>143</v>
      </c>
      <c r="C16" s="49" t="s">
        <v>249</v>
      </c>
      <c r="D16" s="50">
        <v>0</v>
      </c>
      <c r="E16" s="27">
        <v>33</v>
      </c>
      <c r="F16" s="44">
        <f t="shared" si="0"/>
        <v>0</v>
      </c>
      <c r="H16" s="64">
        <v>0</v>
      </c>
      <c r="I16" s="27">
        <v>0</v>
      </c>
      <c r="J16" s="44">
        <f t="shared" si="1"/>
        <v>0</v>
      </c>
      <c r="L16" s="64">
        <v>0</v>
      </c>
      <c r="M16" s="27">
        <v>10</v>
      </c>
      <c r="N16" s="44">
        <f t="shared" si="2"/>
        <v>0</v>
      </c>
      <c r="P16" s="64">
        <v>0</v>
      </c>
      <c r="Q16" s="27">
        <v>100</v>
      </c>
      <c r="R16" s="44">
        <f t="shared" si="3"/>
        <v>0</v>
      </c>
      <c r="T16" s="71"/>
      <c r="U16" s="72"/>
    </row>
    <row r="17" spans="1:23" ht="14.4" x14ac:dyDescent="0.3">
      <c r="A17" s="47" t="s">
        <v>308</v>
      </c>
      <c r="B17" s="48">
        <v>218</v>
      </c>
      <c r="C17" s="49" t="s">
        <v>249</v>
      </c>
      <c r="D17" s="50">
        <v>0</v>
      </c>
      <c r="E17" s="27">
        <v>53</v>
      </c>
      <c r="F17" s="44">
        <f t="shared" si="0"/>
        <v>0</v>
      </c>
      <c r="H17" s="64">
        <v>0</v>
      </c>
      <c r="I17" s="27">
        <v>3</v>
      </c>
      <c r="J17" s="44">
        <f t="shared" si="1"/>
        <v>0</v>
      </c>
      <c r="L17" s="64">
        <v>0</v>
      </c>
      <c r="M17" s="27">
        <v>4</v>
      </c>
      <c r="N17" s="44">
        <f t="shared" si="2"/>
        <v>0</v>
      </c>
      <c r="P17" s="64">
        <v>0</v>
      </c>
      <c r="Q17" s="27">
        <v>158</v>
      </c>
      <c r="R17" s="44">
        <f t="shared" si="3"/>
        <v>0</v>
      </c>
      <c r="T17" s="71"/>
      <c r="U17" s="72"/>
    </row>
    <row r="18" spans="1:23" ht="14.4" x14ac:dyDescent="0.3">
      <c r="A18" s="47" t="s">
        <v>91</v>
      </c>
      <c r="B18" s="48">
        <v>18</v>
      </c>
      <c r="C18" s="49" t="s">
        <v>250</v>
      </c>
      <c r="D18" s="50">
        <v>0</v>
      </c>
      <c r="E18" s="27">
        <v>12</v>
      </c>
      <c r="F18" s="44">
        <f t="shared" si="0"/>
        <v>0</v>
      </c>
      <c r="H18" s="64">
        <v>0</v>
      </c>
      <c r="I18" s="27">
        <v>0</v>
      </c>
      <c r="J18" s="44">
        <f t="shared" si="1"/>
        <v>0</v>
      </c>
      <c r="L18" s="64">
        <v>0</v>
      </c>
      <c r="M18" s="27">
        <v>1</v>
      </c>
      <c r="N18" s="44">
        <f t="shared" si="2"/>
        <v>0</v>
      </c>
      <c r="P18" s="64">
        <v>0</v>
      </c>
      <c r="Q18" s="27">
        <v>5</v>
      </c>
      <c r="R18" s="44">
        <f t="shared" si="3"/>
        <v>0</v>
      </c>
      <c r="T18" s="71"/>
      <c r="U18" s="72"/>
    </row>
    <row r="19" spans="1:23" ht="14.4" x14ac:dyDescent="0.3">
      <c r="A19" s="47" t="s">
        <v>134</v>
      </c>
      <c r="B19" s="48">
        <v>98</v>
      </c>
      <c r="C19" s="49" t="s">
        <v>251</v>
      </c>
      <c r="D19" s="50">
        <v>0</v>
      </c>
      <c r="E19" s="27">
        <v>0</v>
      </c>
      <c r="F19" s="44">
        <f t="shared" si="0"/>
        <v>0</v>
      </c>
      <c r="H19" s="64">
        <v>0</v>
      </c>
      <c r="I19" s="27">
        <v>30</v>
      </c>
      <c r="J19" s="44">
        <f t="shared" si="1"/>
        <v>0</v>
      </c>
      <c r="L19" s="64">
        <v>0</v>
      </c>
      <c r="M19" s="27">
        <v>68</v>
      </c>
      <c r="N19" s="44">
        <f t="shared" si="2"/>
        <v>0</v>
      </c>
      <c r="P19" s="64">
        <v>0</v>
      </c>
      <c r="Q19" s="27">
        <v>0</v>
      </c>
      <c r="R19" s="44">
        <f t="shared" si="3"/>
        <v>0</v>
      </c>
      <c r="T19" s="71"/>
      <c r="U19" s="72"/>
      <c r="W19" s="73"/>
    </row>
    <row r="20" spans="1:23" ht="14.4" x14ac:dyDescent="0.3">
      <c r="A20" s="47" t="s">
        <v>205</v>
      </c>
      <c r="B20" s="48">
        <v>30</v>
      </c>
      <c r="C20" s="49" t="s">
        <v>251</v>
      </c>
      <c r="D20" s="50">
        <v>0</v>
      </c>
      <c r="E20" s="27">
        <v>16</v>
      </c>
      <c r="F20" s="44">
        <f t="shared" si="0"/>
        <v>0</v>
      </c>
      <c r="H20" s="64">
        <v>0</v>
      </c>
      <c r="I20" s="27">
        <v>3</v>
      </c>
      <c r="J20" s="44">
        <f t="shared" si="1"/>
        <v>0</v>
      </c>
      <c r="L20" s="64">
        <v>0</v>
      </c>
      <c r="M20" s="27">
        <v>11</v>
      </c>
      <c r="N20" s="44">
        <f t="shared" si="2"/>
        <v>0</v>
      </c>
      <c r="P20" s="64">
        <v>0</v>
      </c>
      <c r="Q20" s="27">
        <v>0</v>
      </c>
      <c r="R20" s="44">
        <f t="shared" si="3"/>
        <v>0</v>
      </c>
      <c r="T20" s="71"/>
      <c r="U20" s="72"/>
    </row>
    <row r="21" spans="1:23" ht="14.4" x14ac:dyDescent="0.3">
      <c r="A21" s="47" t="s">
        <v>203</v>
      </c>
      <c r="B21" s="48">
        <v>1702</v>
      </c>
      <c r="C21" s="49" t="s">
        <v>248</v>
      </c>
      <c r="D21" s="50">
        <v>0</v>
      </c>
      <c r="E21" s="27">
        <v>741</v>
      </c>
      <c r="F21" s="44">
        <f t="shared" si="0"/>
        <v>0</v>
      </c>
      <c r="H21" s="64">
        <v>0</v>
      </c>
      <c r="I21" s="27">
        <v>132</v>
      </c>
      <c r="J21" s="44">
        <f t="shared" si="1"/>
        <v>0</v>
      </c>
      <c r="L21" s="64">
        <v>0</v>
      </c>
      <c r="M21" s="27">
        <v>650</v>
      </c>
      <c r="N21" s="44">
        <f t="shared" si="2"/>
        <v>0</v>
      </c>
      <c r="P21" s="64">
        <v>0</v>
      </c>
      <c r="Q21" s="27">
        <v>179</v>
      </c>
      <c r="R21" s="44">
        <f t="shared" si="3"/>
        <v>0</v>
      </c>
      <c r="T21" s="71"/>
      <c r="U21" s="72"/>
    </row>
    <row r="22" spans="1:23" ht="14.4" x14ac:dyDescent="0.3">
      <c r="A22" s="47" t="s">
        <v>201</v>
      </c>
      <c r="B22" s="48">
        <v>1903</v>
      </c>
      <c r="C22" s="49" t="s">
        <v>248</v>
      </c>
      <c r="D22" s="50">
        <v>0</v>
      </c>
      <c r="E22" s="27">
        <v>1137</v>
      </c>
      <c r="F22" s="44">
        <f t="shared" si="0"/>
        <v>0</v>
      </c>
      <c r="H22" s="64">
        <v>0</v>
      </c>
      <c r="I22" s="27">
        <v>280</v>
      </c>
      <c r="J22" s="44">
        <f t="shared" si="1"/>
        <v>0</v>
      </c>
      <c r="L22" s="64">
        <v>0</v>
      </c>
      <c r="M22" s="27">
        <v>315</v>
      </c>
      <c r="N22" s="44">
        <f t="shared" si="2"/>
        <v>0</v>
      </c>
      <c r="P22" s="64">
        <v>0</v>
      </c>
      <c r="Q22" s="27">
        <v>171</v>
      </c>
      <c r="R22" s="44">
        <f t="shared" si="3"/>
        <v>0</v>
      </c>
      <c r="T22" s="71"/>
      <c r="U22" s="72"/>
    </row>
    <row r="23" spans="1:23" ht="14.4" x14ac:dyDescent="0.3">
      <c r="A23" s="47" t="s">
        <v>204</v>
      </c>
      <c r="B23" s="48">
        <v>1295</v>
      </c>
      <c r="C23" s="49" t="s">
        <v>248</v>
      </c>
      <c r="D23" s="50">
        <v>0</v>
      </c>
      <c r="E23" s="27">
        <v>365</v>
      </c>
      <c r="F23" s="44">
        <f t="shared" si="0"/>
        <v>0</v>
      </c>
      <c r="H23" s="64">
        <v>0</v>
      </c>
      <c r="I23" s="27">
        <v>260</v>
      </c>
      <c r="J23" s="44">
        <f t="shared" si="1"/>
        <v>0</v>
      </c>
      <c r="L23" s="64">
        <v>0</v>
      </c>
      <c r="M23" s="27">
        <v>215</v>
      </c>
      <c r="N23" s="44">
        <f t="shared" si="2"/>
        <v>0</v>
      </c>
      <c r="P23" s="64">
        <v>0</v>
      </c>
      <c r="Q23" s="27">
        <v>455</v>
      </c>
      <c r="R23" s="44">
        <f t="shared" si="3"/>
        <v>0</v>
      </c>
      <c r="T23" s="71"/>
      <c r="U23" s="72"/>
    </row>
    <row r="24" spans="1:23" ht="14.4" x14ac:dyDescent="0.3">
      <c r="A24" s="47" t="s">
        <v>170</v>
      </c>
      <c r="B24" s="48">
        <v>685</v>
      </c>
      <c r="C24" s="49" t="s">
        <v>248</v>
      </c>
      <c r="D24" s="50">
        <v>0</v>
      </c>
      <c r="E24" s="27">
        <v>350</v>
      </c>
      <c r="F24" s="44">
        <f t="shared" si="0"/>
        <v>0</v>
      </c>
      <c r="H24" s="64">
        <v>0</v>
      </c>
      <c r="I24" s="27">
        <v>82</v>
      </c>
      <c r="J24" s="44">
        <f t="shared" si="1"/>
        <v>0</v>
      </c>
      <c r="L24" s="64">
        <v>0</v>
      </c>
      <c r="M24" s="27">
        <v>50</v>
      </c>
      <c r="N24" s="44">
        <f t="shared" si="2"/>
        <v>0</v>
      </c>
      <c r="P24" s="64">
        <v>0</v>
      </c>
      <c r="Q24" s="27">
        <v>203</v>
      </c>
      <c r="R24" s="44">
        <f t="shared" si="3"/>
        <v>0</v>
      </c>
      <c r="T24" s="71"/>
      <c r="U24" s="72"/>
    </row>
    <row r="25" spans="1:23" ht="14.4" x14ac:dyDescent="0.3">
      <c r="A25" s="47" t="s">
        <v>38</v>
      </c>
      <c r="B25" s="48">
        <v>33</v>
      </c>
      <c r="C25" s="49" t="s">
        <v>248</v>
      </c>
      <c r="D25" s="50">
        <v>0</v>
      </c>
      <c r="E25" s="27">
        <v>21</v>
      </c>
      <c r="F25" s="44">
        <f t="shared" si="0"/>
        <v>0</v>
      </c>
      <c r="H25" s="64">
        <v>0</v>
      </c>
      <c r="I25" s="27">
        <v>4</v>
      </c>
      <c r="J25" s="44">
        <f t="shared" si="1"/>
        <v>0</v>
      </c>
      <c r="L25" s="64">
        <v>0</v>
      </c>
      <c r="M25" s="27">
        <v>6</v>
      </c>
      <c r="N25" s="44">
        <f t="shared" si="2"/>
        <v>0</v>
      </c>
      <c r="P25" s="64">
        <v>0</v>
      </c>
      <c r="Q25" s="27">
        <v>2</v>
      </c>
      <c r="R25" s="44">
        <f t="shared" si="3"/>
        <v>0</v>
      </c>
      <c r="T25" s="71"/>
      <c r="U25" s="72"/>
    </row>
    <row r="26" spans="1:23" ht="14.4" x14ac:dyDescent="0.3">
      <c r="A26" s="47" t="s">
        <v>143</v>
      </c>
      <c r="B26" s="48">
        <v>14</v>
      </c>
      <c r="C26" s="49" t="s">
        <v>248</v>
      </c>
      <c r="D26" s="50">
        <v>0</v>
      </c>
      <c r="E26" s="27">
        <v>6</v>
      </c>
      <c r="F26" s="44">
        <f t="shared" si="0"/>
        <v>0</v>
      </c>
      <c r="H26" s="64">
        <v>0</v>
      </c>
      <c r="I26" s="27">
        <v>4</v>
      </c>
      <c r="J26" s="44">
        <f t="shared" si="1"/>
        <v>0</v>
      </c>
      <c r="L26" s="64">
        <v>0</v>
      </c>
      <c r="M26" s="27">
        <v>0</v>
      </c>
      <c r="N26" s="44">
        <f t="shared" si="2"/>
        <v>0</v>
      </c>
      <c r="P26" s="64">
        <v>0</v>
      </c>
      <c r="Q26" s="27">
        <v>4</v>
      </c>
      <c r="R26" s="44">
        <f t="shared" si="3"/>
        <v>0</v>
      </c>
      <c r="T26" s="71"/>
      <c r="U26" s="72"/>
    </row>
    <row r="27" spans="1:23" ht="14.4" x14ac:dyDescent="0.3">
      <c r="A27" s="47" t="s">
        <v>82</v>
      </c>
      <c r="B27" s="48">
        <v>1366</v>
      </c>
      <c r="C27" s="49" t="s">
        <v>248</v>
      </c>
      <c r="D27" s="50">
        <v>0</v>
      </c>
      <c r="E27" s="27">
        <v>0</v>
      </c>
      <c r="F27" s="44">
        <f t="shared" si="0"/>
        <v>0</v>
      </c>
      <c r="H27" s="64">
        <v>0</v>
      </c>
      <c r="I27" s="27">
        <v>1031</v>
      </c>
      <c r="J27" s="44">
        <f t="shared" si="1"/>
        <v>0</v>
      </c>
      <c r="L27" s="64">
        <v>0</v>
      </c>
      <c r="M27" s="27">
        <v>2</v>
      </c>
      <c r="N27" s="44">
        <f t="shared" si="2"/>
        <v>0</v>
      </c>
      <c r="P27" s="64">
        <v>0</v>
      </c>
      <c r="Q27" s="27">
        <v>333</v>
      </c>
      <c r="R27" s="44">
        <f t="shared" si="3"/>
        <v>0</v>
      </c>
      <c r="T27" s="71"/>
      <c r="U27" s="72"/>
    </row>
    <row r="28" spans="1:23" ht="14.4" x14ac:dyDescent="0.3">
      <c r="A28" s="47" t="s">
        <v>140</v>
      </c>
      <c r="B28" s="48">
        <v>116</v>
      </c>
      <c r="C28" s="49" t="s">
        <v>252</v>
      </c>
      <c r="D28" s="50">
        <v>0</v>
      </c>
      <c r="E28" s="27">
        <v>29</v>
      </c>
      <c r="F28" s="44">
        <f t="shared" si="0"/>
        <v>0</v>
      </c>
      <c r="H28" s="64">
        <v>0</v>
      </c>
      <c r="I28" s="27">
        <v>29</v>
      </c>
      <c r="J28" s="44">
        <f t="shared" si="1"/>
        <v>0</v>
      </c>
      <c r="L28" s="64">
        <v>0</v>
      </c>
      <c r="M28" s="27">
        <v>52</v>
      </c>
      <c r="N28" s="44">
        <f t="shared" si="2"/>
        <v>0</v>
      </c>
      <c r="P28" s="64">
        <v>0</v>
      </c>
      <c r="Q28" s="27">
        <v>6</v>
      </c>
      <c r="R28" s="44">
        <f t="shared" si="3"/>
        <v>0</v>
      </c>
      <c r="T28" s="71"/>
      <c r="U28" s="72"/>
    </row>
    <row r="29" spans="1:23" ht="14.4" x14ac:dyDescent="0.3">
      <c r="A29" s="47" t="s">
        <v>152</v>
      </c>
      <c r="B29" s="48">
        <v>160</v>
      </c>
      <c r="C29" s="49" t="s">
        <v>252</v>
      </c>
      <c r="D29" s="50">
        <v>0</v>
      </c>
      <c r="E29" s="27">
        <v>30</v>
      </c>
      <c r="F29" s="44">
        <f t="shared" si="0"/>
        <v>0</v>
      </c>
      <c r="H29" s="64">
        <v>0</v>
      </c>
      <c r="I29" s="27">
        <v>77</v>
      </c>
      <c r="J29" s="44">
        <f t="shared" si="1"/>
        <v>0</v>
      </c>
      <c r="L29" s="64">
        <v>0</v>
      </c>
      <c r="M29" s="27">
        <v>42</v>
      </c>
      <c r="N29" s="44">
        <f t="shared" si="2"/>
        <v>0</v>
      </c>
      <c r="P29" s="64">
        <v>0</v>
      </c>
      <c r="Q29" s="27">
        <v>11</v>
      </c>
      <c r="R29" s="44">
        <f t="shared" si="3"/>
        <v>0</v>
      </c>
      <c r="T29" s="71"/>
      <c r="U29" s="72"/>
    </row>
    <row r="30" spans="1:23" ht="14.4" x14ac:dyDescent="0.3">
      <c r="A30" s="47" t="s">
        <v>30</v>
      </c>
      <c r="B30" s="48">
        <v>246</v>
      </c>
      <c r="C30" s="49" t="s">
        <v>253</v>
      </c>
      <c r="D30" s="50">
        <v>0</v>
      </c>
      <c r="E30" s="27">
        <v>94</v>
      </c>
      <c r="F30" s="44">
        <f t="shared" si="0"/>
        <v>0</v>
      </c>
      <c r="H30" s="64">
        <v>0</v>
      </c>
      <c r="I30" s="27">
        <v>48</v>
      </c>
      <c r="J30" s="44">
        <f t="shared" si="1"/>
        <v>0</v>
      </c>
      <c r="L30" s="64">
        <v>0</v>
      </c>
      <c r="M30" s="27">
        <v>63</v>
      </c>
      <c r="N30" s="44">
        <f t="shared" si="2"/>
        <v>0</v>
      </c>
      <c r="P30" s="64">
        <v>0</v>
      </c>
      <c r="Q30" s="27">
        <v>41</v>
      </c>
      <c r="R30" s="44">
        <f t="shared" si="3"/>
        <v>0</v>
      </c>
      <c r="T30" s="71"/>
      <c r="U30" s="72"/>
    </row>
    <row r="31" spans="1:23" ht="14.4" x14ac:dyDescent="0.3">
      <c r="A31" s="47" t="s">
        <v>138</v>
      </c>
      <c r="B31" s="48">
        <v>70</v>
      </c>
      <c r="C31" s="49" t="s">
        <v>254</v>
      </c>
      <c r="D31" s="50">
        <v>0</v>
      </c>
      <c r="E31" s="27">
        <v>7</v>
      </c>
      <c r="F31" s="44">
        <f t="shared" si="0"/>
        <v>0</v>
      </c>
      <c r="H31" s="64">
        <v>0</v>
      </c>
      <c r="I31" s="27">
        <v>15</v>
      </c>
      <c r="J31" s="44">
        <f t="shared" si="1"/>
        <v>0</v>
      </c>
      <c r="L31" s="64">
        <v>0</v>
      </c>
      <c r="M31" s="27">
        <v>47</v>
      </c>
      <c r="N31" s="44">
        <f t="shared" si="2"/>
        <v>0</v>
      </c>
      <c r="P31" s="64">
        <v>0</v>
      </c>
      <c r="Q31" s="27">
        <v>1</v>
      </c>
      <c r="R31" s="44">
        <f t="shared" si="3"/>
        <v>0</v>
      </c>
      <c r="T31" s="71"/>
      <c r="U31" s="72"/>
    </row>
    <row r="32" spans="1:23" ht="14.4" x14ac:dyDescent="0.3">
      <c r="A32" s="47" t="s">
        <v>64</v>
      </c>
      <c r="B32" s="48">
        <v>293</v>
      </c>
      <c r="C32" s="49" t="s">
        <v>252</v>
      </c>
      <c r="D32" s="50">
        <v>0</v>
      </c>
      <c r="E32" s="27">
        <v>133</v>
      </c>
      <c r="F32" s="44">
        <f t="shared" si="0"/>
        <v>0</v>
      </c>
      <c r="H32" s="64">
        <v>0</v>
      </c>
      <c r="I32" s="27">
        <v>44</v>
      </c>
      <c r="J32" s="44">
        <f t="shared" si="1"/>
        <v>0</v>
      </c>
      <c r="L32" s="64">
        <v>0</v>
      </c>
      <c r="M32" s="27">
        <v>99</v>
      </c>
      <c r="N32" s="44">
        <f t="shared" si="2"/>
        <v>0</v>
      </c>
      <c r="P32" s="64">
        <v>0</v>
      </c>
      <c r="Q32" s="27">
        <v>17</v>
      </c>
      <c r="R32" s="44">
        <f t="shared" si="3"/>
        <v>0</v>
      </c>
      <c r="T32" s="71"/>
      <c r="U32" s="72"/>
    </row>
    <row r="33" spans="1:21" ht="14.4" x14ac:dyDescent="0.3">
      <c r="A33" s="47" t="s">
        <v>77</v>
      </c>
      <c r="B33" s="48">
        <v>436</v>
      </c>
      <c r="C33" s="49" t="s">
        <v>252</v>
      </c>
      <c r="D33" s="50">
        <v>0</v>
      </c>
      <c r="E33" s="27">
        <v>139</v>
      </c>
      <c r="F33" s="44">
        <f t="shared" si="0"/>
        <v>0</v>
      </c>
      <c r="H33" s="64">
        <v>0</v>
      </c>
      <c r="I33" s="27">
        <v>176</v>
      </c>
      <c r="J33" s="44">
        <f t="shared" si="1"/>
        <v>0</v>
      </c>
      <c r="L33" s="64">
        <v>0</v>
      </c>
      <c r="M33" s="27">
        <v>94</v>
      </c>
      <c r="N33" s="44">
        <f t="shared" si="2"/>
        <v>0</v>
      </c>
      <c r="P33" s="64">
        <v>0</v>
      </c>
      <c r="Q33" s="27">
        <v>27</v>
      </c>
      <c r="R33" s="44">
        <f t="shared" si="3"/>
        <v>0</v>
      </c>
      <c r="T33" s="71"/>
      <c r="U33" s="72"/>
    </row>
    <row r="34" spans="1:21" ht="14.4" x14ac:dyDescent="0.3">
      <c r="A34" s="47" t="s">
        <v>92</v>
      </c>
      <c r="B34" s="48">
        <v>55</v>
      </c>
      <c r="C34" s="49" t="s">
        <v>255</v>
      </c>
      <c r="D34" s="50">
        <v>0</v>
      </c>
      <c r="E34" s="27">
        <v>17</v>
      </c>
      <c r="F34" s="44">
        <f t="shared" si="0"/>
        <v>0</v>
      </c>
      <c r="H34" s="64">
        <v>0</v>
      </c>
      <c r="I34" s="27">
        <v>15</v>
      </c>
      <c r="J34" s="44">
        <f t="shared" si="1"/>
        <v>0</v>
      </c>
      <c r="L34" s="64">
        <v>0</v>
      </c>
      <c r="M34" s="27">
        <v>17</v>
      </c>
      <c r="N34" s="44">
        <f t="shared" si="2"/>
        <v>0</v>
      </c>
      <c r="P34" s="64">
        <v>0</v>
      </c>
      <c r="Q34" s="27">
        <v>6</v>
      </c>
      <c r="R34" s="44">
        <f t="shared" si="3"/>
        <v>0</v>
      </c>
      <c r="T34" s="71"/>
      <c r="U34" s="72"/>
    </row>
    <row r="35" spans="1:21" ht="14.4" x14ac:dyDescent="0.3">
      <c r="A35" s="47" t="s">
        <v>206</v>
      </c>
      <c r="B35" s="48">
        <v>30</v>
      </c>
      <c r="C35" s="49" t="s">
        <v>255</v>
      </c>
      <c r="D35" s="50">
        <v>0</v>
      </c>
      <c r="E35" s="27">
        <v>11</v>
      </c>
      <c r="F35" s="44">
        <f t="shared" si="0"/>
        <v>0</v>
      </c>
      <c r="H35" s="64">
        <v>0</v>
      </c>
      <c r="I35" s="27">
        <v>3</v>
      </c>
      <c r="J35" s="44">
        <f t="shared" si="1"/>
        <v>0</v>
      </c>
      <c r="L35" s="64">
        <v>0</v>
      </c>
      <c r="M35" s="27">
        <v>5</v>
      </c>
      <c r="N35" s="44">
        <f t="shared" si="2"/>
        <v>0</v>
      </c>
      <c r="P35" s="64">
        <v>0</v>
      </c>
      <c r="Q35" s="27">
        <v>11</v>
      </c>
      <c r="R35" s="44">
        <f t="shared" si="3"/>
        <v>0</v>
      </c>
      <c r="T35" s="71"/>
      <c r="U35" s="72"/>
    </row>
    <row r="36" spans="1:21" ht="14.4" x14ac:dyDescent="0.3">
      <c r="A36" s="47" t="s">
        <v>47</v>
      </c>
      <c r="B36" s="48">
        <v>74</v>
      </c>
      <c r="C36" s="49" t="s">
        <v>256</v>
      </c>
      <c r="D36" s="50">
        <v>0</v>
      </c>
      <c r="E36" s="27">
        <v>23</v>
      </c>
      <c r="F36" s="44">
        <f t="shared" si="0"/>
        <v>0</v>
      </c>
      <c r="H36" s="64">
        <v>0</v>
      </c>
      <c r="I36" s="27">
        <v>28</v>
      </c>
      <c r="J36" s="44">
        <f t="shared" si="1"/>
        <v>0</v>
      </c>
      <c r="L36" s="64">
        <v>0</v>
      </c>
      <c r="M36" s="27">
        <v>16</v>
      </c>
      <c r="N36" s="44">
        <f t="shared" si="2"/>
        <v>0</v>
      </c>
      <c r="P36" s="64">
        <v>0</v>
      </c>
      <c r="Q36" s="27">
        <v>7</v>
      </c>
      <c r="R36" s="44">
        <f t="shared" si="3"/>
        <v>0</v>
      </c>
      <c r="T36" s="71"/>
      <c r="U36" s="72"/>
    </row>
    <row r="37" spans="1:21" ht="14.4" x14ac:dyDescent="0.3">
      <c r="A37" s="47" t="s">
        <v>110</v>
      </c>
      <c r="B37" s="48">
        <v>48</v>
      </c>
      <c r="C37" s="49" t="s">
        <v>256</v>
      </c>
      <c r="D37" s="50">
        <v>0</v>
      </c>
      <c r="E37" s="27">
        <v>21</v>
      </c>
      <c r="F37" s="44">
        <f t="shared" si="0"/>
        <v>0</v>
      </c>
      <c r="H37" s="64">
        <v>0</v>
      </c>
      <c r="I37" s="27">
        <v>10</v>
      </c>
      <c r="J37" s="44">
        <f t="shared" si="1"/>
        <v>0</v>
      </c>
      <c r="L37" s="64">
        <v>0</v>
      </c>
      <c r="M37" s="27">
        <v>7</v>
      </c>
      <c r="N37" s="44">
        <f t="shared" si="2"/>
        <v>0</v>
      </c>
      <c r="P37" s="64">
        <v>0</v>
      </c>
      <c r="Q37" s="27">
        <v>10</v>
      </c>
      <c r="R37" s="44">
        <f t="shared" si="3"/>
        <v>0</v>
      </c>
      <c r="T37" s="71"/>
      <c r="U37" s="72"/>
    </row>
    <row r="38" spans="1:21" ht="14.4" x14ac:dyDescent="0.3">
      <c r="A38" s="47" t="s">
        <v>58</v>
      </c>
      <c r="B38" s="48">
        <v>64</v>
      </c>
      <c r="C38" s="49" t="s">
        <v>256</v>
      </c>
      <c r="D38" s="50">
        <v>0</v>
      </c>
      <c r="E38" s="27">
        <v>23</v>
      </c>
      <c r="F38" s="44">
        <f t="shared" si="0"/>
        <v>0</v>
      </c>
      <c r="H38" s="64">
        <v>0</v>
      </c>
      <c r="I38" s="27">
        <v>22</v>
      </c>
      <c r="J38" s="44">
        <f t="shared" si="1"/>
        <v>0</v>
      </c>
      <c r="L38" s="64">
        <v>0</v>
      </c>
      <c r="M38" s="27">
        <v>9</v>
      </c>
      <c r="N38" s="44">
        <f t="shared" si="2"/>
        <v>0</v>
      </c>
      <c r="P38" s="64">
        <v>0</v>
      </c>
      <c r="Q38" s="27">
        <v>10</v>
      </c>
      <c r="R38" s="44">
        <f t="shared" si="3"/>
        <v>0</v>
      </c>
      <c r="T38" s="71"/>
      <c r="U38" s="72"/>
    </row>
    <row r="39" spans="1:21" ht="14.4" x14ac:dyDescent="0.3">
      <c r="A39" s="47" t="s">
        <v>153</v>
      </c>
      <c r="B39" s="48">
        <v>32</v>
      </c>
      <c r="C39" s="49" t="s">
        <v>257</v>
      </c>
      <c r="D39" s="50">
        <v>0</v>
      </c>
      <c r="E39" s="27">
        <v>1</v>
      </c>
      <c r="F39" s="44">
        <f t="shared" si="0"/>
        <v>0</v>
      </c>
      <c r="H39" s="64">
        <v>0</v>
      </c>
      <c r="I39" s="27">
        <v>23</v>
      </c>
      <c r="J39" s="44">
        <f t="shared" si="1"/>
        <v>0</v>
      </c>
      <c r="L39" s="64">
        <v>0</v>
      </c>
      <c r="M39" s="27">
        <v>7</v>
      </c>
      <c r="N39" s="44">
        <f t="shared" si="2"/>
        <v>0</v>
      </c>
      <c r="P39" s="64">
        <v>0</v>
      </c>
      <c r="Q39" s="27">
        <v>1</v>
      </c>
      <c r="R39" s="44">
        <f t="shared" si="3"/>
        <v>0</v>
      </c>
      <c r="T39" s="71"/>
      <c r="U39" s="72"/>
    </row>
    <row r="40" spans="1:21" ht="14.4" x14ac:dyDescent="0.3">
      <c r="A40" s="47" t="s">
        <v>182</v>
      </c>
      <c r="B40" s="48">
        <v>348</v>
      </c>
      <c r="C40" s="49" t="s">
        <v>258</v>
      </c>
      <c r="D40" s="50">
        <v>0</v>
      </c>
      <c r="E40" s="27">
        <v>110</v>
      </c>
      <c r="F40" s="44">
        <f t="shared" si="0"/>
        <v>0</v>
      </c>
      <c r="H40" s="64">
        <v>0</v>
      </c>
      <c r="I40" s="27">
        <v>207</v>
      </c>
      <c r="J40" s="44">
        <f t="shared" si="1"/>
        <v>0</v>
      </c>
      <c r="L40" s="64">
        <v>0</v>
      </c>
      <c r="M40" s="27">
        <v>7</v>
      </c>
      <c r="N40" s="44">
        <f t="shared" si="2"/>
        <v>0</v>
      </c>
      <c r="P40" s="64">
        <v>0</v>
      </c>
      <c r="Q40" s="27">
        <v>24</v>
      </c>
      <c r="R40" s="44">
        <f t="shared" si="3"/>
        <v>0</v>
      </c>
      <c r="T40" s="71"/>
      <c r="U40" s="72"/>
    </row>
    <row r="41" spans="1:21" ht="14.4" x14ac:dyDescent="0.3">
      <c r="A41" s="47" t="s">
        <v>183</v>
      </c>
      <c r="B41" s="48">
        <v>256</v>
      </c>
      <c r="C41" s="49" t="s">
        <v>258</v>
      </c>
      <c r="D41" s="50">
        <v>0</v>
      </c>
      <c r="E41" s="27">
        <v>45</v>
      </c>
      <c r="F41" s="44">
        <f t="shared" si="0"/>
        <v>0</v>
      </c>
      <c r="H41" s="64">
        <v>0</v>
      </c>
      <c r="I41" s="27">
        <v>158</v>
      </c>
      <c r="J41" s="44">
        <f t="shared" si="1"/>
        <v>0</v>
      </c>
      <c r="L41" s="64">
        <v>0</v>
      </c>
      <c r="M41" s="27">
        <v>17</v>
      </c>
      <c r="N41" s="44">
        <f t="shared" si="2"/>
        <v>0</v>
      </c>
      <c r="P41" s="64">
        <v>0</v>
      </c>
      <c r="Q41" s="27">
        <v>36</v>
      </c>
      <c r="R41" s="44">
        <f t="shared" si="3"/>
        <v>0</v>
      </c>
      <c r="T41" s="71"/>
      <c r="U41" s="72"/>
    </row>
    <row r="42" spans="1:21" ht="14.4" x14ac:dyDescent="0.3">
      <c r="A42" s="47" t="s">
        <v>184</v>
      </c>
      <c r="B42" s="48">
        <v>403</v>
      </c>
      <c r="C42" s="49" t="s">
        <v>258</v>
      </c>
      <c r="D42" s="50">
        <v>0</v>
      </c>
      <c r="E42" s="27">
        <v>69</v>
      </c>
      <c r="F42" s="44">
        <f t="shared" si="0"/>
        <v>0</v>
      </c>
      <c r="H42" s="64">
        <v>0</v>
      </c>
      <c r="I42" s="27">
        <v>259</v>
      </c>
      <c r="J42" s="44">
        <f t="shared" si="1"/>
        <v>0</v>
      </c>
      <c r="L42" s="64">
        <v>0</v>
      </c>
      <c r="M42" s="27">
        <v>41</v>
      </c>
      <c r="N42" s="44">
        <f t="shared" si="2"/>
        <v>0</v>
      </c>
      <c r="P42" s="64">
        <v>0</v>
      </c>
      <c r="Q42" s="27">
        <v>34</v>
      </c>
      <c r="R42" s="44">
        <f t="shared" si="3"/>
        <v>0</v>
      </c>
      <c r="T42" s="71"/>
      <c r="U42" s="72"/>
    </row>
    <row r="43" spans="1:21" ht="14.4" x14ac:dyDescent="0.3">
      <c r="A43" s="47" t="s">
        <v>180</v>
      </c>
      <c r="B43" s="48">
        <v>417</v>
      </c>
      <c r="C43" s="49" t="s">
        <v>258</v>
      </c>
      <c r="D43" s="50">
        <v>0</v>
      </c>
      <c r="E43" s="27">
        <v>150</v>
      </c>
      <c r="F43" s="44">
        <f t="shared" si="0"/>
        <v>0</v>
      </c>
      <c r="H43" s="64">
        <v>0</v>
      </c>
      <c r="I43" s="27">
        <v>213</v>
      </c>
      <c r="J43" s="44">
        <f t="shared" si="1"/>
        <v>0</v>
      </c>
      <c r="L43" s="64">
        <v>0</v>
      </c>
      <c r="M43" s="27">
        <v>15</v>
      </c>
      <c r="N43" s="44">
        <f t="shared" si="2"/>
        <v>0</v>
      </c>
      <c r="P43" s="64">
        <v>0</v>
      </c>
      <c r="Q43" s="27">
        <v>39</v>
      </c>
      <c r="R43" s="44">
        <f t="shared" si="3"/>
        <v>0</v>
      </c>
      <c r="T43" s="71"/>
      <c r="U43" s="72"/>
    </row>
    <row r="44" spans="1:21" ht="14.4" x14ac:dyDescent="0.3">
      <c r="A44" s="47" t="s">
        <v>181</v>
      </c>
      <c r="B44" s="48">
        <v>363</v>
      </c>
      <c r="C44" s="49" t="s">
        <v>258</v>
      </c>
      <c r="D44" s="50">
        <v>0</v>
      </c>
      <c r="E44" s="27">
        <v>95</v>
      </c>
      <c r="F44" s="44">
        <f t="shared" si="0"/>
        <v>0</v>
      </c>
      <c r="H44" s="64">
        <v>0</v>
      </c>
      <c r="I44" s="27">
        <v>214</v>
      </c>
      <c r="J44" s="44">
        <f t="shared" si="1"/>
        <v>0</v>
      </c>
      <c r="L44" s="64">
        <v>0</v>
      </c>
      <c r="M44" s="27">
        <v>13</v>
      </c>
      <c r="N44" s="44">
        <f t="shared" si="2"/>
        <v>0</v>
      </c>
      <c r="P44" s="64">
        <v>0</v>
      </c>
      <c r="Q44" s="27">
        <v>41</v>
      </c>
      <c r="R44" s="44">
        <f t="shared" si="3"/>
        <v>0</v>
      </c>
      <c r="T44" s="71"/>
      <c r="U44" s="72"/>
    </row>
    <row r="45" spans="1:21" ht="14.4" x14ac:dyDescent="0.3">
      <c r="A45" s="47" t="s">
        <v>53</v>
      </c>
      <c r="B45" s="48">
        <v>2</v>
      </c>
      <c r="C45" s="49" t="s">
        <v>248</v>
      </c>
      <c r="D45" s="50">
        <v>0</v>
      </c>
      <c r="E45" s="27">
        <v>0</v>
      </c>
      <c r="F45" s="44">
        <f t="shared" si="0"/>
        <v>0</v>
      </c>
      <c r="H45" s="64">
        <v>0</v>
      </c>
      <c r="I45" s="27">
        <v>0</v>
      </c>
      <c r="J45" s="44">
        <f t="shared" si="1"/>
        <v>0</v>
      </c>
      <c r="L45" s="64">
        <v>0</v>
      </c>
      <c r="M45" s="27">
        <v>0</v>
      </c>
      <c r="N45" s="44">
        <f t="shared" si="2"/>
        <v>0</v>
      </c>
      <c r="P45" s="64">
        <v>0</v>
      </c>
      <c r="Q45" s="27">
        <v>2</v>
      </c>
      <c r="R45" s="44">
        <f t="shared" si="3"/>
        <v>0</v>
      </c>
      <c r="T45" s="71"/>
      <c r="U45" s="72"/>
    </row>
    <row r="46" spans="1:21" ht="14.4" x14ac:dyDescent="0.3">
      <c r="A46" s="47" t="s">
        <v>33</v>
      </c>
      <c r="B46" s="48">
        <v>110</v>
      </c>
      <c r="C46" s="49" t="s">
        <v>259</v>
      </c>
      <c r="D46" s="50">
        <v>0</v>
      </c>
      <c r="E46" s="27">
        <v>30</v>
      </c>
      <c r="F46" s="44">
        <f t="shared" si="0"/>
        <v>0</v>
      </c>
      <c r="H46" s="64">
        <v>0</v>
      </c>
      <c r="I46" s="27">
        <v>8</v>
      </c>
      <c r="J46" s="44">
        <f t="shared" si="1"/>
        <v>0</v>
      </c>
      <c r="L46" s="64">
        <v>0</v>
      </c>
      <c r="M46" s="27">
        <v>14</v>
      </c>
      <c r="N46" s="44">
        <f t="shared" si="2"/>
        <v>0</v>
      </c>
      <c r="P46" s="64">
        <v>0</v>
      </c>
      <c r="Q46" s="27">
        <v>58</v>
      </c>
      <c r="R46" s="44">
        <f t="shared" si="3"/>
        <v>0</v>
      </c>
      <c r="T46" s="71"/>
      <c r="U46" s="72"/>
    </row>
    <row r="47" spans="1:21" ht="14.4" x14ac:dyDescent="0.3">
      <c r="A47" s="47" t="s">
        <v>131</v>
      </c>
      <c r="B47" s="48">
        <v>41.1</v>
      </c>
      <c r="C47" s="49" t="s">
        <v>285</v>
      </c>
      <c r="D47" s="50">
        <v>0</v>
      </c>
      <c r="E47" s="27">
        <v>5.7</v>
      </c>
      <c r="F47" s="44">
        <f t="shared" si="0"/>
        <v>0</v>
      </c>
      <c r="H47" s="64">
        <v>0</v>
      </c>
      <c r="I47" s="27">
        <v>31.4</v>
      </c>
      <c r="J47" s="44">
        <f t="shared" si="1"/>
        <v>0</v>
      </c>
      <c r="L47" s="64">
        <v>0</v>
      </c>
      <c r="M47" s="27">
        <v>0</v>
      </c>
      <c r="N47" s="44">
        <f t="shared" si="2"/>
        <v>0</v>
      </c>
      <c r="P47" s="64">
        <v>0</v>
      </c>
      <c r="Q47" s="27">
        <v>4</v>
      </c>
      <c r="R47" s="44">
        <f t="shared" si="3"/>
        <v>0</v>
      </c>
      <c r="T47" s="71"/>
      <c r="U47" s="72"/>
    </row>
    <row r="48" spans="1:21" ht="14.4" x14ac:dyDescent="0.3">
      <c r="A48" s="47" t="s">
        <v>149</v>
      </c>
      <c r="B48" s="48">
        <v>33.6</v>
      </c>
      <c r="C48" s="49" t="s">
        <v>285</v>
      </c>
      <c r="D48" s="50">
        <v>0</v>
      </c>
      <c r="E48" s="27">
        <v>3.5</v>
      </c>
      <c r="F48" s="44">
        <f t="shared" si="0"/>
        <v>0</v>
      </c>
      <c r="H48" s="64">
        <v>0</v>
      </c>
      <c r="I48" s="27">
        <v>23.1</v>
      </c>
      <c r="J48" s="44">
        <f t="shared" si="1"/>
        <v>0</v>
      </c>
      <c r="L48" s="64">
        <v>0</v>
      </c>
      <c r="M48" s="27">
        <v>0</v>
      </c>
      <c r="N48" s="44">
        <f t="shared" si="2"/>
        <v>0</v>
      </c>
      <c r="P48" s="64">
        <v>0</v>
      </c>
      <c r="Q48" s="27">
        <v>7</v>
      </c>
      <c r="R48" s="44">
        <f t="shared" si="3"/>
        <v>0</v>
      </c>
      <c r="T48" s="71"/>
      <c r="U48" s="72"/>
    </row>
    <row r="49" spans="1:21" ht="14.4" x14ac:dyDescent="0.3">
      <c r="A49" s="51" t="s">
        <v>49</v>
      </c>
      <c r="B49" s="52">
        <v>941</v>
      </c>
      <c r="C49" s="53" t="s">
        <v>248</v>
      </c>
      <c r="D49" s="50">
        <v>0</v>
      </c>
      <c r="E49" s="27">
        <v>103</v>
      </c>
      <c r="F49" s="44">
        <f t="shared" si="0"/>
        <v>0</v>
      </c>
      <c r="H49" s="64">
        <v>0</v>
      </c>
      <c r="I49" s="27">
        <v>238</v>
      </c>
      <c r="J49" s="44">
        <f t="shared" si="1"/>
        <v>0</v>
      </c>
      <c r="L49" s="64">
        <v>0</v>
      </c>
      <c r="M49" s="27">
        <v>300</v>
      </c>
      <c r="N49" s="44">
        <f t="shared" si="2"/>
        <v>0</v>
      </c>
      <c r="P49" s="64">
        <v>0</v>
      </c>
      <c r="Q49" s="27">
        <v>300</v>
      </c>
      <c r="R49" s="44">
        <f t="shared" si="3"/>
        <v>0</v>
      </c>
      <c r="T49" s="71"/>
      <c r="U49" s="72"/>
    </row>
    <row r="50" spans="1:21" ht="14.4" x14ac:dyDescent="0.3">
      <c r="A50" s="51" t="s">
        <v>189</v>
      </c>
      <c r="B50" s="52">
        <v>734</v>
      </c>
      <c r="C50" s="53" t="s">
        <v>248</v>
      </c>
      <c r="D50" s="50">
        <v>0</v>
      </c>
      <c r="E50" s="27">
        <v>260</v>
      </c>
      <c r="F50" s="44">
        <f t="shared" si="0"/>
        <v>0</v>
      </c>
      <c r="H50" s="64">
        <v>0</v>
      </c>
      <c r="I50" s="27">
        <v>340</v>
      </c>
      <c r="J50" s="44">
        <f t="shared" si="1"/>
        <v>0</v>
      </c>
      <c r="L50" s="64">
        <v>0</v>
      </c>
      <c r="M50" s="27">
        <v>50</v>
      </c>
      <c r="N50" s="44">
        <f t="shared" si="2"/>
        <v>0</v>
      </c>
      <c r="P50" s="64">
        <v>0</v>
      </c>
      <c r="Q50" s="27">
        <v>84</v>
      </c>
      <c r="R50" s="44">
        <f t="shared" si="3"/>
        <v>0</v>
      </c>
      <c r="T50" s="71"/>
      <c r="U50" s="72"/>
    </row>
    <row r="51" spans="1:21" ht="14.4" x14ac:dyDescent="0.3">
      <c r="A51" s="47" t="s">
        <v>188</v>
      </c>
      <c r="B51" s="48">
        <v>351</v>
      </c>
      <c r="C51" s="49" t="s">
        <v>248</v>
      </c>
      <c r="D51" s="50">
        <v>0</v>
      </c>
      <c r="E51" s="27">
        <v>70</v>
      </c>
      <c r="F51" s="44">
        <f t="shared" si="0"/>
        <v>0</v>
      </c>
      <c r="H51" s="64">
        <v>0</v>
      </c>
      <c r="I51" s="27">
        <v>135</v>
      </c>
      <c r="J51" s="44">
        <f t="shared" si="1"/>
        <v>0</v>
      </c>
      <c r="L51" s="64">
        <v>0</v>
      </c>
      <c r="M51" s="27">
        <v>10</v>
      </c>
      <c r="N51" s="44">
        <f t="shared" si="2"/>
        <v>0</v>
      </c>
      <c r="P51" s="64">
        <v>0</v>
      </c>
      <c r="Q51" s="27">
        <v>136</v>
      </c>
      <c r="R51" s="44">
        <f t="shared" si="3"/>
        <v>0</v>
      </c>
      <c r="T51" s="71"/>
      <c r="U51" s="72"/>
    </row>
    <row r="52" spans="1:21" ht="14.4" x14ac:dyDescent="0.3">
      <c r="A52" s="47" t="s">
        <v>190</v>
      </c>
      <c r="B52" s="48">
        <v>517</v>
      </c>
      <c r="C52" s="49" t="s">
        <v>248</v>
      </c>
      <c r="D52" s="50">
        <v>0</v>
      </c>
      <c r="E52" s="27">
        <v>140</v>
      </c>
      <c r="F52" s="44">
        <f t="shared" si="0"/>
        <v>0</v>
      </c>
      <c r="H52" s="64">
        <v>0</v>
      </c>
      <c r="I52" s="27">
        <v>245</v>
      </c>
      <c r="J52" s="44">
        <f t="shared" si="1"/>
        <v>0</v>
      </c>
      <c r="L52" s="64">
        <v>0</v>
      </c>
      <c r="M52" s="27">
        <v>70</v>
      </c>
      <c r="N52" s="44">
        <f t="shared" si="2"/>
        <v>0</v>
      </c>
      <c r="P52" s="64">
        <v>0</v>
      </c>
      <c r="Q52" s="27">
        <v>62</v>
      </c>
      <c r="R52" s="44">
        <f t="shared" si="3"/>
        <v>0</v>
      </c>
      <c r="T52" s="71"/>
      <c r="U52" s="72"/>
    </row>
    <row r="53" spans="1:21" ht="14.4" x14ac:dyDescent="0.3">
      <c r="A53" s="47" t="s">
        <v>79</v>
      </c>
      <c r="B53" s="48">
        <v>2309</v>
      </c>
      <c r="C53" s="49" t="s">
        <v>248</v>
      </c>
      <c r="D53" s="50">
        <v>0</v>
      </c>
      <c r="E53" s="27">
        <v>540</v>
      </c>
      <c r="F53" s="44">
        <f t="shared" si="0"/>
        <v>0</v>
      </c>
      <c r="H53" s="64">
        <v>0</v>
      </c>
      <c r="I53" s="27">
        <v>764</v>
      </c>
      <c r="J53" s="44">
        <f t="shared" si="1"/>
        <v>0</v>
      </c>
      <c r="L53" s="64">
        <v>0</v>
      </c>
      <c r="M53" s="27">
        <v>667</v>
      </c>
      <c r="N53" s="44">
        <f t="shared" si="2"/>
        <v>0</v>
      </c>
      <c r="P53" s="64">
        <v>0</v>
      </c>
      <c r="Q53" s="27">
        <v>338</v>
      </c>
      <c r="R53" s="44">
        <f t="shared" si="3"/>
        <v>0</v>
      </c>
      <c r="T53" s="71"/>
      <c r="U53" s="72"/>
    </row>
    <row r="54" spans="1:21" ht="14.4" x14ac:dyDescent="0.3">
      <c r="A54" s="47" t="s">
        <v>85</v>
      </c>
      <c r="B54" s="48">
        <v>61</v>
      </c>
      <c r="C54" s="49" t="s">
        <v>248</v>
      </c>
      <c r="D54" s="50">
        <v>0</v>
      </c>
      <c r="E54" s="27">
        <v>6</v>
      </c>
      <c r="F54" s="44">
        <f t="shared" si="0"/>
        <v>0</v>
      </c>
      <c r="H54" s="64">
        <v>0</v>
      </c>
      <c r="I54" s="27">
        <v>4</v>
      </c>
      <c r="J54" s="44">
        <f t="shared" si="1"/>
        <v>0</v>
      </c>
      <c r="L54" s="64">
        <v>0</v>
      </c>
      <c r="M54" s="27">
        <v>21</v>
      </c>
      <c r="N54" s="44">
        <f t="shared" si="2"/>
        <v>0</v>
      </c>
      <c r="P54" s="64">
        <v>0</v>
      </c>
      <c r="Q54" s="27">
        <v>30</v>
      </c>
      <c r="R54" s="44">
        <f t="shared" si="3"/>
        <v>0</v>
      </c>
      <c r="T54" s="71"/>
      <c r="U54" s="72"/>
    </row>
    <row r="55" spans="1:21" ht="14.4" x14ac:dyDescent="0.3">
      <c r="A55" s="47" t="s">
        <v>88</v>
      </c>
      <c r="B55" s="48">
        <v>40</v>
      </c>
      <c r="C55" s="49" t="s">
        <v>260</v>
      </c>
      <c r="D55" s="50">
        <v>0</v>
      </c>
      <c r="E55" s="27">
        <v>4</v>
      </c>
      <c r="F55" s="44">
        <f t="shared" si="0"/>
        <v>0</v>
      </c>
      <c r="H55" s="64">
        <v>0</v>
      </c>
      <c r="I55" s="27">
        <v>31</v>
      </c>
      <c r="J55" s="44">
        <f t="shared" si="1"/>
        <v>0</v>
      </c>
      <c r="L55" s="64">
        <v>0</v>
      </c>
      <c r="M55" s="27">
        <v>5</v>
      </c>
      <c r="N55" s="44">
        <f t="shared" si="2"/>
        <v>0</v>
      </c>
      <c r="P55" s="64">
        <v>0</v>
      </c>
      <c r="Q55" s="27">
        <v>0</v>
      </c>
      <c r="R55" s="44">
        <f t="shared" si="3"/>
        <v>0</v>
      </c>
      <c r="T55" s="71"/>
      <c r="U55" s="72"/>
    </row>
    <row r="56" spans="1:21" ht="14.4" x14ac:dyDescent="0.3">
      <c r="A56" s="51" t="s">
        <v>154</v>
      </c>
      <c r="B56" s="52">
        <v>49</v>
      </c>
      <c r="C56" s="53" t="s">
        <v>261</v>
      </c>
      <c r="D56" s="50">
        <v>0</v>
      </c>
      <c r="E56" s="27">
        <v>9</v>
      </c>
      <c r="F56" s="44">
        <f t="shared" si="0"/>
        <v>0</v>
      </c>
      <c r="H56" s="64">
        <v>0</v>
      </c>
      <c r="I56" s="27">
        <v>20</v>
      </c>
      <c r="J56" s="44">
        <f t="shared" si="1"/>
        <v>0</v>
      </c>
      <c r="L56" s="64">
        <v>0</v>
      </c>
      <c r="M56" s="27">
        <v>14</v>
      </c>
      <c r="N56" s="44">
        <f t="shared" si="2"/>
        <v>0</v>
      </c>
      <c r="P56" s="64">
        <v>0</v>
      </c>
      <c r="Q56" s="27">
        <v>6</v>
      </c>
      <c r="R56" s="44">
        <f t="shared" si="3"/>
        <v>0</v>
      </c>
      <c r="T56" s="71"/>
      <c r="U56" s="72"/>
    </row>
    <row r="57" spans="1:21" ht="14.4" x14ac:dyDescent="0.3">
      <c r="A57" s="51" t="s">
        <v>22</v>
      </c>
      <c r="B57" s="52">
        <v>819</v>
      </c>
      <c r="C57" s="53" t="s">
        <v>319</v>
      </c>
      <c r="D57" s="50">
        <v>0</v>
      </c>
      <c r="E57" s="27">
        <v>228</v>
      </c>
      <c r="F57" s="44">
        <f t="shared" si="0"/>
        <v>0</v>
      </c>
      <c r="H57" s="64">
        <v>0</v>
      </c>
      <c r="I57" s="27">
        <v>324</v>
      </c>
      <c r="J57" s="44">
        <f t="shared" si="1"/>
        <v>0</v>
      </c>
      <c r="L57" s="64">
        <v>0</v>
      </c>
      <c r="M57" s="27">
        <v>140</v>
      </c>
      <c r="N57" s="44">
        <f t="shared" si="2"/>
        <v>0</v>
      </c>
      <c r="P57" s="64">
        <v>0</v>
      </c>
      <c r="Q57" s="27">
        <v>127</v>
      </c>
      <c r="R57" s="44">
        <f t="shared" si="3"/>
        <v>0</v>
      </c>
      <c r="T57" s="71"/>
      <c r="U57" s="72"/>
    </row>
    <row r="58" spans="1:21" ht="14.4" x14ac:dyDescent="0.3">
      <c r="A58" s="47" t="s">
        <v>21</v>
      </c>
      <c r="B58" s="48">
        <v>6</v>
      </c>
      <c r="C58" s="49" t="s">
        <v>262</v>
      </c>
      <c r="D58" s="50">
        <v>0</v>
      </c>
      <c r="E58" s="27">
        <v>2</v>
      </c>
      <c r="F58" s="44">
        <f t="shared" si="0"/>
        <v>0</v>
      </c>
      <c r="H58" s="64">
        <v>0</v>
      </c>
      <c r="I58" s="27">
        <v>2</v>
      </c>
      <c r="J58" s="44">
        <f t="shared" si="1"/>
        <v>0</v>
      </c>
      <c r="L58" s="64">
        <v>0</v>
      </c>
      <c r="M58" s="27">
        <v>2</v>
      </c>
      <c r="N58" s="44">
        <f t="shared" si="2"/>
        <v>0</v>
      </c>
      <c r="P58" s="64">
        <v>0</v>
      </c>
      <c r="Q58" s="27">
        <v>0</v>
      </c>
      <c r="R58" s="44">
        <f t="shared" si="3"/>
        <v>0</v>
      </c>
      <c r="T58" s="71"/>
      <c r="U58" s="72"/>
    </row>
    <row r="59" spans="1:21" ht="14.4" x14ac:dyDescent="0.3">
      <c r="A59" s="47" t="s">
        <v>26</v>
      </c>
      <c r="B59" s="48">
        <v>109</v>
      </c>
      <c r="C59" s="49" t="s">
        <v>263</v>
      </c>
      <c r="D59" s="50">
        <v>0</v>
      </c>
      <c r="E59" s="27">
        <v>40</v>
      </c>
      <c r="F59" s="44">
        <f t="shared" si="0"/>
        <v>0</v>
      </c>
      <c r="H59" s="64">
        <v>0</v>
      </c>
      <c r="I59" s="27">
        <v>10</v>
      </c>
      <c r="J59" s="44">
        <f t="shared" si="1"/>
        <v>0</v>
      </c>
      <c r="L59" s="64">
        <v>0</v>
      </c>
      <c r="M59" s="27">
        <v>38</v>
      </c>
      <c r="N59" s="44">
        <f t="shared" si="2"/>
        <v>0</v>
      </c>
      <c r="P59" s="64">
        <v>0</v>
      </c>
      <c r="Q59" s="27">
        <v>21</v>
      </c>
      <c r="R59" s="44">
        <f t="shared" si="3"/>
        <v>0</v>
      </c>
      <c r="T59" s="71"/>
      <c r="U59" s="72"/>
    </row>
    <row r="60" spans="1:21" ht="14.4" x14ac:dyDescent="0.3">
      <c r="A60" s="47" t="s">
        <v>65</v>
      </c>
      <c r="B60" s="48">
        <v>1351.25</v>
      </c>
      <c r="C60" s="49" t="s">
        <v>264</v>
      </c>
      <c r="D60" s="50">
        <v>0</v>
      </c>
      <c r="E60" s="27">
        <v>372.59999999999997</v>
      </c>
      <c r="F60" s="44">
        <f t="shared" si="0"/>
        <v>0</v>
      </c>
      <c r="H60" s="64">
        <v>0</v>
      </c>
      <c r="I60" s="27">
        <v>381.79999999999995</v>
      </c>
      <c r="J60" s="44">
        <f t="shared" si="1"/>
        <v>0</v>
      </c>
      <c r="L60" s="64">
        <v>0</v>
      </c>
      <c r="M60" s="27">
        <v>250.7</v>
      </c>
      <c r="N60" s="44">
        <f t="shared" si="2"/>
        <v>0</v>
      </c>
      <c r="P60" s="64">
        <v>0</v>
      </c>
      <c r="Q60" s="27">
        <v>346.15</v>
      </c>
      <c r="R60" s="44">
        <f t="shared" si="3"/>
        <v>0</v>
      </c>
      <c r="T60" s="71"/>
      <c r="U60" s="72"/>
    </row>
    <row r="61" spans="1:21" ht="14.4" x14ac:dyDescent="0.3">
      <c r="A61" s="47" t="s">
        <v>312</v>
      </c>
      <c r="B61" s="48">
        <v>98</v>
      </c>
      <c r="C61" s="49" t="s">
        <v>265</v>
      </c>
      <c r="D61" s="50">
        <v>0</v>
      </c>
      <c r="E61" s="27">
        <v>39</v>
      </c>
      <c r="F61" s="44">
        <f t="shared" si="0"/>
        <v>0</v>
      </c>
      <c r="H61" s="64">
        <v>0</v>
      </c>
      <c r="I61" s="27">
        <v>37</v>
      </c>
      <c r="J61" s="44">
        <f t="shared" si="1"/>
        <v>0</v>
      </c>
      <c r="L61" s="64">
        <v>0</v>
      </c>
      <c r="M61" s="27">
        <v>20</v>
      </c>
      <c r="N61" s="44">
        <f t="shared" si="2"/>
        <v>0</v>
      </c>
      <c r="P61" s="64">
        <v>0</v>
      </c>
      <c r="Q61" s="27">
        <v>2</v>
      </c>
      <c r="R61" s="44">
        <f t="shared" si="3"/>
        <v>0</v>
      </c>
      <c r="T61" s="71"/>
      <c r="U61" s="72"/>
    </row>
    <row r="62" spans="1:21" ht="14.4" x14ac:dyDescent="0.3">
      <c r="A62" s="51" t="s">
        <v>313</v>
      </c>
      <c r="B62" s="52">
        <v>109</v>
      </c>
      <c r="C62" s="53" t="s">
        <v>265</v>
      </c>
      <c r="D62" s="50">
        <v>0</v>
      </c>
      <c r="E62" s="27">
        <v>39</v>
      </c>
      <c r="F62" s="44">
        <f t="shared" si="0"/>
        <v>0</v>
      </c>
      <c r="H62" s="64">
        <v>0</v>
      </c>
      <c r="I62" s="27">
        <v>38</v>
      </c>
      <c r="J62" s="44">
        <f t="shared" si="1"/>
        <v>0</v>
      </c>
      <c r="L62" s="64">
        <v>0</v>
      </c>
      <c r="M62" s="27">
        <v>21</v>
      </c>
      <c r="N62" s="44">
        <f t="shared" si="2"/>
        <v>0</v>
      </c>
      <c r="P62" s="64">
        <v>0</v>
      </c>
      <c r="Q62" s="27">
        <v>11</v>
      </c>
      <c r="R62" s="44">
        <f t="shared" si="3"/>
        <v>0</v>
      </c>
      <c r="T62" s="71"/>
      <c r="U62" s="72"/>
    </row>
    <row r="63" spans="1:21" ht="14.4" x14ac:dyDescent="0.3">
      <c r="A63" s="47" t="s">
        <v>81</v>
      </c>
      <c r="B63" s="48">
        <v>5</v>
      </c>
      <c r="C63" s="49" t="s">
        <v>266</v>
      </c>
      <c r="D63" s="50">
        <v>0</v>
      </c>
      <c r="E63" s="27">
        <v>1</v>
      </c>
      <c r="F63" s="44">
        <f t="shared" si="0"/>
        <v>0</v>
      </c>
      <c r="H63" s="64">
        <v>0</v>
      </c>
      <c r="I63" s="27">
        <v>2</v>
      </c>
      <c r="J63" s="44">
        <f t="shared" si="1"/>
        <v>0</v>
      </c>
      <c r="L63" s="64">
        <v>0</v>
      </c>
      <c r="M63" s="27">
        <v>2</v>
      </c>
      <c r="N63" s="44">
        <f t="shared" si="2"/>
        <v>0</v>
      </c>
      <c r="P63" s="64">
        <v>0</v>
      </c>
      <c r="Q63" s="27">
        <v>0</v>
      </c>
      <c r="R63" s="44">
        <f t="shared" si="3"/>
        <v>0</v>
      </c>
      <c r="T63" s="71"/>
      <c r="U63" s="72"/>
    </row>
    <row r="64" spans="1:21" ht="14.4" x14ac:dyDescent="0.3">
      <c r="A64" s="47" t="s">
        <v>157</v>
      </c>
      <c r="B64" s="48">
        <v>28</v>
      </c>
      <c r="C64" s="49" t="s">
        <v>267</v>
      </c>
      <c r="D64" s="50">
        <v>0</v>
      </c>
      <c r="E64" s="27">
        <v>3</v>
      </c>
      <c r="F64" s="44">
        <f t="shared" si="0"/>
        <v>0</v>
      </c>
      <c r="H64" s="64">
        <v>0</v>
      </c>
      <c r="I64" s="27">
        <v>17</v>
      </c>
      <c r="J64" s="44">
        <f t="shared" si="1"/>
        <v>0</v>
      </c>
      <c r="L64" s="64">
        <v>0</v>
      </c>
      <c r="M64" s="27">
        <v>4</v>
      </c>
      <c r="N64" s="44">
        <f t="shared" si="2"/>
        <v>0</v>
      </c>
      <c r="P64" s="64">
        <v>0</v>
      </c>
      <c r="Q64" s="27">
        <v>4</v>
      </c>
      <c r="R64" s="44">
        <f t="shared" si="3"/>
        <v>0</v>
      </c>
      <c r="T64" s="71"/>
      <c r="U64" s="72"/>
    </row>
    <row r="65" spans="1:21" ht="14.4" x14ac:dyDescent="0.3">
      <c r="A65" s="51" t="s">
        <v>109</v>
      </c>
      <c r="B65" s="52">
        <v>49.500000000000007</v>
      </c>
      <c r="C65" s="53" t="s">
        <v>261</v>
      </c>
      <c r="D65" s="50">
        <v>0</v>
      </c>
      <c r="E65" s="27">
        <v>15.3</v>
      </c>
      <c r="F65" s="44">
        <f t="shared" si="0"/>
        <v>0</v>
      </c>
      <c r="H65" s="64">
        <v>0</v>
      </c>
      <c r="I65" s="27">
        <v>21.6</v>
      </c>
      <c r="J65" s="44">
        <f t="shared" si="1"/>
        <v>0</v>
      </c>
      <c r="L65" s="64">
        <v>0</v>
      </c>
      <c r="M65" s="27">
        <v>3.6</v>
      </c>
      <c r="N65" s="44">
        <f t="shared" si="2"/>
        <v>0</v>
      </c>
      <c r="P65" s="64">
        <v>0</v>
      </c>
      <c r="Q65" s="27">
        <v>9</v>
      </c>
      <c r="R65" s="44">
        <f t="shared" si="3"/>
        <v>0</v>
      </c>
      <c r="T65" s="71"/>
      <c r="U65" s="72"/>
    </row>
    <row r="66" spans="1:21" ht="14.4" x14ac:dyDescent="0.3">
      <c r="A66" s="51" t="s">
        <v>25</v>
      </c>
      <c r="B66" s="52">
        <v>49</v>
      </c>
      <c r="C66" s="53" t="s">
        <v>268</v>
      </c>
      <c r="D66" s="50">
        <v>0</v>
      </c>
      <c r="E66" s="27">
        <v>0</v>
      </c>
      <c r="F66" s="44">
        <f t="shared" si="0"/>
        <v>0</v>
      </c>
      <c r="H66" s="64">
        <v>0</v>
      </c>
      <c r="I66" s="27">
        <v>0</v>
      </c>
      <c r="J66" s="44">
        <f t="shared" si="1"/>
        <v>0</v>
      </c>
      <c r="L66" s="64">
        <v>0</v>
      </c>
      <c r="M66" s="27">
        <v>49</v>
      </c>
      <c r="N66" s="44">
        <f t="shared" si="2"/>
        <v>0</v>
      </c>
      <c r="P66" s="64">
        <v>0</v>
      </c>
      <c r="Q66" s="27">
        <v>0</v>
      </c>
      <c r="R66" s="44">
        <f t="shared" si="3"/>
        <v>0</v>
      </c>
      <c r="T66" s="71"/>
      <c r="U66" s="72"/>
    </row>
    <row r="67" spans="1:21" ht="14.4" x14ac:dyDescent="0.3">
      <c r="A67" s="47" t="s">
        <v>50</v>
      </c>
      <c r="B67" s="48">
        <v>18</v>
      </c>
      <c r="C67" s="49" t="s">
        <v>268</v>
      </c>
      <c r="D67" s="50">
        <v>0</v>
      </c>
      <c r="E67" s="27">
        <v>0</v>
      </c>
      <c r="F67" s="44">
        <f t="shared" si="0"/>
        <v>0</v>
      </c>
      <c r="H67" s="64">
        <v>0</v>
      </c>
      <c r="I67" s="27">
        <v>0</v>
      </c>
      <c r="J67" s="44">
        <f t="shared" si="1"/>
        <v>0</v>
      </c>
      <c r="L67" s="64">
        <v>0</v>
      </c>
      <c r="M67" s="27">
        <v>18</v>
      </c>
      <c r="N67" s="44">
        <f t="shared" si="2"/>
        <v>0</v>
      </c>
      <c r="P67" s="64">
        <v>0</v>
      </c>
      <c r="Q67" s="27">
        <v>0</v>
      </c>
      <c r="R67" s="44">
        <f t="shared" si="3"/>
        <v>0</v>
      </c>
      <c r="T67" s="71"/>
      <c r="U67" s="72"/>
    </row>
    <row r="68" spans="1:21" ht="14.4" x14ac:dyDescent="0.3">
      <c r="A68" s="47" t="s">
        <v>207</v>
      </c>
      <c r="B68" s="48">
        <v>5</v>
      </c>
      <c r="C68" s="49" t="s">
        <v>268</v>
      </c>
      <c r="D68" s="50">
        <v>0</v>
      </c>
      <c r="E68" s="27">
        <v>0</v>
      </c>
      <c r="F68" s="44">
        <f t="shared" si="0"/>
        <v>0</v>
      </c>
      <c r="H68" s="64">
        <v>0</v>
      </c>
      <c r="I68" s="27">
        <v>0</v>
      </c>
      <c r="J68" s="44">
        <f t="shared" si="1"/>
        <v>0</v>
      </c>
      <c r="L68" s="64">
        <v>0</v>
      </c>
      <c r="M68" s="27">
        <v>1</v>
      </c>
      <c r="N68" s="44">
        <f t="shared" si="2"/>
        <v>0</v>
      </c>
      <c r="P68" s="64">
        <v>0</v>
      </c>
      <c r="Q68" s="27">
        <v>4</v>
      </c>
      <c r="R68" s="44">
        <f t="shared" si="3"/>
        <v>0</v>
      </c>
      <c r="T68" s="71"/>
      <c r="U68" s="72"/>
    </row>
    <row r="69" spans="1:21" ht="14.4" x14ac:dyDescent="0.3">
      <c r="A69" s="47" t="s">
        <v>42</v>
      </c>
      <c r="B69" s="48">
        <v>1356</v>
      </c>
      <c r="C69" s="49" t="s">
        <v>248</v>
      </c>
      <c r="D69" s="50">
        <v>0</v>
      </c>
      <c r="E69" s="27">
        <v>536</v>
      </c>
      <c r="F69" s="44">
        <f t="shared" si="0"/>
        <v>0</v>
      </c>
      <c r="H69" s="64">
        <v>0</v>
      </c>
      <c r="I69" s="27">
        <v>410</v>
      </c>
      <c r="J69" s="44">
        <f t="shared" si="1"/>
        <v>0</v>
      </c>
      <c r="L69" s="64">
        <v>0</v>
      </c>
      <c r="M69" s="27">
        <v>262</v>
      </c>
      <c r="N69" s="44">
        <f t="shared" si="2"/>
        <v>0</v>
      </c>
      <c r="P69" s="64">
        <v>0</v>
      </c>
      <c r="Q69" s="27">
        <v>148</v>
      </c>
      <c r="R69" s="44">
        <f t="shared" si="3"/>
        <v>0</v>
      </c>
      <c r="T69" s="71"/>
      <c r="U69" s="72"/>
    </row>
    <row r="70" spans="1:21" ht="14.4" x14ac:dyDescent="0.3">
      <c r="A70" s="47" t="s">
        <v>103</v>
      </c>
      <c r="B70" s="48">
        <v>55</v>
      </c>
      <c r="C70" s="49" t="s">
        <v>269</v>
      </c>
      <c r="D70" s="50">
        <v>0</v>
      </c>
      <c r="E70" s="27">
        <v>7</v>
      </c>
      <c r="F70" s="44">
        <f t="shared" ref="F70:F133" si="4">E70*D70</f>
        <v>0</v>
      </c>
      <c r="H70" s="64">
        <v>0</v>
      </c>
      <c r="I70" s="27">
        <v>5</v>
      </c>
      <c r="J70" s="44">
        <f t="shared" ref="J70:J133" si="5">H70*I70</f>
        <v>0</v>
      </c>
      <c r="L70" s="64">
        <v>0</v>
      </c>
      <c r="M70" s="27">
        <v>28</v>
      </c>
      <c r="N70" s="44">
        <f t="shared" ref="N70:N133" si="6">M70*L70</f>
        <v>0</v>
      </c>
      <c r="P70" s="64">
        <v>0</v>
      </c>
      <c r="Q70" s="27">
        <v>15</v>
      </c>
      <c r="R70" s="44">
        <f t="shared" ref="R70:R133" si="7">Q70*P70</f>
        <v>0</v>
      </c>
      <c r="T70" s="71"/>
      <c r="U70" s="72"/>
    </row>
    <row r="71" spans="1:21" ht="14.4" x14ac:dyDescent="0.3">
      <c r="A71" s="51" t="s">
        <v>12</v>
      </c>
      <c r="B71" s="52">
        <v>5783</v>
      </c>
      <c r="C71" s="53" t="s">
        <v>270</v>
      </c>
      <c r="D71" s="50">
        <v>0</v>
      </c>
      <c r="E71" s="27">
        <v>2626</v>
      </c>
      <c r="F71" s="44">
        <f t="shared" si="4"/>
        <v>0</v>
      </c>
      <c r="H71" s="64">
        <v>0</v>
      </c>
      <c r="I71" s="27">
        <v>1324</v>
      </c>
      <c r="J71" s="44">
        <f t="shared" si="5"/>
        <v>0</v>
      </c>
      <c r="L71" s="64">
        <v>0</v>
      </c>
      <c r="M71" s="27">
        <v>1401</v>
      </c>
      <c r="N71" s="44">
        <f t="shared" si="6"/>
        <v>0</v>
      </c>
      <c r="P71" s="64">
        <v>0</v>
      </c>
      <c r="Q71" s="27">
        <v>432</v>
      </c>
      <c r="R71" s="44">
        <f t="shared" si="7"/>
        <v>0</v>
      </c>
      <c r="T71" s="71"/>
      <c r="U71" s="72"/>
    </row>
    <row r="72" spans="1:21" ht="14.4" x14ac:dyDescent="0.3">
      <c r="A72" s="47" t="s">
        <v>45</v>
      </c>
      <c r="B72" s="48">
        <v>119</v>
      </c>
      <c r="C72" s="49" t="s">
        <v>271</v>
      </c>
      <c r="D72" s="50">
        <v>0</v>
      </c>
      <c r="E72" s="27">
        <v>17</v>
      </c>
      <c r="F72" s="44">
        <f t="shared" si="4"/>
        <v>0</v>
      </c>
      <c r="H72" s="64">
        <v>0</v>
      </c>
      <c r="I72" s="27">
        <v>87</v>
      </c>
      <c r="J72" s="44">
        <f t="shared" si="5"/>
        <v>0</v>
      </c>
      <c r="L72" s="64">
        <v>0</v>
      </c>
      <c r="M72" s="27">
        <v>0</v>
      </c>
      <c r="N72" s="44">
        <f t="shared" si="6"/>
        <v>0</v>
      </c>
      <c r="P72" s="64">
        <v>0</v>
      </c>
      <c r="Q72" s="27">
        <v>15</v>
      </c>
      <c r="R72" s="44">
        <f t="shared" si="7"/>
        <v>0</v>
      </c>
      <c r="T72" s="71"/>
      <c r="U72" s="72"/>
    </row>
    <row r="73" spans="1:21" ht="14.4" x14ac:dyDescent="0.3">
      <c r="A73" s="47" t="s">
        <v>34</v>
      </c>
      <c r="B73" s="48">
        <v>140</v>
      </c>
      <c r="C73" s="49" t="s">
        <v>251</v>
      </c>
      <c r="D73" s="50">
        <v>0</v>
      </c>
      <c r="E73" s="27">
        <v>50</v>
      </c>
      <c r="F73" s="44">
        <f t="shared" si="4"/>
        <v>0</v>
      </c>
      <c r="H73" s="64">
        <v>0</v>
      </c>
      <c r="I73" s="27">
        <v>26</v>
      </c>
      <c r="J73" s="44">
        <f t="shared" si="5"/>
        <v>0</v>
      </c>
      <c r="L73" s="64">
        <v>0</v>
      </c>
      <c r="M73" s="27">
        <v>42</v>
      </c>
      <c r="N73" s="44">
        <f t="shared" si="6"/>
        <v>0</v>
      </c>
      <c r="P73" s="64">
        <v>0</v>
      </c>
      <c r="Q73" s="27">
        <v>22</v>
      </c>
      <c r="R73" s="44">
        <f t="shared" si="7"/>
        <v>0</v>
      </c>
      <c r="T73" s="71"/>
      <c r="U73" s="72"/>
    </row>
    <row r="74" spans="1:21" ht="14.4" x14ac:dyDescent="0.3">
      <c r="A74" s="47" t="s">
        <v>34</v>
      </c>
      <c r="B74" s="48">
        <v>12</v>
      </c>
      <c r="C74" s="49" t="s">
        <v>272</v>
      </c>
      <c r="D74" s="50">
        <v>0</v>
      </c>
      <c r="E74" s="27">
        <v>4</v>
      </c>
      <c r="F74" s="44">
        <f t="shared" si="4"/>
        <v>0</v>
      </c>
      <c r="H74" s="64">
        <v>0</v>
      </c>
      <c r="I74" s="27">
        <v>8</v>
      </c>
      <c r="J74" s="44">
        <f t="shared" si="5"/>
        <v>0</v>
      </c>
      <c r="L74" s="64">
        <v>0</v>
      </c>
      <c r="M74" s="27">
        <v>0</v>
      </c>
      <c r="N74" s="44">
        <f t="shared" si="6"/>
        <v>0</v>
      </c>
      <c r="P74" s="64">
        <v>0</v>
      </c>
      <c r="Q74" s="27">
        <v>0</v>
      </c>
      <c r="R74" s="44">
        <f t="shared" si="7"/>
        <v>0</v>
      </c>
      <c r="T74" s="71"/>
      <c r="U74" s="72"/>
    </row>
    <row r="75" spans="1:21" ht="14.4" x14ac:dyDescent="0.3">
      <c r="A75" s="47" t="s">
        <v>13</v>
      </c>
      <c r="B75" s="48">
        <v>1849</v>
      </c>
      <c r="C75" s="49" t="s">
        <v>251</v>
      </c>
      <c r="D75" s="50">
        <v>0</v>
      </c>
      <c r="E75" s="27">
        <v>347</v>
      </c>
      <c r="F75" s="44">
        <f t="shared" si="4"/>
        <v>0</v>
      </c>
      <c r="H75" s="64">
        <v>0</v>
      </c>
      <c r="I75" s="27">
        <v>1077</v>
      </c>
      <c r="J75" s="44">
        <f t="shared" si="5"/>
        <v>0</v>
      </c>
      <c r="L75" s="64">
        <v>0</v>
      </c>
      <c r="M75" s="27">
        <v>101</v>
      </c>
      <c r="N75" s="44">
        <f t="shared" si="6"/>
        <v>0</v>
      </c>
      <c r="P75" s="64">
        <v>0</v>
      </c>
      <c r="Q75" s="27">
        <v>324</v>
      </c>
      <c r="R75" s="44">
        <f t="shared" si="7"/>
        <v>0</v>
      </c>
      <c r="T75" s="71"/>
      <c r="U75" s="72"/>
    </row>
    <row r="76" spans="1:21" ht="14.4" x14ac:dyDescent="0.3">
      <c r="A76" s="47" t="s">
        <v>13</v>
      </c>
      <c r="B76" s="48">
        <v>34</v>
      </c>
      <c r="C76" s="49" t="s">
        <v>250</v>
      </c>
      <c r="D76" s="50">
        <v>0</v>
      </c>
      <c r="E76" s="27">
        <v>3</v>
      </c>
      <c r="F76" s="44">
        <f t="shared" si="4"/>
        <v>0</v>
      </c>
      <c r="H76" s="64">
        <v>0</v>
      </c>
      <c r="I76" s="27">
        <v>27</v>
      </c>
      <c r="J76" s="44">
        <f t="shared" si="5"/>
        <v>0</v>
      </c>
      <c r="L76" s="64">
        <v>0</v>
      </c>
      <c r="M76" s="27">
        <v>0</v>
      </c>
      <c r="N76" s="44">
        <f t="shared" si="6"/>
        <v>0</v>
      </c>
      <c r="P76" s="64">
        <v>0</v>
      </c>
      <c r="Q76" s="27">
        <v>4</v>
      </c>
      <c r="R76" s="44">
        <f t="shared" si="7"/>
        <v>0</v>
      </c>
      <c r="T76" s="71"/>
      <c r="U76" s="72"/>
    </row>
    <row r="77" spans="1:21" ht="14.4" x14ac:dyDescent="0.3">
      <c r="A77" s="47" t="s">
        <v>89</v>
      </c>
      <c r="B77" s="48">
        <v>555</v>
      </c>
      <c r="C77" s="49" t="s">
        <v>251</v>
      </c>
      <c r="D77" s="50">
        <v>0</v>
      </c>
      <c r="E77" s="27">
        <v>168</v>
      </c>
      <c r="F77" s="44">
        <f t="shared" si="4"/>
        <v>0</v>
      </c>
      <c r="H77" s="64">
        <v>0</v>
      </c>
      <c r="I77" s="27">
        <v>116</v>
      </c>
      <c r="J77" s="44">
        <f t="shared" si="5"/>
        <v>0</v>
      </c>
      <c r="L77" s="64">
        <v>0</v>
      </c>
      <c r="M77" s="27">
        <v>195</v>
      </c>
      <c r="N77" s="44">
        <f t="shared" si="6"/>
        <v>0</v>
      </c>
      <c r="P77" s="64">
        <v>0</v>
      </c>
      <c r="Q77" s="27">
        <v>76</v>
      </c>
      <c r="R77" s="44">
        <f t="shared" si="7"/>
        <v>0</v>
      </c>
      <c r="T77" s="71"/>
      <c r="U77" s="72"/>
    </row>
    <row r="78" spans="1:21" ht="14.4" x14ac:dyDescent="0.3">
      <c r="A78" s="51" t="s">
        <v>146</v>
      </c>
      <c r="B78" s="52">
        <v>403</v>
      </c>
      <c r="C78" s="53" t="s">
        <v>251</v>
      </c>
      <c r="D78" s="50">
        <v>0</v>
      </c>
      <c r="E78" s="27">
        <v>115</v>
      </c>
      <c r="F78" s="44">
        <f t="shared" si="4"/>
        <v>0</v>
      </c>
      <c r="H78" s="64">
        <v>0</v>
      </c>
      <c r="I78" s="27">
        <v>96</v>
      </c>
      <c r="J78" s="44">
        <f t="shared" si="5"/>
        <v>0</v>
      </c>
      <c r="L78" s="64">
        <v>0</v>
      </c>
      <c r="M78" s="27">
        <v>137</v>
      </c>
      <c r="N78" s="44">
        <f t="shared" si="6"/>
        <v>0</v>
      </c>
      <c r="P78" s="64">
        <v>0</v>
      </c>
      <c r="Q78" s="27">
        <v>55</v>
      </c>
      <c r="R78" s="44">
        <f t="shared" si="7"/>
        <v>0</v>
      </c>
      <c r="T78" s="71"/>
      <c r="U78" s="72"/>
    </row>
    <row r="79" spans="1:21" ht="14.4" x14ac:dyDescent="0.3">
      <c r="A79" s="47" t="s">
        <v>191</v>
      </c>
      <c r="B79" s="48">
        <v>343</v>
      </c>
      <c r="C79" s="49" t="s">
        <v>251</v>
      </c>
      <c r="D79" s="50">
        <v>0</v>
      </c>
      <c r="E79" s="27">
        <v>96</v>
      </c>
      <c r="F79" s="44">
        <f t="shared" si="4"/>
        <v>0</v>
      </c>
      <c r="H79" s="64">
        <v>0</v>
      </c>
      <c r="I79" s="27">
        <v>108</v>
      </c>
      <c r="J79" s="44">
        <f t="shared" si="5"/>
        <v>0</v>
      </c>
      <c r="L79" s="64">
        <v>0</v>
      </c>
      <c r="M79" s="27">
        <v>113</v>
      </c>
      <c r="N79" s="44">
        <f t="shared" si="6"/>
        <v>0</v>
      </c>
      <c r="P79" s="64">
        <v>0</v>
      </c>
      <c r="Q79" s="27">
        <v>26</v>
      </c>
      <c r="R79" s="44">
        <f t="shared" si="7"/>
        <v>0</v>
      </c>
      <c r="T79" s="71"/>
      <c r="U79" s="72"/>
    </row>
    <row r="80" spans="1:21" ht="14.4" x14ac:dyDescent="0.3">
      <c r="A80" s="47" t="s">
        <v>119</v>
      </c>
      <c r="B80" s="48">
        <v>498</v>
      </c>
      <c r="C80" s="49" t="s">
        <v>251</v>
      </c>
      <c r="D80" s="50">
        <v>0</v>
      </c>
      <c r="E80" s="27">
        <v>137</v>
      </c>
      <c r="F80" s="44">
        <f t="shared" si="4"/>
        <v>0</v>
      </c>
      <c r="H80" s="64">
        <v>0</v>
      </c>
      <c r="I80" s="27">
        <v>115</v>
      </c>
      <c r="J80" s="44">
        <f t="shared" si="5"/>
        <v>0</v>
      </c>
      <c r="L80" s="64">
        <v>0</v>
      </c>
      <c r="M80" s="27">
        <v>180</v>
      </c>
      <c r="N80" s="44">
        <f t="shared" si="6"/>
        <v>0</v>
      </c>
      <c r="P80" s="64">
        <v>0</v>
      </c>
      <c r="Q80" s="27">
        <v>66</v>
      </c>
      <c r="R80" s="44">
        <f t="shared" si="7"/>
        <v>0</v>
      </c>
      <c r="T80" s="71"/>
      <c r="U80" s="72"/>
    </row>
    <row r="81" spans="1:21" ht="14.4" x14ac:dyDescent="0.3">
      <c r="A81" s="47" t="s">
        <v>66</v>
      </c>
      <c r="B81" s="48">
        <v>647</v>
      </c>
      <c r="C81" s="49" t="s">
        <v>251</v>
      </c>
      <c r="D81" s="50">
        <v>0</v>
      </c>
      <c r="E81" s="27">
        <v>189</v>
      </c>
      <c r="F81" s="44">
        <f t="shared" si="4"/>
        <v>0</v>
      </c>
      <c r="H81" s="64">
        <v>0</v>
      </c>
      <c r="I81" s="27">
        <v>152</v>
      </c>
      <c r="J81" s="44">
        <f t="shared" si="5"/>
        <v>0</v>
      </c>
      <c r="L81" s="64">
        <v>0</v>
      </c>
      <c r="M81" s="27">
        <v>201</v>
      </c>
      <c r="N81" s="44">
        <f t="shared" si="6"/>
        <v>0</v>
      </c>
      <c r="P81" s="64">
        <v>0</v>
      </c>
      <c r="Q81" s="27">
        <v>105</v>
      </c>
      <c r="R81" s="44">
        <f t="shared" si="7"/>
        <v>0</v>
      </c>
      <c r="T81" s="71"/>
      <c r="U81" s="72"/>
    </row>
    <row r="82" spans="1:21" ht="14.4" x14ac:dyDescent="0.3">
      <c r="A82" s="47" t="s">
        <v>86</v>
      </c>
      <c r="B82" s="48">
        <v>569</v>
      </c>
      <c r="C82" s="49" t="s">
        <v>251</v>
      </c>
      <c r="D82" s="50">
        <v>0</v>
      </c>
      <c r="E82" s="27">
        <v>173</v>
      </c>
      <c r="F82" s="44">
        <f t="shared" si="4"/>
        <v>0</v>
      </c>
      <c r="H82" s="64">
        <v>0</v>
      </c>
      <c r="I82" s="27">
        <v>111</v>
      </c>
      <c r="J82" s="44">
        <f t="shared" si="5"/>
        <v>0</v>
      </c>
      <c r="L82" s="64">
        <v>0</v>
      </c>
      <c r="M82" s="27">
        <v>206</v>
      </c>
      <c r="N82" s="44">
        <f t="shared" si="6"/>
        <v>0</v>
      </c>
      <c r="P82" s="64">
        <v>0</v>
      </c>
      <c r="Q82" s="27">
        <v>79</v>
      </c>
      <c r="R82" s="44">
        <f t="shared" si="7"/>
        <v>0</v>
      </c>
      <c r="T82" s="71"/>
      <c r="U82" s="72"/>
    </row>
    <row r="83" spans="1:21" ht="14.4" x14ac:dyDescent="0.3">
      <c r="A83" s="47" t="s">
        <v>199</v>
      </c>
      <c r="B83" s="48">
        <v>260</v>
      </c>
      <c r="C83" s="49" t="s">
        <v>251</v>
      </c>
      <c r="D83" s="50">
        <v>0</v>
      </c>
      <c r="E83" s="27">
        <v>52</v>
      </c>
      <c r="F83" s="44">
        <f t="shared" si="4"/>
        <v>0</v>
      </c>
      <c r="H83" s="64">
        <v>0</v>
      </c>
      <c r="I83" s="27">
        <v>76</v>
      </c>
      <c r="J83" s="44">
        <f t="shared" si="5"/>
        <v>0</v>
      </c>
      <c r="L83" s="64">
        <v>0</v>
      </c>
      <c r="M83" s="27">
        <v>91</v>
      </c>
      <c r="N83" s="44">
        <f t="shared" si="6"/>
        <v>0</v>
      </c>
      <c r="P83" s="64">
        <v>0</v>
      </c>
      <c r="Q83" s="27">
        <v>41</v>
      </c>
      <c r="R83" s="44">
        <f t="shared" si="7"/>
        <v>0</v>
      </c>
      <c r="T83" s="71"/>
      <c r="U83" s="72"/>
    </row>
    <row r="84" spans="1:21" ht="14.4" x14ac:dyDescent="0.3">
      <c r="A84" s="47" t="s">
        <v>63</v>
      </c>
      <c r="B84" s="48">
        <v>665</v>
      </c>
      <c r="C84" s="49" t="s">
        <v>251</v>
      </c>
      <c r="D84" s="50">
        <v>0</v>
      </c>
      <c r="E84" s="27">
        <v>222</v>
      </c>
      <c r="F84" s="44">
        <f t="shared" si="4"/>
        <v>0</v>
      </c>
      <c r="H84" s="64">
        <v>0</v>
      </c>
      <c r="I84" s="27">
        <v>140</v>
      </c>
      <c r="J84" s="44">
        <f t="shared" si="5"/>
        <v>0</v>
      </c>
      <c r="L84" s="64">
        <v>0</v>
      </c>
      <c r="M84" s="27">
        <v>204</v>
      </c>
      <c r="N84" s="44">
        <f t="shared" si="6"/>
        <v>0</v>
      </c>
      <c r="P84" s="64">
        <v>0</v>
      </c>
      <c r="Q84" s="27">
        <v>99</v>
      </c>
      <c r="R84" s="44">
        <f t="shared" si="7"/>
        <v>0</v>
      </c>
      <c r="T84" s="71"/>
      <c r="U84" s="72"/>
    </row>
    <row r="85" spans="1:21" ht="14.4" x14ac:dyDescent="0.3">
      <c r="A85" s="51" t="s">
        <v>71</v>
      </c>
      <c r="B85" s="52">
        <v>620</v>
      </c>
      <c r="C85" s="53" t="s">
        <v>251</v>
      </c>
      <c r="D85" s="50">
        <v>0</v>
      </c>
      <c r="E85" s="27">
        <v>80</v>
      </c>
      <c r="F85" s="44">
        <f t="shared" si="4"/>
        <v>0</v>
      </c>
      <c r="H85" s="64">
        <v>0</v>
      </c>
      <c r="I85" s="27">
        <v>363</v>
      </c>
      <c r="J85" s="44">
        <f t="shared" si="5"/>
        <v>0</v>
      </c>
      <c r="L85" s="64">
        <v>0</v>
      </c>
      <c r="M85" s="27">
        <v>133</v>
      </c>
      <c r="N85" s="44">
        <f t="shared" si="6"/>
        <v>0</v>
      </c>
      <c r="P85" s="64">
        <v>0</v>
      </c>
      <c r="Q85" s="27">
        <v>44</v>
      </c>
      <c r="R85" s="44">
        <f t="shared" si="7"/>
        <v>0</v>
      </c>
      <c r="T85" s="71"/>
      <c r="U85" s="72"/>
    </row>
    <row r="86" spans="1:21" ht="14.4" x14ac:dyDescent="0.3">
      <c r="A86" s="51" t="s">
        <v>70</v>
      </c>
      <c r="B86" s="52">
        <v>624</v>
      </c>
      <c r="C86" s="53" t="s">
        <v>251</v>
      </c>
      <c r="D86" s="50">
        <v>0</v>
      </c>
      <c r="E86" s="27">
        <v>176</v>
      </c>
      <c r="F86" s="44">
        <f t="shared" si="4"/>
        <v>0</v>
      </c>
      <c r="H86" s="64">
        <v>0</v>
      </c>
      <c r="I86" s="27">
        <v>122</v>
      </c>
      <c r="J86" s="44">
        <f t="shared" si="5"/>
        <v>0</v>
      </c>
      <c r="L86" s="64">
        <v>0</v>
      </c>
      <c r="M86" s="27">
        <v>226</v>
      </c>
      <c r="N86" s="44">
        <f t="shared" si="6"/>
        <v>0</v>
      </c>
      <c r="P86" s="64">
        <v>0</v>
      </c>
      <c r="Q86" s="27">
        <v>100</v>
      </c>
      <c r="R86" s="44">
        <f t="shared" si="7"/>
        <v>0</v>
      </c>
      <c r="T86" s="71"/>
      <c r="U86" s="72"/>
    </row>
    <row r="87" spans="1:21" ht="14.4" x14ac:dyDescent="0.3">
      <c r="A87" s="47" t="s">
        <v>194</v>
      </c>
      <c r="B87" s="48">
        <v>325</v>
      </c>
      <c r="C87" s="49" t="s">
        <v>251</v>
      </c>
      <c r="D87" s="50">
        <v>0</v>
      </c>
      <c r="E87" s="27">
        <v>72</v>
      </c>
      <c r="F87" s="44">
        <f t="shared" si="4"/>
        <v>0</v>
      </c>
      <c r="H87" s="64">
        <v>0</v>
      </c>
      <c r="I87" s="27">
        <v>48</v>
      </c>
      <c r="J87" s="44">
        <f t="shared" si="5"/>
        <v>0</v>
      </c>
      <c r="L87" s="64">
        <v>0</v>
      </c>
      <c r="M87" s="27">
        <v>138</v>
      </c>
      <c r="N87" s="44">
        <f t="shared" si="6"/>
        <v>0</v>
      </c>
      <c r="P87" s="64">
        <v>0</v>
      </c>
      <c r="Q87" s="27">
        <v>67</v>
      </c>
      <c r="R87" s="44">
        <f t="shared" si="7"/>
        <v>0</v>
      </c>
      <c r="T87" s="71"/>
      <c r="U87" s="72"/>
    </row>
    <row r="88" spans="1:21" ht="14.4" x14ac:dyDescent="0.3">
      <c r="A88" s="47" t="s">
        <v>113</v>
      </c>
      <c r="B88" s="48">
        <v>509</v>
      </c>
      <c r="C88" s="49" t="s">
        <v>251</v>
      </c>
      <c r="D88" s="50">
        <v>0</v>
      </c>
      <c r="E88" s="27">
        <v>140</v>
      </c>
      <c r="F88" s="44">
        <f t="shared" si="4"/>
        <v>0</v>
      </c>
      <c r="H88" s="64">
        <v>0</v>
      </c>
      <c r="I88" s="27">
        <v>126</v>
      </c>
      <c r="J88" s="44">
        <f t="shared" si="5"/>
        <v>0</v>
      </c>
      <c r="L88" s="64">
        <v>0</v>
      </c>
      <c r="M88" s="27">
        <v>169</v>
      </c>
      <c r="N88" s="44">
        <f t="shared" si="6"/>
        <v>0</v>
      </c>
      <c r="P88" s="64">
        <v>0</v>
      </c>
      <c r="Q88" s="27">
        <v>74</v>
      </c>
      <c r="R88" s="44">
        <f t="shared" si="7"/>
        <v>0</v>
      </c>
      <c r="T88" s="71"/>
      <c r="U88" s="72"/>
    </row>
    <row r="89" spans="1:21" ht="14.4" x14ac:dyDescent="0.3">
      <c r="A89" s="47" t="s">
        <v>116</v>
      </c>
      <c r="B89" s="48">
        <v>502</v>
      </c>
      <c r="C89" s="49" t="s">
        <v>251</v>
      </c>
      <c r="D89" s="50">
        <v>0</v>
      </c>
      <c r="E89" s="27">
        <v>144</v>
      </c>
      <c r="F89" s="44">
        <f t="shared" si="4"/>
        <v>0</v>
      </c>
      <c r="H89" s="64">
        <v>0</v>
      </c>
      <c r="I89" s="27">
        <v>123</v>
      </c>
      <c r="J89" s="44">
        <f t="shared" si="5"/>
        <v>0</v>
      </c>
      <c r="L89" s="64">
        <v>0</v>
      </c>
      <c r="M89" s="27">
        <v>141</v>
      </c>
      <c r="N89" s="44">
        <f t="shared" si="6"/>
        <v>0</v>
      </c>
      <c r="P89" s="64">
        <v>0</v>
      </c>
      <c r="Q89" s="27">
        <v>94</v>
      </c>
      <c r="R89" s="44">
        <f t="shared" si="7"/>
        <v>0</v>
      </c>
      <c r="T89" s="71"/>
      <c r="U89" s="72"/>
    </row>
    <row r="90" spans="1:21" ht="14.4" x14ac:dyDescent="0.3">
      <c r="A90" s="47" t="s">
        <v>122</v>
      </c>
      <c r="B90" s="48">
        <v>482</v>
      </c>
      <c r="C90" s="49" t="s">
        <v>251</v>
      </c>
      <c r="D90" s="50">
        <v>0</v>
      </c>
      <c r="E90" s="27">
        <v>110</v>
      </c>
      <c r="F90" s="44">
        <f t="shared" si="4"/>
        <v>0</v>
      </c>
      <c r="H90" s="64">
        <v>0</v>
      </c>
      <c r="I90" s="27">
        <v>128</v>
      </c>
      <c r="J90" s="44">
        <f t="shared" si="5"/>
        <v>0</v>
      </c>
      <c r="L90" s="64">
        <v>0</v>
      </c>
      <c r="M90" s="27">
        <v>172</v>
      </c>
      <c r="N90" s="44">
        <f t="shared" si="6"/>
        <v>0</v>
      </c>
      <c r="P90" s="64">
        <v>0</v>
      </c>
      <c r="Q90" s="27">
        <v>72</v>
      </c>
      <c r="R90" s="44">
        <f t="shared" si="7"/>
        <v>0</v>
      </c>
      <c r="T90" s="71"/>
      <c r="U90" s="72"/>
    </row>
    <row r="91" spans="1:21" ht="14.4" x14ac:dyDescent="0.3">
      <c r="A91" s="51" t="s">
        <v>133</v>
      </c>
      <c r="B91" s="52">
        <v>444</v>
      </c>
      <c r="C91" s="53" t="s">
        <v>251</v>
      </c>
      <c r="D91" s="50">
        <v>0</v>
      </c>
      <c r="E91" s="27">
        <v>128</v>
      </c>
      <c r="F91" s="44">
        <f t="shared" si="4"/>
        <v>0</v>
      </c>
      <c r="H91" s="64">
        <v>0</v>
      </c>
      <c r="I91" s="27">
        <v>122</v>
      </c>
      <c r="J91" s="44">
        <f t="shared" si="5"/>
        <v>0</v>
      </c>
      <c r="L91" s="64">
        <v>0</v>
      </c>
      <c r="M91" s="27">
        <v>140</v>
      </c>
      <c r="N91" s="44">
        <f t="shared" si="6"/>
        <v>0</v>
      </c>
      <c r="P91" s="64">
        <v>0</v>
      </c>
      <c r="Q91" s="27">
        <v>54</v>
      </c>
      <c r="R91" s="44">
        <f t="shared" si="7"/>
        <v>0</v>
      </c>
      <c r="T91" s="71"/>
      <c r="U91" s="72"/>
    </row>
    <row r="92" spans="1:21" ht="14.4" x14ac:dyDescent="0.3">
      <c r="A92" s="47" t="s">
        <v>120</v>
      </c>
      <c r="B92" s="48">
        <v>497</v>
      </c>
      <c r="C92" s="49" t="s">
        <v>251</v>
      </c>
      <c r="D92" s="50">
        <v>0</v>
      </c>
      <c r="E92" s="27">
        <v>118</v>
      </c>
      <c r="F92" s="44">
        <f t="shared" si="4"/>
        <v>0</v>
      </c>
      <c r="H92" s="64">
        <v>0</v>
      </c>
      <c r="I92" s="27">
        <v>141</v>
      </c>
      <c r="J92" s="44">
        <f t="shared" si="5"/>
        <v>0</v>
      </c>
      <c r="L92" s="64">
        <v>0</v>
      </c>
      <c r="M92" s="27">
        <v>145</v>
      </c>
      <c r="N92" s="44">
        <f t="shared" si="6"/>
        <v>0</v>
      </c>
      <c r="P92" s="64">
        <v>0</v>
      </c>
      <c r="Q92" s="27">
        <v>93</v>
      </c>
      <c r="R92" s="44">
        <f t="shared" si="7"/>
        <v>0</v>
      </c>
      <c r="T92" s="71"/>
      <c r="U92" s="72"/>
    </row>
    <row r="93" spans="1:21" ht="14.4" x14ac:dyDescent="0.3">
      <c r="A93" s="47" t="s">
        <v>69</v>
      </c>
      <c r="B93" s="48">
        <v>627</v>
      </c>
      <c r="C93" s="49" t="s">
        <v>251</v>
      </c>
      <c r="D93" s="50">
        <v>0</v>
      </c>
      <c r="E93" s="27">
        <v>192</v>
      </c>
      <c r="F93" s="44">
        <f t="shared" si="4"/>
        <v>0</v>
      </c>
      <c r="H93" s="64">
        <v>0</v>
      </c>
      <c r="I93" s="27">
        <v>127</v>
      </c>
      <c r="J93" s="44">
        <f t="shared" si="5"/>
        <v>0</v>
      </c>
      <c r="L93" s="64">
        <v>0</v>
      </c>
      <c r="M93" s="27">
        <v>195</v>
      </c>
      <c r="N93" s="44">
        <f t="shared" si="6"/>
        <v>0</v>
      </c>
      <c r="P93" s="64">
        <v>0</v>
      </c>
      <c r="Q93" s="27">
        <v>113</v>
      </c>
      <c r="R93" s="44">
        <f t="shared" si="7"/>
        <v>0</v>
      </c>
      <c r="T93" s="71"/>
      <c r="U93" s="72"/>
    </row>
    <row r="94" spans="1:21" ht="14.4" x14ac:dyDescent="0.3">
      <c r="A94" s="47" t="s">
        <v>94</v>
      </c>
      <c r="B94" s="48">
        <v>79</v>
      </c>
      <c r="C94" s="49" t="s">
        <v>267</v>
      </c>
      <c r="D94" s="50">
        <v>0</v>
      </c>
      <c r="E94" s="27">
        <v>29</v>
      </c>
      <c r="F94" s="44">
        <f t="shared" si="4"/>
        <v>0</v>
      </c>
      <c r="H94" s="64">
        <v>0</v>
      </c>
      <c r="I94" s="27">
        <v>11</v>
      </c>
      <c r="J94" s="44">
        <f t="shared" si="5"/>
        <v>0</v>
      </c>
      <c r="L94" s="64">
        <v>0</v>
      </c>
      <c r="M94" s="27">
        <v>39</v>
      </c>
      <c r="N94" s="44">
        <f t="shared" si="6"/>
        <v>0</v>
      </c>
      <c r="P94" s="64">
        <v>0</v>
      </c>
      <c r="Q94" s="27">
        <v>0</v>
      </c>
      <c r="R94" s="44">
        <f t="shared" si="7"/>
        <v>0</v>
      </c>
      <c r="T94" s="71"/>
      <c r="U94" s="72"/>
    </row>
    <row r="95" spans="1:21" ht="14.4" x14ac:dyDescent="0.3">
      <c r="A95" s="47" t="s">
        <v>121</v>
      </c>
      <c r="B95" s="48">
        <v>270</v>
      </c>
      <c r="C95" s="49" t="s">
        <v>248</v>
      </c>
      <c r="D95" s="50">
        <v>0</v>
      </c>
      <c r="E95" s="27">
        <v>37</v>
      </c>
      <c r="F95" s="44">
        <f t="shared" si="4"/>
        <v>0</v>
      </c>
      <c r="H95" s="64">
        <v>0</v>
      </c>
      <c r="I95" s="27">
        <v>217</v>
      </c>
      <c r="J95" s="44">
        <f t="shared" si="5"/>
        <v>0</v>
      </c>
      <c r="L95" s="64">
        <v>0</v>
      </c>
      <c r="M95" s="27">
        <v>0</v>
      </c>
      <c r="N95" s="44">
        <f t="shared" si="6"/>
        <v>0</v>
      </c>
      <c r="P95" s="64">
        <v>0</v>
      </c>
      <c r="Q95" s="27">
        <v>16</v>
      </c>
      <c r="R95" s="44">
        <f t="shared" si="7"/>
        <v>0</v>
      </c>
      <c r="T95" s="71"/>
      <c r="U95" s="72"/>
    </row>
    <row r="96" spans="1:21" ht="14.4" x14ac:dyDescent="0.3">
      <c r="A96" s="47" t="s">
        <v>126</v>
      </c>
      <c r="B96" s="48">
        <v>120</v>
      </c>
      <c r="C96" s="49" t="s">
        <v>267</v>
      </c>
      <c r="D96" s="50">
        <v>0</v>
      </c>
      <c r="E96" s="27">
        <v>90</v>
      </c>
      <c r="F96" s="44">
        <f t="shared" si="4"/>
        <v>0</v>
      </c>
      <c r="H96" s="64">
        <v>0</v>
      </c>
      <c r="I96" s="27">
        <v>0</v>
      </c>
      <c r="J96" s="44">
        <f t="shared" si="5"/>
        <v>0</v>
      </c>
      <c r="L96" s="64">
        <v>0</v>
      </c>
      <c r="M96" s="27">
        <v>30</v>
      </c>
      <c r="N96" s="44">
        <f t="shared" si="6"/>
        <v>0</v>
      </c>
      <c r="P96" s="64">
        <v>0</v>
      </c>
      <c r="Q96" s="27">
        <v>0</v>
      </c>
      <c r="R96" s="44">
        <f t="shared" si="7"/>
        <v>0</v>
      </c>
      <c r="T96" s="71"/>
      <c r="U96" s="72"/>
    </row>
    <row r="97" spans="1:21" ht="14.4" x14ac:dyDescent="0.3">
      <c r="A97" s="47" t="s">
        <v>139</v>
      </c>
      <c r="B97" s="48">
        <v>113</v>
      </c>
      <c r="C97" s="49" t="s">
        <v>267</v>
      </c>
      <c r="D97" s="50">
        <v>0</v>
      </c>
      <c r="E97" s="27">
        <v>27</v>
      </c>
      <c r="F97" s="44">
        <f t="shared" si="4"/>
        <v>0</v>
      </c>
      <c r="H97" s="64">
        <v>0</v>
      </c>
      <c r="I97" s="27">
        <v>50</v>
      </c>
      <c r="J97" s="44">
        <f t="shared" si="5"/>
        <v>0</v>
      </c>
      <c r="L97" s="64">
        <v>0</v>
      </c>
      <c r="M97" s="27">
        <v>32</v>
      </c>
      <c r="N97" s="44">
        <f t="shared" si="6"/>
        <v>0</v>
      </c>
      <c r="P97" s="64">
        <v>0</v>
      </c>
      <c r="Q97" s="27">
        <v>4</v>
      </c>
      <c r="R97" s="44">
        <f t="shared" si="7"/>
        <v>0</v>
      </c>
      <c r="T97" s="71"/>
      <c r="U97" s="72"/>
    </row>
    <row r="98" spans="1:21" ht="14.4" x14ac:dyDescent="0.3">
      <c r="A98" s="47" t="s">
        <v>142</v>
      </c>
      <c r="B98" s="48">
        <v>88</v>
      </c>
      <c r="C98" s="49" t="s">
        <v>260</v>
      </c>
      <c r="D98" s="50">
        <v>0</v>
      </c>
      <c r="E98" s="27">
        <v>8</v>
      </c>
      <c r="F98" s="44">
        <f t="shared" si="4"/>
        <v>0</v>
      </c>
      <c r="H98" s="64">
        <v>0</v>
      </c>
      <c r="I98" s="27">
        <v>4</v>
      </c>
      <c r="J98" s="44">
        <f t="shared" si="5"/>
        <v>0</v>
      </c>
      <c r="L98" s="64">
        <v>0</v>
      </c>
      <c r="M98" s="27">
        <v>74</v>
      </c>
      <c r="N98" s="44">
        <f t="shared" si="6"/>
        <v>0</v>
      </c>
      <c r="P98" s="64">
        <v>0</v>
      </c>
      <c r="Q98" s="27">
        <v>2</v>
      </c>
      <c r="R98" s="44">
        <f t="shared" si="7"/>
        <v>0</v>
      </c>
      <c r="T98" s="71"/>
      <c r="U98" s="72"/>
    </row>
    <row r="99" spans="1:21" ht="14.4" x14ac:dyDescent="0.3">
      <c r="A99" s="51" t="s">
        <v>20</v>
      </c>
      <c r="B99" s="52">
        <v>791</v>
      </c>
      <c r="C99" s="53" t="s">
        <v>260</v>
      </c>
      <c r="D99" s="50">
        <v>0</v>
      </c>
      <c r="E99" s="27">
        <v>220</v>
      </c>
      <c r="F99" s="44">
        <f t="shared" si="4"/>
        <v>0</v>
      </c>
      <c r="H99" s="64">
        <v>0</v>
      </c>
      <c r="I99" s="27">
        <v>6</v>
      </c>
      <c r="J99" s="44">
        <f t="shared" si="5"/>
        <v>0</v>
      </c>
      <c r="L99" s="64">
        <v>0</v>
      </c>
      <c r="M99" s="27">
        <v>105</v>
      </c>
      <c r="N99" s="44">
        <f t="shared" si="6"/>
        <v>0</v>
      </c>
      <c r="P99" s="64">
        <v>0</v>
      </c>
      <c r="Q99" s="27">
        <v>460</v>
      </c>
      <c r="R99" s="44">
        <f t="shared" si="7"/>
        <v>0</v>
      </c>
      <c r="T99" s="71"/>
      <c r="U99" s="72"/>
    </row>
    <row r="100" spans="1:21" ht="14.4" x14ac:dyDescent="0.3">
      <c r="A100" s="47" t="s">
        <v>144</v>
      </c>
      <c r="B100" s="48">
        <v>2</v>
      </c>
      <c r="C100" s="49" t="s">
        <v>273</v>
      </c>
      <c r="D100" s="50">
        <v>0</v>
      </c>
      <c r="E100" s="27">
        <v>0</v>
      </c>
      <c r="F100" s="44">
        <f t="shared" si="4"/>
        <v>0</v>
      </c>
      <c r="H100" s="64">
        <v>0</v>
      </c>
      <c r="I100" s="27">
        <v>0</v>
      </c>
      <c r="J100" s="44">
        <f t="shared" si="5"/>
        <v>0</v>
      </c>
      <c r="L100" s="64">
        <v>0</v>
      </c>
      <c r="M100" s="27">
        <v>1</v>
      </c>
      <c r="N100" s="44">
        <f t="shared" si="6"/>
        <v>0</v>
      </c>
      <c r="P100" s="64">
        <v>0</v>
      </c>
      <c r="Q100" s="27">
        <v>1</v>
      </c>
      <c r="R100" s="44">
        <f t="shared" si="7"/>
        <v>0</v>
      </c>
      <c r="T100" s="71"/>
      <c r="U100" s="72"/>
    </row>
    <row r="101" spans="1:21" ht="14.4" x14ac:dyDescent="0.3">
      <c r="A101" s="51" t="s">
        <v>18</v>
      </c>
      <c r="B101" s="52">
        <v>144</v>
      </c>
      <c r="C101" s="53" t="s">
        <v>274</v>
      </c>
      <c r="D101" s="50">
        <v>0</v>
      </c>
      <c r="E101" s="27">
        <v>62</v>
      </c>
      <c r="F101" s="44">
        <f t="shared" si="4"/>
        <v>0</v>
      </c>
      <c r="H101" s="64">
        <v>0</v>
      </c>
      <c r="I101" s="27">
        <v>38</v>
      </c>
      <c r="J101" s="44">
        <f t="shared" si="5"/>
        <v>0</v>
      </c>
      <c r="L101" s="64">
        <v>0</v>
      </c>
      <c r="M101" s="27">
        <v>26</v>
      </c>
      <c r="N101" s="44">
        <f t="shared" si="6"/>
        <v>0</v>
      </c>
      <c r="P101" s="64">
        <v>0</v>
      </c>
      <c r="Q101" s="27">
        <v>18</v>
      </c>
      <c r="R101" s="44">
        <f t="shared" si="7"/>
        <v>0</v>
      </c>
      <c r="T101" s="71"/>
      <c r="U101" s="72"/>
    </row>
    <row r="102" spans="1:21" ht="14.4" x14ac:dyDescent="0.3">
      <c r="A102" s="47" t="s">
        <v>117</v>
      </c>
      <c r="B102" s="48">
        <v>27</v>
      </c>
      <c r="C102" s="49" t="s">
        <v>248</v>
      </c>
      <c r="D102" s="50">
        <v>0</v>
      </c>
      <c r="E102" s="27">
        <v>17</v>
      </c>
      <c r="F102" s="44">
        <f t="shared" si="4"/>
        <v>0</v>
      </c>
      <c r="H102" s="64">
        <v>0</v>
      </c>
      <c r="I102" s="27">
        <v>2</v>
      </c>
      <c r="J102" s="44">
        <f t="shared" si="5"/>
        <v>0</v>
      </c>
      <c r="L102" s="64">
        <v>0</v>
      </c>
      <c r="M102" s="27">
        <v>4</v>
      </c>
      <c r="N102" s="44">
        <f t="shared" si="6"/>
        <v>0</v>
      </c>
      <c r="P102" s="64">
        <v>0</v>
      </c>
      <c r="Q102" s="27">
        <v>4</v>
      </c>
      <c r="R102" s="44">
        <f t="shared" si="7"/>
        <v>0</v>
      </c>
      <c r="T102" s="71"/>
      <c r="U102" s="72"/>
    </row>
    <row r="103" spans="1:21" ht="14.4" x14ac:dyDescent="0.3">
      <c r="A103" s="47" t="s">
        <v>159</v>
      </c>
      <c r="B103" s="48">
        <v>5</v>
      </c>
      <c r="C103" s="49" t="s">
        <v>248</v>
      </c>
      <c r="D103" s="50">
        <v>0</v>
      </c>
      <c r="E103" s="27">
        <v>4</v>
      </c>
      <c r="F103" s="44">
        <f t="shared" si="4"/>
        <v>0</v>
      </c>
      <c r="H103" s="64">
        <v>0</v>
      </c>
      <c r="I103" s="27">
        <v>0</v>
      </c>
      <c r="J103" s="44">
        <f t="shared" si="5"/>
        <v>0</v>
      </c>
      <c r="L103" s="64">
        <v>0</v>
      </c>
      <c r="M103" s="27">
        <v>1</v>
      </c>
      <c r="N103" s="44">
        <f t="shared" si="6"/>
        <v>0</v>
      </c>
      <c r="P103" s="64">
        <v>0</v>
      </c>
      <c r="Q103" s="27">
        <v>0</v>
      </c>
      <c r="R103" s="44">
        <f t="shared" si="7"/>
        <v>0</v>
      </c>
      <c r="T103" s="71"/>
      <c r="U103" s="72"/>
    </row>
    <row r="104" spans="1:21" ht="14.4" x14ac:dyDescent="0.3">
      <c r="A104" s="47" t="s">
        <v>56</v>
      </c>
      <c r="B104" s="48">
        <v>29</v>
      </c>
      <c r="C104" s="49" t="s">
        <v>265</v>
      </c>
      <c r="D104" s="50">
        <v>0</v>
      </c>
      <c r="E104" s="27">
        <v>9</v>
      </c>
      <c r="F104" s="44">
        <f t="shared" si="4"/>
        <v>0</v>
      </c>
      <c r="H104" s="64">
        <v>0</v>
      </c>
      <c r="I104" s="27">
        <v>5</v>
      </c>
      <c r="J104" s="44">
        <f t="shared" si="5"/>
        <v>0</v>
      </c>
      <c r="L104" s="64">
        <v>0</v>
      </c>
      <c r="M104" s="27">
        <v>8</v>
      </c>
      <c r="N104" s="44">
        <f t="shared" si="6"/>
        <v>0</v>
      </c>
      <c r="P104" s="64">
        <v>0</v>
      </c>
      <c r="Q104" s="27">
        <v>7</v>
      </c>
      <c r="R104" s="44">
        <f t="shared" si="7"/>
        <v>0</v>
      </c>
      <c r="T104" s="71"/>
      <c r="U104" s="72"/>
    </row>
    <row r="105" spans="1:21" ht="14.4" x14ac:dyDescent="0.3">
      <c r="A105" s="51" t="s">
        <v>19</v>
      </c>
      <c r="B105" s="52">
        <v>119</v>
      </c>
      <c r="C105" s="53" t="s">
        <v>265</v>
      </c>
      <c r="D105" s="50">
        <v>0</v>
      </c>
      <c r="E105" s="27">
        <v>36</v>
      </c>
      <c r="F105" s="44">
        <f t="shared" si="4"/>
        <v>0</v>
      </c>
      <c r="H105" s="64">
        <v>0</v>
      </c>
      <c r="I105" s="27">
        <v>48</v>
      </c>
      <c r="J105" s="44">
        <f t="shared" si="5"/>
        <v>0</v>
      </c>
      <c r="L105" s="64">
        <v>0</v>
      </c>
      <c r="M105" s="27">
        <v>18</v>
      </c>
      <c r="N105" s="44">
        <f t="shared" si="6"/>
        <v>0</v>
      </c>
      <c r="P105" s="64">
        <v>0</v>
      </c>
      <c r="Q105" s="27">
        <v>17</v>
      </c>
      <c r="R105" s="44">
        <f t="shared" si="7"/>
        <v>0</v>
      </c>
      <c r="T105" s="71"/>
      <c r="U105" s="72"/>
    </row>
    <row r="106" spans="1:21" ht="14.4" x14ac:dyDescent="0.3">
      <c r="A106" s="51" t="s">
        <v>17</v>
      </c>
      <c r="B106" s="52">
        <v>141</v>
      </c>
      <c r="C106" s="53" t="s">
        <v>265</v>
      </c>
      <c r="D106" s="50">
        <v>0</v>
      </c>
      <c r="E106" s="27">
        <v>49</v>
      </c>
      <c r="F106" s="44">
        <f t="shared" si="4"/>
        <v>0</v>
      </c>
      <c r="H106" s="64">
        <v>0</v>
      </c>
      <c r="I106" s="27">
        <v>21</v>
      </c>
      <c r="J106" s="44">
        <f t="shared" si="5"/>
        <v>0</v>
      </c>
      <c r="L106" s="64">
        <v>0</v>
      </c>
      <c r="M106" s="27">
        <v>19</v>
      </c>
      <c r="N106" s="44">
        <f t="shared" si="6"/>
        <v>0</v>
      </c>
      <c r="P106" s="64">
        <v>0</v>
      </c>
      <c r="Q106" s="27">
        <v>52</v>
      </c>
      <c r="R106" s="44">
        <f t="shared" si="7"/>
        <v>0</v>
      </c>
      <c r="T106" s="71"/>
      <c r="U106" s="72"/>
    </row>
    <row r="107" spans="1:21" ht="14.4" x14ac:dyDescent="0.3">
      <c r="A107" s="47" t="s">
        <v>7</v>
      </c>
      <c r="B107" s="48">
        <v>390</v>
      </c>
      <c r="C107" s="49" t="s">
        <v>265</v>
      </c>
      <c r="D107" s="50">
        <v>0</v>
      </c>
      <c r="E107" s="27">
        <v>117</v>
      </c>
      <c r="F107" s="44">
        <f t="shared" si="4"/>
        <v>0</v>
      </c>
      <c r="H107" s="64">
        <v>0</v>
      </c>
      <c r="I107" s="27">
        <v>150</v>
      </c>
      <c r="J107" s="44">
        <f t="shared" si="5"/>
        <v>0</v>
      </c>
      <c r="L107" s="64">
        <v>0</v>
      </c>
      <c r="M107" s="27">
        <v>21</v>
      </c>
      <c r="N107" s="44">
        <f t="shared" si="6"/>
        <v>0</v>
      </c>
      <c r="P107" s="64">
        <v>0</v>
      </c>
      <c r="Q107" s="27">
        <v>102</v>
      </c>
      <c r="R107" s="44">
        <f t="shared" si="7"/>
        <v>0</v>
      </c>
      <c r="T107" s="71"/>
      <c r="U107" s="72"/>
    </row>
    <row r="108" spans="1:21" ht="14.4" x14ac:dyDescent="0.3">
      <c r="A108" s="47" t="s">
        <v>104</v>
      </c>
      <c r="B108" s="48">
        <v>84.2</v>
      </c>
      <c r="C108" s="49" t="s">
        <v>309</v>
      </c>
      <c r="D108" s="50">
        <v>0</v>
      </c>
      <c r="E108" s="27">
        <v>46</v>
      </c>
      <c r="F108" s="44">
        <f t="shared" si="4"/>
        <v>0</v>
      </c>
      <c r="H108" s="64">
        <v>0</v>
      </c>
      <c r="I108" s="27">
        <v>0</v>
      </c>
      <c r="J108" s="44">
        <f t="shared" si="5"/>
        <v>0</v>
      </c>
      <c r="L108" s="64">
        <v>0</v>
      </c>
      <c r="M108" s="27">
        <v>38.200000000000003</v>
      </c>
      <c r="N108" s="44">
        <f t="shared" si="6"/>
        <v>0</v>
      </c>
      <c r="P108" s="64">
        <v>0</v>
      </c>
      <c r="Q108" s="27">
        <v>0</v>
      </c>
      <c r="R108" s="44">
        <f t="shared" si="7"/>
        <v>0</v>
      </c>
      <c r="T108" s="71"/>
      <c r="U108" s="72"/>
    </row>
    <row r="109" spans="1:21" ht="14.4" x14ac:dyDescent="0.3">
      <c r="A109" s="47" t="s">
        <v>108</v>
      </c>
      <c r="B109" s="48">
        <v>4</v>
      </c>
      <c r="C109" s="49" t="s">
        <v>268</v>
      </c>
      <c r="D109" s="50">
        <v>0</v>
      </c>
      <c r="E109" s="27">
        <v>1</v>
      </c>
      <c r="F109" s="44">
        <f t="shared" si="4"/>
        <v>0</v>
      </c>
      <c r="H109" s="64">
        <v>0</v>
      </c>
      <c r="I109" s="27">
        <v>0</v>
      </c>
      <c r="J109" s="44">
        <f t="shared" si="5"/>
        <v>0</v>
      </c>
      <c r="L109" s="64">
        <v>0</v>
      </c>
      <c r="M109" s="27">
        <v>0</v>
      </c>
      <c r="N109" s="44">
        <f t="shared" si="6"/>
        <v>0</v>
      </c>
      <c r="P109" s="64">
        <v>0</v>
      </c>
      <c r="Q109" s="27">
        <v>3</v>
      </c>
      <c r="R109" s="44">
        <f t="shared" si="7"/>
        <v>0</v>
      </c>
      <c r="T109" s="71"/>
      <c r="U109" s="72"/>
    </row>
    <row r="110" spans="1:21" ht="14.4" x14ac:dyDescent="0.3">
      <c r="A110" s="47" t="s">
        <v>99</v>
      </c>
      <c r="B110" s="48">
        <v>15</v>
      </c>
      <c r="C110" s="49" t="s">
        <v>248</v>
      </c>
      <c r="D110" s="50">
        <v>0</v>
      </c>
      <c r="E110" s="27">
        <v>2</v>
      </c>
      <c r="F110" s="44">
        <f t="shared" si="4"/>
        <v>0</v>
      </c>
      <c r="H110" s="64">
        <v>0</v>
      </c>
      <c r="I110" s="27">
        <v>2</v>
      </c>
      <c r="J110" s="44">
        <f t="shared" si="5"/>
        <v>0</v>
      </c>
      <c r="L110" s="64">
        <v>0</v>
      </c>
      <c r="M110" s="27">
        <v>1</v>
      </c>
      <c r="N110" s="44">
        <f t="shared" si="6"/>
        <v>0</v>
      </c>
      <c r="P110" s="64">
        <v>0</v>
      </c>
      <c r="Q110" s="27">
        <v>10</v>
      </c>
      <c r="R110" s="44">
        <f t="shared" si="7"/>
        <v>0</v>
      </c>
      <c r="T110" s="71"/>
      <c r="U110" s="72"/>
    </row>
    <row r="111" spans="1:21" ht="14.4" x14ac:dyDescent="0.3">
      <c r="A111" s="47" t="s">
        <v>61</v>
      </c>
      <c r="B111" s="48">
        <v>5</v>
      </c>
      <c r="C111" s="49" t="s">
        <v>275</v>
      </c>
      <c r="D111" s="50">
        <v>0</v>
      </c>
      <c r="E111" s="27">
        <v>0</v>
      </c>
      <c r="F111" s="44">
        <f t="shared" si="4"/>
        <v>0</v>
      </c>
      <c r="H111" s="64">
        <v>0</v>
      </c>
      <c r="I111" s="27">
        <v>2</v>
      </c>
      <c r="J111" s="44">
        <f t="shared" si="5"/>
        <v>0</v>
      </c>
      <c r="L111" s="64">
        <v>0</v>
      </c>
      <c r="M111" s="27">
        <v>0</v>
      </c>
      <c r="N111" s="44">
        <f t="shared" si="6"/>
        <v>0</v>
      </c>
      <c r="P111" s="64">
        <v>0</v>
      </c>
      <c r="Q111" s="27">
        <v>3</v>
      </c>
      <c r="R111" s="44">
        <f t="shared" si="7"/>
        <v>0</v>
      </c>
      <c r="T111" s="71"/>
      <c r="U111" s="72"/>
    </row>
    <row r="112" spans="1:21" ht="14.4" x14ac:dyDescent="0.3">
      <c r="A112" s="47" t="s">
        <v>62</v>
      </c>
      <c r="B112" s="48">
        <v>8</v>
      </c>
      <c r="C112" s="49" t="s">
        <v>275</v>
      </c>
      <c r="D112" s="50">
        <v>0</v>
      </c>
      <c r="E112" s="27">
        <v>0</v>
      </c>
      <c r="F112" s="44">
        <f t="shared" si="4"/>
        <v>0</v>
      </c>
      <c r="H112" s="64">
        <v>0</v>
      </c>
      <c r="I112" s="27">
        <v>0</v>
      </c>
      <c r="J112" s="44">
        <f t="shared" si="5"/>
        <v>0</v>
      </c>
      <c r="L112" s="64">
        <v>0</v>
      </c>
      <c r="M112" s="27">
        <v>0</v>
      </c>
      <c r="N112" s="44">
        <f t="shared" si="6"/>
        <v>0</v>
      </c>
      <c r="P112" s="64">
        <v>0</v>
      </c>
      <c r="Q112" s="27">
        <v>8</v>
      </c>
      <c r="R112" s="44">
        <f t="shared" si="7"/>
        <v>0</v>
      </c>
      <c r="T112" s="71"/>
      <c r="U112" s="72"/>
    </row>
    <row r="113" spans="1:21" ht="14.4" x14ac:dyDescent="0.3">
      <c r="A113" s="47" t="s">
        <v>39</v>
      </c>
      <c r="B113" s="48">
        <v>7</v>
      </c>
      <c r="C113" s="49" t="s">
        <v>275</v>
      </c>
      <c r="D113" s="50">
        <v>0</v>
      </c>
      <c r="E113" s="27">
        <v>0</v>
      </c>
      <c r="F113" s="44">
        <f t="shared" si="4"/>
        <v>0</v>
      </c>
      <c r="H113" s="64">
        <v>0</v>
      </c>
      <c r="I113" s="27">
        <v>0</v>
      </c>
      <c r="J113" s="44">
        <f t="shared" si="5"/>
        <v>0</v>
      </c>
      <c r="L113" s="64">
        <v>0</v>
      </c>
      <c r="M113" s="27">
        <v>0</v>
      </c>
      <c r="N113" s="44">
        <f t="shared" si="6"/>
        <v>0</v>
      </c>
      <c r="P113" s="64">
        <v>0</v>
      </c>
      <c r="Q113" s="27">
        <v>7</v>
      </c>
      <c r="R113" s="44">
        <f t="shared" si="7"/>
        <v>0</v>
      </c>
      <c r="T113" s="71"/>
      <c r="U113" s="72"/>
    </row>
    <row r="114" spans="1:21" ht="14.4" x14ac:dyDescent="0.3">
      <c r="A114" s="51" t="s">
        <v>137</v>
      </c>
      <c r="B114" s="52">
        <v>5</v>
      </c>
      <c r="C114" s="53" t="s">
        <v>268</v>
      </c>
      <c r="D114" s="50">
        <v>0</v>
      </c>
      <c r="E114" s="27">
        <v>0</v>
      </c>
      <c r="F114" s="44">
        <f t="shared" si="4"/>
        <v>0</v>
      </c>
      <c r="H114" s="64">
        <v>0</v>
      </c>
      <c r="I114" s="27">
        <v>0</v>
      </c>
      <c r="J114" s="44">
        <f t="shared" si="5"/>
        <v>0</v>
      </c>
      <c r="L114" s="64">
        <v>0</v>
      </c>
      <c r="M114" s="27">
        <v>0</v>
      </c>
      <c r="N114" s="44">
        <f t="shared" si="6"/>
        <v>0</v>
      </c>
      <c r="P114" s="64">
        <v>0</v>
      </c>
      <c r="Q114" s="27">
        <v>5</v>
      </c>
      <c r="R114" s="44">
        <f t="shared" si="7"/>
        <v>0</v>
      </c>
      <c r="T114" s="71"/>
      <c r="U114" s="72"/>
    </row>
    <row r="115" spans="1:21" ht="14.4" x14ac:dyDescent="0.3">
      <c r="A115" s="51" t="s">
        <v>186</v>
      </c>
      <c r="B115" s="52">
        <v>788.9</v>
      </c>
      <c r="C115" s="53" t="s">
        <v>264</v>
      </c>
      <c r="D115" s="50">
        <v>0</v>
      </c>
      <c r="E115" s="27">
        <v>117.3</v>
      </c>
      <c r="F115" s="44">
        <f t="shared" si="4"/>
        <v>0</v>
      </c>
      <c r="H115" s="64">
        <v>0</v>
      </c>
      <c r="I115" s="27">
        <v>587.65</v>
      </c>
      <c r="J115" s="44">
        <f t="shared" si="5"/>
        <v>0</v>
      </c>
      <c r="L115" s="64">
        <v>0</v>
      </c>
      <c r="M115" s="27">
        <v>49.449999999999996</v>
      </c>
      <c r="N115" s="44">
        <f t="shared" si="6"/>
        <v>0</v>
      </c>
      <c r="P115" s="64">
        <v>0</v>
      </c>
      <c r="Q115" s="27">
        <v>34.5</v>
      </c>
      <c r="R115" s="44">
        <f t="shared" si="7"/>
        <v>0</v>
      </c>
      <c r="T115" s="71"/>
      <c r="U115" s="72"/>
    </row>
    <row r="116" spans="1:21" ht="14.4" x14ac:dyDescent="0.3">
      <c r="A116" s="51" t="s">
        <v>197</v>
      </c>
      <c r="B116" s="52">
        <v>338.09999999999997</v>
      </c>
      <c r="C116" s="53" t="s">
        <v>264</v>
      </c>
      <c r="D116" s="50">
        <v>0</v>
      </c>
      <c r="E116" s="27">
        <v>140.29999999999998</v>
      </c>
      <c r="F116" s="44">
        <f t="shared" si="4"/>
        <v>0</v>
      </c>
      <c r="H116" s="64">
        <v>0</v>
      </c>
      <c r="I116" s="27">
        <v>11.5</v>
      </c>
      <c r="J116" s="44">
        <f t="shared" si="5"/>
        <v>0</v>
      </c>
      <c r="L116" s="64">
        <v>0</v>
      </c>
      <c r="M116" s="27">
        <v>117.3</v>
      </c>
      <c r="N116" s="44">
        <f t="shared" si="6"/>
        <v>0</v>
      </c>
      <c r="P116" s="64">
        <v>0</v>
      </c>
      <c r="Q116" s="27">
        <v>69</v>
      </c>
      <c r="R116" s="44">
        <f t="shared" si="7"/>
        <v>0</v>
      </c>
      <c r="T116" s="71"/>
      <c r="U116" s="72"/>
    </row>
    <row r="117" spans="1:21" ht="14.4" x14ac:dyDescent="0.3">
      <c r="A117" s="47" t="s">
        <v>314</v>
      </c>
      <c r="B117" s="48">
        <v>63</v>
      </c>
      <c r="C117" s="49" t="s">
        <v>276</v>
      </c>
      <c r="D117" s="50">
        <v>0</v>
      </c>
      <c r="E117" s="27">
        <v>27</v>
      </c>
      <c r="F117" s="44">
        <f t="shared" si="4"/>
        <v>0</v>
      </c>
      <c r="H117" s="64">
        <v>0</v>
      </c>
      <c r="I117" s="27">
        <v>8</v>
      </c>
      <c r="J117" s="44">
        <f t="shared" si="5"/>
        <v>0</v>
      </c>
      <c r="L117" s="64">
        <v>0</v>
      </c>
      <c r="M117" s="27">
        <v>19</v>
      </c>
      <c r="N117" s="44">
        <f t="shared" si="6"/>
        <v>0</v>
      </c>
      <c r="P117" s="64">
        <v>0</v>
      </c>
      <c r="Q117" s="27">
        <v>9</v>
      </c>
      <c r="R117" s="44">
        <f t="shared" si="7"/>
        <v>0</v>
      </c>
      <c r="T117" s="71"/>
      <c r="U117" s="72"/>
    </row>
    <row r="118" spans="1:21" ht="14.4" x14ac:dyDescent="0.3">
      <c r="A118" s="47" t="s">
        <v>175</v>
      </c>
      <c r="B118" s="48">
        <v>533</v>
      </c>
      <c r="C118" s="49" t="s">
        <v>248</v>
      </c>
      <c r="D118" s="50">
        <v>0</v>
      </c>
      <c r="E118" s="27">
        <v>174</v>
      </c>
      <c r="F118" s="44">
        <f t="shared" si="4"/>
        <v>0</v>
      </c>
      <c r="H118" s="64">
        <v>0</v>
      </c>
      <c r="I118" s="27">
        <v>42</v>
      </c>
      <c r="J118" s="44">
        <f t="shared" si="5"/>
        <v>0</v>
      </c>
      <c r="L118" s="64">
        <v>0</v>
      </c>
      <c r="M118" s="27">
        <v>117</v>
      </c>
      <c r="N118" s="44">
        <f t="shared" si="6"/>
        <v>0</v>
      </c>
      <c r="P118" s="64">
        <v>0</v>
      </c>
      <c r="Q118" s="27">
        <v>200</v>
      </c>
      <c r="R118" s="44">
        <f t="shared" si="7"/>
        <v>0</v>
      </c>
      <c r="T118" s="71"/>
      <c r="U118" s="72"/>
    </row>
    <row r="119" spans="1:21" ht="14.4" x14ac:dyDescent="0.3">
      <c r="A119" s="51" t="s">
        <v>31</v>
      </c>
      <c r="B119" s="52">
        <v>142</v>
      </c>
      <c r="C119" s="53" t="s">
        <v>277</v>
      </c>
      <c r="D119" s="50">
        <v>0</v>
      </c>
      <c r="E119" s="27">
        <v>44</v>
      </c>
      <c r="F119" s="44">
        <f t="shared" si="4"/>
        <v>0</v>
      </c>
      <c r="H119" s="64">
        <v>0</v>
      </c>
      <c r="I119" s="27">
        <v>49</v>
      </c>
      <c r="J119" s="44">
        <f t="shared" si="5"/>
        <v>0</v>
      </c>
      <c r="L119" s="64">
        <v>0</v>
      </c>
      <c r="M119" s="27">
        <v>34</v>
      </c>
      <c r="N119" s="44">
        <f t="shared" si="6"/>
        <v>0</v>
      </c>
      <c r="P119" s="64">
        <v>0</v>
      </c>
      <c r="Q119" s="27">
        <v>15</v>
      </c>
      <c r="R119" s="44">
        <f t="shared" si="7"/>
        <v>0</v>
      </c>
      <c r="T119" s="71"/>
      <c r="U119" s="72"/>
    </row>
    <row r="120" spans="1:21" ht="14.4" x14ac:dyDescent="0.3">
      <c r="A120" s="47" t="s">
        <v>192</v>
      </c>
      <c r="B120" s="48">
        <v>328</v>
      </c>
      <c r="C120" s="49" t="s">
        <v>248</v>
      </c>
      <c r="D120" s="50">
        <v>0</v>
      </c>
      <c r="E120" s="27">
        <v>128</v>
      </c>
      <c r="F120" s="44">
        <f t="shared" si="4"/>
        <v>0</v>
      </c>
      <c r="H120" s="64">
        <v>0</v>
      </c>
      <c r="I120" s="27">
        <v>115</v>
      </c>
      <c r="J120" s="44">
        <f t="shared" si="5"/>
        <v>0</v>
      </c>
      <c r="L120" s="64">
        <v>0</v>
      </c>
      <c r="M120" s="27">
        <v>10</v>
      </c>
      <c r="N120" s="44">
        <f t="shared" si="6"/>
        <v>0</v>
      </c>
      <c r="P120" s="64">
        <v>0</v>
      </c>
      <c r="Q120" s="27">
        <v>75</v>
      </c>
      <c r="R120" s="44">
        <f t="shared" si="7"/>
        <v>0</v>
      </c>
      <c r="T120" s="71"/>
      <c r="U120" s="72"/>
    </row>
    <row r="121" spans="1:21" ht="14.4" x14ac:dyDescent="0.3">
      <c r="A121" s="47" t="s">
        <v>178</v>
      </c>
      <c r="B121" s="48">
        <v>462</v>
      </c>
      <c r="C121" s="49" t="s">
        <v>248</v>
      </c>
      <c r="D121" s="50">
        <v>0</v>
      </c>
      <c r="E121" s="27">
        <v>335</v>
      </c>
      <c r="F121" s="44">
        <f t="shared" si="4"/>
        <v>0</v>
      </c>
      <c r="H121" s="64">
        <v>0</v>
      </c>
      <c r="I121" s="27">
        <v>67</v>
      </c>
      <c r="J121" s="44">
        <f t="shared" si="5"/>
        <v>0</v>
      </c>
      <c r="L121" s="64">
        <v>0</v>
      </c>
      <c r="M121" s="27">
        <v>10</v>
      </c>
      <c r="N121" s="44">
        <f t="shared" si="6"/>
        <v>0</v>
      </c>
      <c r="P121" s="64">
        <v>0</v>
      </c>
      <c r="Q121" s="27">
        <v>50</v>
      </c>
      <c r="R121" s="44">
        <f t="shared" si="7"/>
        <v>0</v>
      </c>
      <c r="T121" s="71"/>
      <c r="U121" s="72"/>
    </row>
    <row r="122" spans="1:21" ht="14.4" x14ac:dyDescent="0.3">
      <c r="A122" s="47" t="s">
        <v>5</v>
      </c>
      <c r="B122" s="48">
        <v>394</v>
      </c>
      <c r="C122" s="49" t="s">
        <v>248</v>
      </c>
      <c r="D122" s="50">
        <v>0</v>
      </c>
      <c r="E122" s="27">
        <v>151</v>
      </c>
      <c r="F122" s="44">
        <f t="shared" si="4"/>
        <v>0</v>
      </c>
      <c r="H122" s="64">
        <v>0</v>
      </c>
      <c r="I122" s="27">
        <v>143</v>
      </c>
      <c r="J122" s="44">
        <f t="shared" si="5"/>
        <v>0</v>
      </c>
      <c r="L122" s="64">
        <v>0</v>
      </c>
      <c r="M122" s="27">
        <v>75</v>
      </c>
      <c r="N122" s="44">
        <f t="shared" si="6"/>
        <v>0</v>
      </c>
      <c r="P122" s="64">
        <v>0</v>
      </c>
      <c r="Q122" s="27">
        <v>25</v>
      </c>
      <c r="R122" s="44">
        <f t="shared" si="7"/>
        <v>0</v>
      </c>
      <c r="T122" s="71"/>
      <c r="U122" s="72"/>
    </row>
    <row r="123" spans="1:21" ht="14.4" x14ac:dyDescent="0.3">
      <c r="A123" s="47" t="s">
        <v>163</v>
      </c>
      <c r="B123" s="48">
        <v>1197</v>
      </c>
      <c r="C123" s="49" t="s">
        <v>248</v>
      </c>
      <c r="D123" s="50">
        <v>0</v>
      </c>
      <c r="E123" s="27">
        <v>810</v>
      </c>
      <c r="F123" s="44">
        <f t="shared" si="4"/>
        <v>0</v>
      </c>
      <c r="H123" s="64">
        <v>0</v>
      </c>
      <c r="I123" s="27">
        <v>20</v>
      </c>
      <c r="J123" s="44">
        <f t="shared" si="5"/>
        <v>0</v>
      </c>
      <c r="L123" s="64">
        <v>0</v>
      </c>
      <c r="M123" s="27">
        <v>192</v>
      </c>
      <c r="N123" s="44">
        <f t="shared" si="6"/>
        <v>0</v>
      </c>
      <c r="P123" s="64">
        <v>0</v>
      </c>
      <c r="Q123" s="27">
        <v>175</v>
      </c>
      <c r="R123" s="44">
        <f t="shared" si="7"/>
        <v>0</v>
      </c>
      <c r="T123" s="71"/>
      <c r="U123" s="72"/>
    </row>
    <row r="124" spans="1:21" ht="14.4" x14ac:dyDescent="0.3">
      <c r="A124" s="47" t="s">
        <v>310</v>
      </c>
      <c r="B124" s="48">
        <v>1215</v>
      </c>
      <c r="C124" s="49" t="s">
        <v>248</v>
      </c>
      <c r="D124" s="50">
        <v>0</v>
      </c>
      <c r="E124" s="27">
        <v>382</v>
      </c>
      <c r="F124" s="44">
        <f t="shared" si="4"/>
        <v>0</v>
      </c>
      <c r="H124" s="64">
        <v>0</v>
      </c>
      <c r="I124" s="27">
        <v>283</v>
      </c>
      <c r="J124" s="44">
        <f t="shared" si="5"/>
        <v>0</v>
      </c>
      <c r="L124" s="64">
        <v>0</v>
      </c>
      <c r="M124" s="27">
        <v>330</v>
      </c>
      <c r="N124" s="44">
        <f t="shared" si="6"/>
        <v>0</v>
      </c>
      <c r="P124" s="64">
        <v>0</v>
      </c>
      <c r="Q124" s="27">
        <v>220</v>
      </c>
      <c r="R124" s="44">
        <f t="shared" si="7"/>
        <v>0</v>
      </c>
      <c r="T124" s="71"/>
      <c r="U124" s="72"/>
    </row>
    <row r="125" spans="1:21" ht="14.4" x14ac:dyDescent="0.3">
      <c r="A125" s="47" t="s">
        <v>208</v>
      </c>
      <c r="B125" s="48">
        <v>404</v>
      </c>
      <c r="C125" s="49" t="s">
        <v>248</v>
      </c>
      <c r="D125" s="50">
        <v>0</v>
      </c>
      <c r="E125" s="27">
        <v>131</v>
      </c>
      <c r="F125" s="44">
        <f t="shared" si="4"/>
        <v>0</v>
      </c>
      <c r="H125" s="64">
        <v>0</v>
      </c>
      <c r="I125" s="27">
        <v>169</v>
      </c>
      <c r="J125" s="44">
        <f t="shared" si="5"/>
        <v>0</v>
      </c>
      <c r="L125" s="64">
        <v>0</v>
      </c>
      <c r="M125" s="27">
        <v>64</v>
      </c>
      <c r="N125" s="44">
        <f t="shared" si="6"/>
        <v>0</v>
      </c>
      <c r="P125" s="64">
        <v>0</v>
      </c>
      <c r="Q125" s="27">
        <v>40</v>
      </c>
      <c r="R125" s="44">
        <f t="shared" si="7"/>
        <v>0</v>
      </c>
      <c r="T125" s="71"/>
      <c r="U125" s="72"/>
    </row>
    <row r="126" spans="1:21" ht="14.4" x14ac:dyDescent="0.3">
      <c r="A126" s="47" t="s">
        <v>209</v>
      </c>
      <c r="B126" s="48">
        <v>255</v>
      </c>
      <c r="C126" s="49" t="s">
        <v>248</v>
      </c>
      <c r="D126" s="50">
        <v>0</v>
      </c>
      <c r="E126" s="27">
        <v>86</v>
      </c>
      <c r="F126" s="44">
        <f t="shared" si="4"/>
        <v>0</v>
      </c>
      <c r="H126" s="64">
        <v>0</v>
      </c>
      <c r="I126" s="27">
        <v>75</v>
      </c>
      <c r="J126" s="44">
        <f t="shared" si="5"/>
        <v>0</v>
      </c>
      <c r="L126" s="64">
        <v>0</v>
      </c>
      <c r="M126" s="27">
        <v>62</v>
      </c>
      <c r="N126" s="44">
        <f t="shared" si="6"/>
        <v>0</v>
      </c>
      <c r="P126" s="64">
        <v>0</v>
      </c>
      <c r="Q126" s="27">
        <v>32</v>
      </c>
      <c r="R126" s="44">
        <f t="shared" si="7"/>
        <v>0</v>
      </c>
      <c r="T126" s="71"/>
      <c r="U126" s="72"/>
    </row>
    <row r="127" spans="1:21" ht="14.4" x14ac:dyDescent="0.3">
      <c r="A127" s="47" t="s">
        <v>210</v>
      </c>
      <c r="B127" s="48">
        <v>340</v>
      </c>
      <c r="C127" s="49" t="s">
        <v>248</v>
      </c>
      <c r="D127" s="50">
        <v>0</v>
      </c>
      <c r="E127" s="27">
        <v>129</v>
      </c>
      <c r="F127" s="44">
        <f t="shared" si="4"/>
        <v>0</v>
      </c>
      <c r="H127" s="64">
        <v>0</v>
      </c>
      <c r="I127" s="27">
        <v>99</v>
      </c>
      <c r="J127" s="44">
        <f t="shared" si="5"/>
        <v>0</v>
      </c>
      <c r="L127" s="64">
        <v>0</v>
      </c>
      <c r="M127" s="27">
        <v>82</v>
      </c>
      <c r="N127" s="44">
        <f t="shared" si="6"/>
        <v>0</v>
      </c>
      <c r="P127" s="64">
        <v>0</v>
      </c>
      <c r="Q127" s="27">
        <v>30</v>
      </c>
      <c r="R127" s="44">
        <f t="shared" si="7"/>
        <v>0</v>
      </c>
      <c r="T127" s="71"/>
      <c r="U127" s="72"/>
    </row>
    <row r="128" spans="1:21" ht="14.4" x14ac:dyDescent="0.3">
      <c r="A128" s="47" t="s">
        <v>54</v>
      </c>
      <c r="B128" s="48">
        <v>1305</v>
      </c>
      <c r="C128" s="49" t="s">
        <v>248</v>
      </c>
      <c r="D128" s="50">
        <v>0</v>
      </c>
      <c r="E128" s="27">
        <v>404</v>
      </c>
      <c r="F128" s="44">
        <f t="shared" si="4"/>
        <v>0</v>
      </c>
      <c r="H128" s="64">
        <v>0</v>
      </c>
      <c r="I128" s="27">
        <v>418</v>
      </c>
      <c r="J128" s="44">
        <f t="shared" si="5"/>
        <v>0</v>
      </c>
      <c r="L128" s="64">
        <v>0</v>
      </c>
      <c r="M128" s="27">
        <v>352</v>
      </c>
      <c r="N128" s="44">
        <f t="shared" si="6"/>
        <v>0</v>
      </c>
      <c r="P128" s="64">
        <v>0</v>
      </c>
      <c r="Q128" s="27">
        <v>131</v>
      </c>
      <c r="R128" s="44">
        <f t="shared" si="7"/>
        <v>0</v>
      </c>
      <c r="T128" s="71"/>
      <c r="U128" s="72"/>
    </row>
    <row r="129" spans="1:21" ht="14.4" x14ac:dyDescent="0.3">
      <c r="A129" s="47" t="s">
        <v>211</v>
      </c>
      <c r="B129" s="48">
        <v>25</v>
      </c>
      <c r="C129" s="49" t="s">
        <v>278</v>
      </c>
      <c r="D129" s="50">
        <v>0</v>
      </c>
      <c r="E129" s="27">
        <v>4</v>
      </c>
      <c r="F129" s="44">
        <f t="shared" si="4"/>
        <v>0</v>
      </c>
      <c r="H129" s="64">
        <v>0</v>
      </c>
      <c r="I129" s="27">
        <v>9</v>
      </c>
      <c r="J129" s="44">
        <f t="shared" si="5"/>
        <v>0</v>
      </c>
      <c r="L129" s="64">
        <v>0</v>
      </c>
      <c r="M129" s="27">
        <v>5</v>
      </c>
      <c r="N129" s="44">
        <f t="shared" si="6"/>
        <v>0</v>
      </c>
      <c r="P129" s="64">
        <v>0</v>
      </c>
      <c r="Q129" s="27">
        <v>7</v>
      </c>
      <c r="R129" s="44">
        <f t="shared" si="7"/>
        <v>0</v>
      </c>
      <c r="T129" s="71"/>
      <c r="U129" s="72"/>
    </row>
    <row r="130" spans="1:21" ht="14.4" x14ac:dyDescent="0.3">
      <c r="A130" s="51" t="s">
        <v>173</v>
      </c>
      <c r="B130" s="52">
        <v>549</v>
      </c>
      <c r="C130" s="53" t="s">
        <v>248</v>
      </c>
      <c r="D130" s="50">
        <v>0</v>
      </c>
      <c r="E130" s="27">
        <v>95</v>
      </c>
      <c r="F130" s="44">
        <f t="shared" si="4"/>
        <v>0</v>
      </c>
      <c r="H130" s="64">
        <v>0</v>
      </c>
      <c r="I130" s="27">
        <v>125</v>
      </c>
      <c r="J130" s="44">
        <f t="shared" si="5"/>
        <v>0</v>
      </c>
      <c r="L130" s="64">
        <v>0</v>
      </c>
      <c r="M130" s="27">
        <v>241</v>
      </c>
      <c r="N130" s="44">
        <f t="shared" si="6"/>
        <v>0</v>
      </c>
      <c r="P130" s="64">
        <v>0</v>
      </c>
      <c r="Q130" s="27">
        <v>88</v>
      </c>
      <c r="R130" s="44">
        <f t="shared" si="7"/>
        <v>0</v>
      </c>
      <c r="T130" s="71"/>
      <c r="U130" s="72"/>
    </row>
    <row r="131" spans="1:21" ht="14.4" x14ac:dyDescent="0.3">
      <c r="A131" s="47" t="s">
        <v>158</v>
      </c>
      <c r="B131" s="48">
        <v>126</v>
      </c>
      <c r="C131" s="49" t="s">
        <v>279</v>
      </c>
      <c r="D131" s="50">
        <v>0</v>
      </c>
      <c r="E131" s="27">
        <v>0</v>
      </c>
      <c r="F131" s="44">
        <f t="shared" si="4"/>
        <v>0</v>
      </c>
      <c r="H131" s="64">
        <v>0</v>
      </c>
      <c r="I131" s="27">
        <v>0</v>
      </c>
      <c r="J131" s="44">
        <f t="shared" si="5"/>
        <v>0</v>
      </c>
      <c r="L131" s="64">
        <v>0</v>
      </c>
      <c r="M131" s="27">
        <v>72</v>
      </c>
      <c r="N131" s="44">
        <f t="shared" si="6"/>
        <v>0</v>
      </c>
      <c r="P131" s="64">
        <v>0</v>
      </c>
      <c r="Q131" s="27">
        <v>54</v>
      </c>
      <c r="R131" s="44">
        <f t="shared" si="7"/>
        <v>0</v>
      </c>
      <c r="T131" s="71"/>
      <c r="U131" s="72"/>
    </row>
    <row r="132" spans="1:21" ht="14.4" x14ac:dyDescent="0.3">
      <c r="A132" s="51" t="s">
        <v>311</v>
      </c>
      <c r="B132" s="52">
        <v>257</v>
      </c>
      <c r="C132" s="53" t="s">
        <v>274</v>
      </c>
      <c r="D132" s="50">
        <v>0</v>
      </c>
      <c r="E132" s="27">
        <v>80</v>
      </c>
      <c r="F132" s="44">
        <f t="shared" si="4"/>
        <v>0</v>
      </c>
      <c r="H132" s="64">
        <v>0</v>
      </c>
      <c r="I132" s="27">
        <v>147</v>
      </c>
      <c r="J132" s="44">
        <f t="shared" si="5"/>
        <v>0</v>
      </c>
      <c r="L132" s="64">
        <v>0</v>
      </c>
      <c r="M132" s="27">
        <v>30</v>
      </c>
      <c r="N132" s="44">
        <f t="shared" si="6"/>
        <v>0</v>
      </c>
      <c r="P132" s="64">
        <v>0</v>
      </c>
      <c r="Q132" s="27">
        <v>0</v>
      </c>
      <c r="R132" s="44">
        <f t="shared" si="7"/>
        <v>0</v>
      </c>
      <c r="T132" s="71"/>
      <c r="U132" s="72"/>
    </row>
    <row r="133" spans="1:21" ht="14.4" x14ac:dyDescent="0.3">
      <c r="A133" s="51" t="s">
        <v>165</v>
      </c>
      <c r="B133" s="52">
        <v>1155</v>
      </c>
      <c r="C133" s="53" t="s">
        <v>274</v>
      </c>
      <c r="D133" s="50">
        <v>0</v>
      </c>
      <c r="E133" s="27">
        <v>449</v>
      </c>
      <c r="F133" s="44">
        <f t="shared" si="4"/>
        <v>0</v>
      </c>
      <c r="H133" s="64">
        <v>0</v>
      </c>
      <c r="I133" s="27">
        <v>292</v>
      </c>
      <c r="J133" s="44">
        <f t="shared" si="5"/>
        <v>0</v>
      </c>
      <c r="L133" s="64">
        <v>0</v>
      </c>
      <c r="M133" s="27">
        <v>283</v>
      </c>
      <c r="N133" s="44">
        <f t="shared" si="6"/>
        <v>0</v>
      </c>
      <c r="P133" s="64">
        <v>0</v>
      </c>
      <c r="Q133" s="27">
        <v>131</v>
      </c>
      <c r="R133" s="44">
        <f t="shared" si="7"/>
        <v>0</v>
      </c>
      <c r="T133" s="71"/>
      <c r="U133" s="72"/>
    </row>
    <row r="134" spans="1:21" ht="14.4" x14ac:dyDescent="0.3">
      <c r="A134" s="51" t="s">
        <v>75</v>
      </c>
      <c r="B134" s="52">
        <v>209</v>
      </c>
      <c r="C134" s="53" t="s">
        <v>253</v>
      </c>
      <c r="D134" s="50">
        <v>0</v>
      </c>
      <c r="E134" s="27">
        <v>36</v>
      </c>
      <c r="F134" s="44">
        <f t="shared" ref="F134:F197" si="8">E134*D134</f>
        <v>0</v>
      </c>
      <c r="H134" s="64">
        <v>0</v>
      </c>
      <c r="I134" s="27">
        <v>90</v>
      </c>
      <c r="J134" s="44">
        <f t="shared" ref="J134:J197" si="9">H134*I134</f>
        <v>0</v>
      </c>
      <c r="L134" s="64">
        <v>0</v>
      </c>
      <c r="M134" s="27">
        <v>17</v>
      </c>
      <c r="N134" s="44">
        <f t="shared" ref="N134:N197" si="10">M134*L134</f>
        <v>0</v>
      </c>
      <c r="P134" s="64">
        <v>0</v>
      </c>
      <c r="Q134" s="27">
        <v>66</v>
      </c>
      <c r="R134" s="44">
        <f t="shared" ref="R134:R197" si="11">Q134*P134</f>
        <v>0</v>
      </c>
      <c r="T134" s="71"/>
      <c r="U134" s="72"/>
    </row>
    <row r="135" spans="1:21" ht="14.4" x14ac:dyDescent="0.3">
      <c r="A135" s="47" t="s">
        <v>48</v>
      </c>
      <c r="B135" s="48">
        <v>134</v>
      </c>
      <c r="C135" s="49" t="s">
        <v>248</v>
      </c>
      <c r="D135" s="50">
        <v>0</v>
      </c>
      <c r="E135" s="27">
        <v>22</v>
      </c>
      <c r="F135" s="44">
        <f t="shared" si="8"/>
        <v>0</v>
      </c>
      <c r="H135" s="64">
        <v>0</v>
      </c>
      <c r="I135" s="27">
        <v>22</v>
      </c>
      <c r="J135" s="44">
        <f t="shared" si="9"/>
        <v>0</v>
      </c>
      <c r="L135" s="64">
        <v>0</v>
      </c>
      <c r="M135" s="27">
        <v>47</v>
      </c>
      <c r="N135" s="44">
        <f t="shared" si="10"/>
        <v>0</v>
      </c>
      <c r="P135" s="64">
        <v>0</v>
      </c>
      <c r="Q135" s="27">
        <v>43</v>
      </c>
      <c r="R135" s="44">
        <f t="shared" si="11"/>
        <v>0</v>
      </c>
      <c r="T135" s="71"/>
      <c r="U135" s="72"/>
    </row>
    <row r="136" spans="1:21" ht="14.4" x14ac:dyDescent="0.3">
      <c r="A136" s="51" t="s">
        <v>172</v>
      </c>
      <c r="B136" s="52">
        <v>598</v>
      </c>
      <c r="C136" s="53" t="s">
        <v>265</v>
      </c>
      <c r="D136" s="50">
        <v>0</v>
      </c>
      <c r="E136" s="27">
        <v>191</v>
      </c>
      <c r="F136" s="44">
        <f t="shared" si="8"/>
        <v>0</v>
      </c>
      <c r="H136" s="64">
        <v>0</v>
      </c>
      <c r="I136" s="27">
        <v>270</v>
      </c>
      <c r="J136" s="44">
        <f t="shared" si="9"/>
        <v>0</v>
      </c>
      <c r="L136" s="64">
        <v>0</v>
      </c>
      <c r="M136" s="27">
        <v>91</v>
      </c>
      <c r="N136" s="44">
        <f t="shared" si="10"/>
        <v>0</v>
      </c>
      <c r="P136" s="64">
        <v>0</v>
      </c>
      <c r="Q136" s="27">
        <v>46</v>
      </c>
      <c r="R136" s="44">
        <f t="shared" si="11"/>
        <v>0</v>
      </c>
      <c r="T136" s="71"/>
      <c r="U136" s="72"/>
    </row>
    <row r="137" spans="1:21" ht="14.4" x14ac:dyDescent="0.3">
      <c r="A137" s="47" t="s">
        <v>212</v>
      </c>
      <c r="B137" s="48">
        <v>2417</v>
      </c>
      <c r="C137" s="49" t="s">
        <v>248</v>
      </c>
      <c r="D137" s="50">
        <v>0</v>
      </c>
      <c r="E137" s="27">
        <v>48</v>
      </c>
      <c r="F137" s="44">
        <f t="shared" si="8"/>
        <v>0</v>
      </c>
      <c r="H137" s="64">
        <v>0</v>
      </c>
      <c r="I137" s="27">
        <v>1741</v>
      </c>
      <c r="J137" s="44">
        <f t="shared" si="9"/>
        <v>0</v>
      </c>
      <c r="L137" s="64">
        <v>0</v>
      </c>
      <c r="M137" s="27">
        <v>628</v>
      </c>
      <c r="N137" s="44">
        <f t="shared" si="10"/>
        <v>0</v>
      </c>
      <c r="P137" s="64">
        <v>0</v>
      </c>
      <c r="Q137" s="27">
        <v>0</v>
      </c>
      <c r="R137" s="44">
        <f t="shared" si="11"/>
        <v>0</v>
      </c>
      <c r="T137" s="71"/>
      <c r="U137" s="72"/>
    </row>
    <row r="138" spans="1:21" ht="14.4" x14ac:dyDescent="0.3">
      <c r="A138" s="51" t="s">
        <v>193</v>
      </c>
      <c r="B138" s="52">
        <v>326</v>
      </c>
      <c r="C138" s="53" t="s">
        <v>248</v>
      </c>
      <c r="D138" s="50">
        <v>0</v>
      </c>
      <c r="E138" s="27">
        <v>5</v>
      </c>
      <c r="F138" s="44">
        <f t="shared" si="8"/>
        <v>0</v>
      </c>
      <c r="H138" s="64">
        <v>0</v>
      </c>
      <c r="I138" s="27">
        <v>63</v>
      </c>
      <c r="J138" s="44">
        <f t="shared" si="9"/>
        <v>0</v>
      </c>
      <c r="L138" s="64">
        <v>0</v>
      </c>
      <c r="M138" s="27">
        <v>238</v>
      </c>
      <c r="N138" s="44">
        <f t="shared" si="10"/>
        <v>0</v>
      </c>
      <c r="P138" s="64">
        <v>0</v>
      </c>
      <c r="Q138" s="27">
        <v>20</v>
      </c>
      <c r="R138" s="44">
        <f t="shared" si="11"/>
        <v>0</v>
      </c>
      <c r="T138" s="71"/>
      <c r="U138" s="72"/>
    </row>
    <row r="139" spans="1:21" ht="14.4" x14ac:dyDescent="0.3">
      <c r="A139" s="47" t="s">
        <v>200</v>
      </c>
      <c r="B139" s="48">
        <v>260</v>
      </c>
      <c r="C139" s="49" t="s">
        <v>248</v>
      </c>
      <c r="D139" s="50">
        <v>0</v>
      </c>
      <c r="E139" s="27">
        <v>1</v>
      </c>
      <c r="F139" s="44">
        <f t="shared" si="8"/>
        <v>0</v>
      </c>
      <c r="H139" s="64">
        <v>0</v>
      </c>
      <c r="I139" s="27">
        <v>109</v>
      </c>
      <c r="J139" s="44">
        <f t="shared" si="9"/>
        <v>0</v>
      </c>
      <c r="L139" s="64">
        <v>0</v>
      </c>
      <c r="M139" s="27">
        <v>138</v>
      </c>
      <c r="N139" s="44">
        <f t="shared" si="10"/>
        <v>0</v>
      </c>
      <c r="P139" s="64">
        <v>0</v>
      </c>
      <c r="Q139" s="27">
        <v>12</v>
      </c>
      <c r="R139" s="44">
        <f t="shared" si="11"/>
        <v>0</v>
      </c>
      <c r="T139" s="71"/>
      <c r="U139" s="72"/>
    </row>
    <row r="140" spans="1:21" ht="14.4" x14ac:dyDescent="0.3">
      <c r="A140" s="47" t="s">
        <v>213</v>
      </c>
      <c r="B140" s="48">
        <v>7</v>
      </c>
      <c r="C140" s="49" t="s">
        <v>248</v>
      </c>
      <c r="D140" s="50">
        <v>0</v>
      </c>
      <c r="E140" s="27">
        <v>0</v>
      </c>
      <c r="F140" s="44">
        <f t="shared" si="8"/>
        <v>0</v>
      </c>
      <c r="H140" s="64">
        <v>0</v>
      </c>
      <c r="I140" s="27">
        <v>1</v>
      </c>
      <c r="J140" s="44">
        <f t="shared" si="9"/>
        <v>0</v>
      </c>
      <c r="L140" s="64">
        <v>0</v>
      </c>
      <c r="M140" s="27">
        <v>0</v>
      </c>
      <c r="N140" s="44">
        <f t="shared" si="10"/>
        <v>0</v>
      </c>
      <c r="P140" s="64">
        <v>0</v>
      </c>
      <c r="Q140" s="27">
        <v>6</v>
      </c>
      <c r="R140" s="44">
        <f t="shared" si="11"/>
        <v>0</v>
      </c>
      <c r="T140" s="71"/>
      <c r="U140" s="72"/>
    </row>
    <row r="141" spans="1:21" ht="14.4" x14ac:dyDescent="0.3">
      <c r="A141" s="51" t="s">
        <v>44</v>
      </c>
      <c r="B141" s="52">
        <v>488</v>
      </c>
      <c r="C141" s="53" t="s">
        <v>280</v>
      </c>
      <c r="D141" s="50">
        <v>0</v>
      </c>
      <c r="E141" s="27">
        <v>126</v>
      </c>
      <c r="F141" s="44">
        <f t="shared" si="8"/>
        <v>0</v>
      </c>
      <c r="H141" s="64">
        <v>0</v>
      </c>
      <c r="I141" s="27">
        <v>133</v>
      </c>
      <c r="J141" s="44">
        <f t="shared" si="9"/>
        <v>0</v>
      </c>
      <c r="L141" s="64">
        <v>0</v>
      </c>
      <c r="M141" s="27">
        <v>119</v>
      </c>
      <c r="N141" s="44">
        <f t="shared" si="10"/>
        <v>0</v>
      </c>
      <c r="P141" s="64">
        <v>0</v>
      </c>
      <c r="Q141" s="27">
        <v>110</v>
      </c>
      <c r="R141" s="44">
        <f t="shared" si="11"/>
        <v>0</v>
      </c>
      <c r="T141" s="71"/>
      <c r="U141" s="72"/>
    </row>
    <row r="142" spans="1:21" ht="14.4" x14ac:dyDescent="0.3">
      <c r="A142" s="47" t="s">
        <v>36</v>
      </c>
      <c r="B142" s="48">
        <v>256</v>
      </c>
      <c r="C142" s="49" t="s">
        <v>280</v>
      </c>
      <c r="D142" s="50">
        <v>0</v>
      </c>
      <c r="E142" s="27">
        <v>110</v>
      </c>
      <c r="F142" s="44">
        <f t="shared" si="8"/>
        <v>0</v>
      </c>
      <c r="H142" s="64">
        <v>0</v>
      </c>
      <c r="I142" s="27">
        <v>79</v>
      </c>
      <c r="J142" s="44">
        <f t="shared" si="9"/>
        <v>0</v>
      </c>
      <c r="L142" s="64">
        <v>0</v>
      </c>
      <c r="M142" s="27">
        <v>40</v>
      </c>
      <c r="N142" s="44">
        <f t="shared" si="10"/>
        <v>0</v>
      </c>
      <c r="P142" s="64">
        <v>0</v>
      </c>
      <c r="Q142" s="27">
        <v>27</v>
      </c>
      <c r="R142" s="44">
        <f t="shared" si="11"/>
        <v>0</v>
      </c>
      <c r="T142" s="71"/>
      <c r="U142" s="72"/>
    </row>
    <row r="143" spans="1:21" ht="14.4" x14ac:dyDescent="0.3">
      <c r="A143" s="47" t="s">
        <v>160</v>
      </c>
      <c r="B143" s="48">
        <v>2075</v>
      </c>
      <c r="C143" s="49" t="s">
        <v>248</v>
      </c>
      <c r="D143" s="50">
        <v>0</v>
      </c>
      <c r="E143" s="27">
        <v>525</v>
      </c>
      <c r="F143" s="44">
        <f t="shared" si="8"/>
        <v>0</v>
      </c>
      <c r="H143" s="64">
        <v>0</v>
      </c>
      <c r="I143" s="27">
        <v>1134</v>
      </c>
      <c r="J143" s="44">
        <f t="shared" si="9"/>
        <v>0</v>
      </c>
      <c r="L143" s="64">
        <v>0</v>
      </c>
      <c r="M143" s="27">
        <v>386</v>
      </c>
      <c r="N143" s="44">
        <f t="shared" si="10"/>
        <v>0</v>
      </c>
      <c r="P143" s="64">
        <v>0</v>
      </c>
      <c r="Q143" s="27">
        <v>30</v>
      </c>
      <c r="R143" s="44">
        <f t="shared" si="11"/>
        <v>0</v>
      </c>
      <c r="T143" s="71"/>
      <c r="U143" s="72"/>
    </row>
    <row r="144" spans="1:21" ht="14.4" x14ac:dyDescent="0.3">
      <c r="A144" s="47" t="s">
        <v>100</v>
      </c>
      <c r="B144" s="48">
        <v>1197</v>
      </c>
      <c r="C144" s="49" t="s">
        <v>281</v>
      </c>
      <c r="D144" s="50">
        <v>0</v>
      </c>
      <c r="E144" s="27">
        <v>165</v>
      </c>
      <c r="F144" s="44">
        <f t="shared" si="8"/>
        <v>0</v>
      </c>
      <c r="H144" s="64">
        <v>0</v>
      </c>
      <c r="I144" s="27">
        <v>435</v>
      </c>
      <c r="J144" s="44">
        <f t="shared" si="9"/>
        <v>0</v>
      </c>
      <c r="L144" s="64">
        <v>0</v>
      </c>
      <c r="M144" s="27">
        <v>404</v>
      </c>
      <c r="N144" s="44">
        <f t="shared" si="10"/>
        <v>0</v>
      </c>
      <c r="P144" s="64">
        <v>0</v>
      </c>
      <c r="Q144" s="27">
        <v>193</v>
      </c>
      <c r="R144" s="44">
        <f t="shared" si="11"/>
        <v>0</v>
      </c>
      <c r="T144" s="71"/>
      <c r="U144" s="72"/>
    </row>
    <row r="145" spans="1:21" ht="14.4" x14ac:dyDescent="0.3">
      <c r="A145" s="47" t="s">
        <v>93</v>
      </c>
      <c r="B145" s="48">
        <v>247</v>
      </c>
      <c r="C145" s="49" t="s">
        <v>282</v>
      </c>
      <c r="D145" s="50">
        <v>0</v>
      </c>
      <c r="E145" s="27">
        <v>68</v>
      </c>
      <c r="F145" s="44">
        <f t="shared" si="8"/>
        <v>0</v>
      </c>
      <c r="H145" s="64">
        <v>0</v>
      </c>
      <c r="I145" s="27">
        <v>101</v>
      </c>
      <c r="J145" s="44">
        <f t="shared" si="9"/>
        <v>0</v>
      </c>
      <c r="L145" s="64">
        <v>0</v>
      </c>
      <c r="M145" s="27">
        <v>29</v>
      </c>
      <c r="N145" s="44">
        <f t="shared" si="10"/>
        <v>0</v>
      </c>
      <c r="P145" s="64">
        <v>0</v>
      </c>
      <c r="Q145" s="27">
        <v>49</v>
      </c>
      <c r="R145" s="44">
        <f t="shared" si="11"/>
        <v>0</v>
      </c>
      <c r="T145" s="71"/>
      <c r="U145" s="72"/>
    </row>
    <row r="146" spans="1:21" ht="14.4" x14ac:dyDescent="0.3">
      <c r="A146" s="47" t="s">
        <v>141</v>
      </c>
      <c r="B146" s="48">
        <v>191</v>
      </c>
      <c r="C146" s="49" t="s">
        <v>282</v>
      </c>
      <c r="D146" s="50">
        <v>0</v>
      </c>
      <c r="E146" s="27">
        <v>53</v>
      </c>
      <c r="F146" s="44">
        <f t="shared" si="8"/>
        <v>0</v>
      </c>
      <c r="H146" s="64">
        <v>0</v>
      </c>
      <c r="I146" s="27">
        <v>83</v>
      </c>
      <c r="J146" s="44">
        <f t="shared" si="9"/>
        <v>0</v>
      </c>
      <c r="L146" s="64">
        <v>0</v>
      </c>
      <c r="M146" s="27">
        <v>25</v>
      </c>
      <c r="N146" s="44">
        <f t="shared" si="10"/>
        <v>0</v>
      </c>
      <c r="P146" s="64">
        <v>0</v>
      </c>
      <c r="Q146" s="27">
        <v>30</v>
      </c>
      <c r="R146" s="44">
        <f t="shared" si="11"/>
        <v>0</v>
      </c>
      <c r="T146" s="71"/>
      <c r="U146" s="72"/>
    </row>
    <row r="147" spans="1:21" ht="14.4" x14ac:dyDescent="0.3">
      <c r="A147" s="47" t="s">
        <v>111</v>
      </c>
      <c r="B147" s="48">
        <v>230</v>
      </c>
      <c r="C147" s="49" t="s">
        <v>282</v>
      </c>
      <c r="D147" s="50">
        <v>0</v>
      </c>
      <c r="E147" s="27">
        <v>72</v>
      </c>
      <c r="F147" s="44">
        <f t="shared" si="8"/>
        <v>0</v>
      </c>
      <c r="H147" s="64">
        <v>0</v>
      </c>
      <c r="I147" s="27">
        <v>99</v>
      </c>
      <c r="J147" s="44">
        <f t="shared" si="9"/>
        <v>0</v>
      </c>
      <c r="L147" s="64">
        <v>0</v>
      </c>
      <c r="M147" s="27">
        <v>30</v>
      </c>
      <c r="N147" s="44">
        <f t="shared" si="10"/>
        <v>0</v>
      </c>
      <c r="P147" s="64">
        <v>0</v>
      </c>
      <c r="Q147" s="27">
        <v>29</v>
      </c>
      <c r="R147" s="44">
        <f t="shared" si="11"/>
        <v>0</v>
      </c>
      <c r="T147" s="71"/>
      <c r="U147" s="72"/>
    </row>
    <row r="148" spans="1:21" ht="14.4" x14ac:dyDescent="0.3">
      <c r="A148" s="47" t="s">
        <v>150</v>
      </c>
      <c r="B148" s="48">
        <v>166</v>
      </c>
      <c r="C148" s="49" t="s">
        <v>282</v>
      </c>
      <c r="D148" s="50">
        <v>0</v>
      </c>
      <c r="E148" s="27">
        <v>45</v>
      </c>
      <c r="F148" s="44">
        <f t="shared" si="8"/>
        <v>0</v>
      </c>
      <c r="H148" s="64">
        <v>0</v>
      </c>
      <c r="I148" s="27">
        <v>64</v>
      </c>
      <c r="J148" s="44">
        <f t="shared" si="9"/>
        <v>0</v>
      </c>
      <c r="L148" s="64">
        <v>0</v>
      </c>
      <c r="M148" s="27">
        <v>30</v>
      </c>
      <c r="N148" s="44">
        <f t="shared" si="10"/>
        <v>0</v>
      </c>
      <c r="P148" s="64">
        <v>0</v>
      </c>
      <c r="Q148" s="27">
        <v>27</v>
      </c>
      <c r="R148" s="44">
        <f t="shared" si="11"/>
        <v>0</v>
      </c>
      <c r="T148" s="71"/>
      <c r="U148" s="72"/>
    </row>
    <row r="149" spans="1:21" ht="14.4" x14ac:dyDescent="0.3">
      <c r="A149" s="51" t="s">
        <v>118</v>
      </c>
      <c r="B149" s="52">
        <v>224</v>
      </c>
      <c r="C149" s="53" t="s">
        <v>282</v>
      </c>
      <c r="D149" s="50">
        <v>0</v>
      </c>
      <c r="E149" s="27">
        <v>64</v>
      </c>
      <c r="F149" s="44">
        <f t="shared" si="8"/>
        <v>0</v>
      </c>
      <c r="H149" s="64">
        <v>0</v>
      </c>
      <c r="I149" s="27">
        <v>80</v>
      </c>
      <c r="J149" s="44">
        <f t="shared" si="9"/>
        <v>0</v>
      </c>
      <c r="L149" s="64">
        <v>0</v>
      </c>
      <c r="M149" s="27">
        <v>41</v>
      </c>
      <c r="N149" s="44">
        <f t="shared" si="10"/>
        <v>0</v>
      </c>
      <c r="P149" s="64">
        <v>0</v>
      </c>
      <c r="Q149" s="27">
        <v>39</v>
      </c>
      <c r="R149" s="44">
        <f t="shared" si="11"/>
        <v>0</v>
      </c>
      <c r="T149" s="71"/>
      <c r="U149" s="72"/>
    </row>
    <row r="150" spans="1:21" ht="14.4" x14ac:dyDescent="0.3">
      <c r="A150" s="51" t="s">
        <v>57</v>
      </c>
      <c r="B150" s="52">
        <v>312</v>
      </c>
      <c r="C150" s="53" t="s">
        <v>282</v>
      </c>
      <c r="D150" s="50">
        <v>0</v>
      </c>
      <c r="E150" s="27">
        <v>77</v>
      </c>
      <c r="F150" s="44">
        <f t="shared" si="8"/>
        <v>0</v>
      </c>
      <c r="H150" s="64">
        <v>0</v>
      </c>
      <c r="I150" s="27">
        <v>140</v>
      </c>
      <c r="J150" s="44">
        <f t="shared" si="9"/>
        <v>0</v>
      </c>
      <c r="L150" s="64">
        <v>0</v>
      </c>
      <c r="M150" s="27">
        <v>43</v>
      </c>
      <c r="N150" s="44">
        <f t="shared" si="10"/>
        <v>0</v>
      </c>
      <c r="P150" s="64">
        <v>0</v>
      </c>
      <c r="Q150" s="27">
        <v>52</v>
      </c>
      <c r="R150" s="44">
        <f t="shared" si="11"/>
        <v>0</v>
      </c>
      <c r="T150" s="71"/>
      <c r="U150" s="72"/>
    </row>
    <row r="151" spans="1:21" ht="14.4" x14ac:dyDescent="0.3">
      <c r="A151" s="47" t="s">
        <v>315</v>
      </c>
      <c r="B151" s="48">
        <v>210</v>
      </c>
      <c r="C151" s="49" t="s">
        <v>282</v>
      </c>
      <c r="D151" s="50">
        <v>0</v>
      </c>
      <c r="E151" s="27">
        <v>36</v>
      </c>
      <c r="F151" s="44">
        <f t="shared" si="8"/>
        <v>0</v>
      </c>
      <c r="H151" s="64">
        <v>0</v>
      </c>
      <c r="I151" s="27">
        <v>111</v>
      </c>
      <c r="J151" s="44">
        <f t="shared" si="9"/>
        <v>0</v>
      </c>
      <c r="L151" s="64">
        <v>0</v>
      </c>
      <c r="M151" s="27">
        <v>28</v>
      </c>
      <c r="N151" s="44">
        <f t="shared" si="10"/>
        <v>0</v>
      </c>
      <c r="P151" s="64">
        <v>0</v>
      </c>
      <c r="Q151" s="27">
        <v>35</v>
      </c>
      <c r="R151" s="44">
        <f t="shared" si="11"/>
        <v>0</v>
      </c>
      <c r="T151" s="71"/>
      <c r="U151" s="72"/>
    </row>
    <row r="152" spans="1:21" ht="14.4" x14ac:dyDescent="0.3">
      <c r="A152" s="47" t="s">
        <v>90</v>
      </c>
      <c r="B152" s="48">
        <v>245</v>
      </c>
      <c r="C152" s="49" t="s">
        <v>282</v>
      </c>
      <c r="D152" s="50">
        <v>0</v>
      </c>
      <c r="E152" s="27">
        <v>85</v>
      </c>
      <c r="F152" s="44">
        <f t="shared" si="8"/>
        <v>0</v>
      </c>
      <c r="H152" s="64">
        <v>0</v>
      </c>
      <c r="I152" s="27">
        <v>74</v>
      </c>
      <c r="J152" s="44">
        <f t="shared" si="9"/>
        <v>0</v>
      </c>
      <c r="L152" s="64">
        <v>0</v>
      </c>
      <c r="M152" s="27">
        <v>52</v>
      </c>
      <c r="N152" s="44">
        <f t="shared" si="10"/>
        <v>0</v>
      </c>
      <c r="P152" s="64">
        <v>0</v>
      </c>
      <c r="Q152" s="27">
        <v>34</v>
      </c>
      <c r="R152" s="44">
        <f t="shared" si="11"/>
        <v>0</v>
      </c>
      <c r="T152" s="71"/>
      <c r="U152" s="72"/>
    </row>
    <row r="153" spans="1:21" ht="14.4" x14ac:dyDescent="0.3">
      <c r="A153" s="51" t="s">
        <v>51</v>
      </c>
      <c r="B153" s="52">
        <v>399</v>
      </c>
      <c r="C153" s="53" t="s">
        <v>282</v>
      </c>
      <c r="D153" s="50">
        <v>0</v>
      </c>
      <c r="E153" s="27">
        <v>142</v>
      </c>
      <c r="F153" s="44">
        <f t="shared" si="8"/>
        <v>0</v>
      </c>
      <c r="H153" s="64">
        <v>0</v>
      </c>
      <c r="I153" s="27">
        <v>130</v>
      </c>
      <c r="J153" s="44">
        <f t="shared" si="9"/>
        <v>0</v>
      </c>
      <c r="L153" s="64">
        <v>0</v>
      </c>
      <c r="M153" s="27">
        <v>68</v>
      </c>
      <c r="N153" s="44">
        <f t="shared" si="10"/>
        <v>0</v>
      </c>
      <c r="P153" s="64">
        <v>0</v>
      </c>
      <c r="Q153" s="27">
        <v>59</v>
      </c>
      <c r="R153" s="44">
        <f t="shared" si="11"/>
        <v>0</v>
      </c>
      <c r="T153" s="71"/>
      <c r="U153" s="72"/>
    </row>
    <row r="154" spans="1:21" ht="14.4" x14ac:dyDescent="0.3">
      <c r="A154" s="47" t="s">
        <v>114</v>
      </c>
      <c r="B154" s="48">
        <v>97</v>
      </c>
      <c r="C154" s="49" t="s">
        <v>282</v>
      </c>
      <c r="D154" s="50">
        <v>0</v>
      </c>
      <c r="E154" s="27">
        <v>35</v>
      </c>
      <c r="F154" s="44">
        <f t="shared" si="8"/>
        <v>0</v>
      </c>
      <c r="H154" s="64">
        <v>0</v>
      </c>
      <c r="I154" s="27">
        <v>44</v>
      </c>
      <c r="J154" s="44">
        <f t="shared" si="9"/>
        <v>0</v>
      </c>
      <c r="L154" s="64">
        <v>0</v>
      </c>
      <c r="M154" s="27">
        <v>11</v>
      </c>
      <c r="N154" s="44">
        <f t="shared" si="10"/>
        <v>0</v>
      </c>
      <c r="P154" s="64">
        <v>0</v>
      </c>
      <c r="Q154" s="27">
        <v>7</v>
      </c>
      <c r="R154" s="44">
        <f t="shared" si="11"/>
        <v>0</v>
      </c>
      <c r="T154" s="71"/>
      <c r="U154" s="72"/>
    </row>
    <row r="155" spans="1:21" ht="14.4" x14ac:dyDescent="0.3">
      <c r="A155" s="47" t="s">
        <v>59</v>
      </c>
      <c r="B155" s="48">
        <v>303</v>
      </c>
      <c r="C155" s="49" t="s">
        <v>282</v>
      </c>
      <c r="D155" s="50">
        <v>0</v>
      </c>
      <c r="E155" s="27">
        <v>63</v>
      </c>
      <c r="F155" s="44">
        <f t="shared" si="8"/>
        <v>0</v>
      </c>
      <c r="H155" s="64">
        <v>0</v>
      </c>
      <c r="I155" s="27">
        <v>147</v>
      </c>
      <c r="J155" s="44">
        <f t="shared" si="9"/>
        <v>0</v>
      </c>
      <c r="L155" s="64">
        <v>0</v>
      </c>
      <c r="M155" s="27">
        <v>48</v>
      </c>
      <c r="N155" s="44">
        <f t="shared" si="10"/>
        <v>0</v>
      </c>
      <c r="P155" s="64">
        <v>0</v>
      </c>
      <c r="Q155" s="27">
        <v>45</v>
      </c>
      <c r="R155" s="44">
        <f t="shared" si="11"/>
        <v>0</v>
      </c>
      <c r="T155" s="71"/>
      <c r="U155" s="72"/>
    </row>
    <row r="156" spans="1:21" ht="14.4" x14ac:dyDescent="0.3">
      <c r="A156" s="47" t="s">
        <v>16</v>
      </c>
      <c r="B156" s="48">
        <v>7743</v>
      </c>
      <c r="C156" s="49" t="s">
        <v>248</v>
      </c>
      <c r="D156" s="50">
        <v>0</v>
      </c>
      <c r="E156" s="27">
        <v>1921</v>
      </c>
      <c r="F156" s="44">
        <f t="shared" si="8"/>
        <v>0</v>
      </c>
      <c r="H156" s="64">
        <v>0</v>
      </c>
      <c r="I156" s="27">
        <v>2075</v>
      </c>
      <c r="J156" s="44">
        <f t="shared" si="9"/>
        <v>0</v>
      </c>
      <c r="L156" s="64">
        <v>0</v>
      </c>
      <c r="M156" s="27">
        <v>2275</v>
      </c>
      <c r="N156" s="44">
        <f t="shared" si="10"/>
        <v>0</v>
      </c>
      <c r="P156" s="64">
        <v>0</v>
      </c>
      <c r="Q156" s="27">
        <v>1472</v>
      </c>
      <c r="R156" s="44">
        <f t="shared" si="11"/>
        <v>0</v>
      </c>
      <c r="T156" s="71"/>
      <c r="U156" s="72"/>
    </row>
    <row r="157" spans="1:21" ht="14.4" x14ac:dyDescent="0.3">
      <c r="A157" s="51" t="s">
        <v>11</v>
      </c>
      <c r="B157" s="52">
        <v>6541</v>
      </c>
      <c r="C157" s="53" t="s">
        <v>248</v>
      </c>
      <c r="D157" s="50">
        <v>0</v>
      </c>
      <c r="E157" s="27">
        <v>2206</v>
      </c>
      <c r="F157" s="44">
        <f t="shared" si="8"/>
        <v>0</v>
      </c>
      <c r="H157" s="64">
        <v>0</v>
      </c>
      <c r="I157" s="27">
        <v>2260</v>
      </c>
      <c r="J157" s="44">
        <f t="shared" si="9"/>
        <v>0</v>
      </c>
      <c r="L157" s="64">
        <v>0</v>
      </c>
      <c r="M157" s="27">
        <v>1220</v>
      </c>
      <c r="N157" s="44">
        <f t="shared" si="10"/>
        <v>0</v>
      </c>
      <c r="P157" s="64">
        <v>0</v>
      </c>
      <c r="Q157" s="27">
        <v>855</v>
      </c>
      <c r="R157" s="44">
        <f t="shared" si="11"/>
        <v>0</v>
      </c>
      <c r="T157" s="71"/>
      <c r="U157" s="72"/>
    </row>
    <row r="158" spans="1:21" ht="14.4" x14ac:dyDescent="0.3">
      <c r="A158" s="51" t="s">
        <v>32</v>
      </c>
      <c r="B158" s="52">
        <v>1035</v>
      </c>
      <c r="C158" s="53" t="s">
        <v>248</v>
      </c>
      <c r="D158" s="50">
        <v>0</v>
      </c>
      <c r="E158" s="27">
        <v>326</v>
      </c>
      <c r="F158" s="44">
        <f t="shared" si="8"/>
        <v>0</v>
      </c>
      <c r="H158" s="64">
        <v>0</v>
      </c>
      <c r="I158" s="27">
        <v>250</v>
      </c>
      <c r="J158" s="44">
        <f t="shared" si="9"/>
        <v>0</v>
      </c>
      <c r="L158" s="64">
        <v>0</v>
      </c>
      <c r="M158" s="27">
        <v>274</v>
      </c>
      <c r="N158" s="44">
        <f t="shared" si="10"/>
        <v>0</v>
      </c>
      <c r="P158" s="64">
        <v>0</v>
      </c>
      <c r="Q158" s="27">
        <v>185</v>
      </c>
      <c r="R158" s="44">
        <f t="shared" si="11"/>
        <v>0</v>
      </c>
      <c r="T158" s="71"/>
      <c r="U158" s="72"/>
    </row>
    <row r="159" spans="1:21" ht="14.4" x14ac:dyDescent="0.3">
      <c r="A159" s="47" t="s">
        <v>40</v>
      </c>
      <c r="B159" s="48">
        <v>615</v>
      </c>
      <c r="C159" s="49" t="s">
        <v>248</v>
      </c>
      <c r="D159" s="50">
        <v>0</v>
      </c>
      <c r="E159" s="27">
        <v>104</v>
      </c>
      <c r="F159" s="44">
        <f t="shared" si="8"/>
        <v>0</v>
      </c>
      <c r="H159" s="64">
        <v>0</v>
      </c>
      <c r="I159" s="27">
        <v>501</v>
      </c>
      <c r="J159" s="44">
        <f t="shared" si="9"/>
        <v>0</v>
      </c>
      <c r="L159" s="64">
        <v>0</v>
      </c>
      <c r="M159" s="27">
        <v>10</v>
      </c>
      <c r="N159" s="44">
        <f t="shared" si="10"/>
        <v>0</v>
      </c>
      <c r="P159" s="64">
        <v>0</v>
      </c>
      <c r="Q159" s="27">
        <v>0</v>
      </c>
      <c r="R159" s="44">
        <f t="shared" si="11"/>
        <v>0</v>
      </c>
      <c r="T159" s="71"/>
      <c r="U159" s="72"/>
    </row>
    <row r="160" spans="1:21" ht="14.4" x14ac:dyDescent="0.3">
      <c r="A160" s="51" t="s">
        <v>15</v>
      </c>
      <c r="B160" s="52">
        <v>343</v>
      </c>
      <c r="C160" s="53" t="s">
        <v>283</v>
      </c>
      <c r="D160" s="50">
        <v>0</v>
      </c>
      <c r="E160" s="27">
        <v>128</v>
      </c>
      <c r="F160" s="44">
        <f t="shared" si="8"/>
        <v>0</v>
      </c>
      <c r="H160" s="64">
        <v>0</v>
      </c>
      <c r="I160" s="27">
        <v>73</v>
      </c>
      <c r="J160" s="44">
        <f t="shared" si="9"/>
        <v>0</v>
      </c>
      <c r="L160" s="64">
        <v>0</v>
      </c>
      <c r="M160" s="27">
        <v>67</v>
      </c>
      <c r="N160" s="44">
        <f t="shared" si="10"/>
        <v>0</v>
      </c>
      <c r="P160" s="64">
        <v>0</v>
      </c>
      <c r="Q160" s="27">
        <v>75</v>
      </c>
      <c r="R160" s="44">
        <f t="shared" si="11"/>
        <v>0</v>
      </c>
      <c r="T160" s="71"/>
      <c r="U160" s="72"/>
    </row>
    <row r="161" spans="1:21" ht="14.4" x14ac:dyDescent="0.3">
      <c r="A161" s="47" t="s">
        <v>9</v>
      </c>
      <c r="B161" s="48">
        <v>4158</v>
      </c>
      <c r="C161" s="49" t="s">
        <v>251</v>
      </c>
      <c r="D161" s="50">
        <v>0</v>
      </c>
      <c r="E161" s="27">
        <v>946</v>
      </c>
      <c r="F161" s="44">
        <f t="shared" si="8"/>
        <v>0</v>
      </c>
      <c r="H161" s="64">
        <v>0</v>
      </c>
      <c r="I161" s="27">
        <v>1681</v>
      </c>
      <c r="J161" s="44">
        <f t="shared" si="9"/>
        <v>0</v>
      </c>
      <c r="L161" s="64">
        <v>0</v>
      </c>
      <c r="M161" s="27">
        <v>850</v>
      </c>
      <c r="N161" s="44">
        <f t="shared" si="10"/>
        <v>0</v>
      </c>
      <c r="P161" s="64">
        <v>0</v>
      </c>
      <c r="Q161" s="27">
        <v>681</v>
      </c>
      <c r="R161" s="44">
        <f t="shared" si="11"/>
        <v>0</v>
      </c>
      <c r="T161" s="71"/>
      <c r="U161" s="72"/>
    </row>
    <row r="162" spans="1:21" ht="14.4" x14ac:dyDescent="0.3">
      <c r="A162" s="47" t="s">
        <v>171</v>
      </c>
      <c r="B162" s="48">
        <v>634</v>
      </c>
      <c r="C162" s="49" t="s">
        <v>248</v>
      </c>
      <c r="D162" s="50">
        <v>0</v>
      </c>
      <c r="E162" s="27">
        <v>167</v>
      </c>
      <c r="F162" s="44">
        <f t="shared" si="8"/>
        <v>0</v>
      </c>
      <c r="H162" s="64">
        <v>0</v>
      </c>
      <c r="I162" s="27">
        <v>138</v>
      </c>
      <c r="J162" s="44">
        <f t="shared" si="9"/>
        <v>0</v>
      </c>
      <c r="L162" s="64">
        <v>0</v>
      </c>
      <c r="M162" s="27">
        <v>82</v>
      </c>
      <c r="N162" s="44">
        <f t="shared" si="10"/>
        <v>0</v>
      </c>
      <c r="P162" s="64">
        <v>0</v>
      </c>
      <c r="Q162" s="27">
        <v>247</v>
      </c>
      <c r="R162" s="44">
        <f t="shared" si="11"/>
        <v>0</v>
      </c>
      <c r="T162" s="71"/>
      <c r="U162" s="72"/>
    </row>
    <row r="163" spans="1:21" ht="14.4" x14ac:dyDescent="0.3">
      <c r="A163" s="47" t="s">
        <v>80</v>
      </c>
      <c r="B163" s="48">
        <v>1360</v>
      </c>
      <c r="C163" s="49" t="s">
        <v>248</v>
      </c>
      <c r="D163" s="50">
        <v>0</v>
      </c>
      <c r="E163" s="27">
        <v>95</v>
      </c>
      <c r="F163" s="44">
        <f t="shared" si="8"/>
        <v>0</v>
      </c>
      <c r="H163" s="64">
        <v>0</v>
      </c>
      <c r="I163" s="27">
        <v>970</v>
      </c>
      <c r="J163" s="44">
        <f t="shared" si="9"/>
        <v>0</v>
      </c>
      <c r="L163" s="64">
        <v>0</v>
      </c>
      <c r="M163" s="27">
        <v>50</v>
      </c>
      <c r="N163" s="44">
        <f t="shared" si="10"/>
        <v>0</v>
      </c>
      <c r="P163" s="64">
        <v>0</v>
      </c>
      <c r="Q163" s="27">
        <v>245</v>
      </c>
      <c r="R163" s="44">
        <f t="shared" si="11"/>
        <v>0</v>
      </c>
      <c r="T163" s="71"/>
      <c r="U163" s="72"/>
    </row>
    <row r="164" spans="1:21" ht="14.4" x14ac:dyDescent="0.3">
      <c r="A164" s="47" t="s">
        <v>198</v>
      </c>
      <c r="B164" s="48">
        <v>263</v>
      </c>
      <c r="C164" s="49" t="s">
        <v>248</v>
      </c>
      <c r="D164" s="50">
        <v>0</v>
      </c>
      <c r="E164" s="27">
        <v>223</v>
      </c>
      <c r="F164" s="44">
        <f t="shared" si="8"/>
        <v>0</v>
      </c>
      <c r="H164" s="64">
        <v>0</v>
      </c>
      <c r="I164" s="27">
        <v>6</v>
      </c>
      <c r="J164" s="44">
        <f t="shared" si="9"/>
        <v>0</v>
      </c>
      <c r="L164" s="64">
        <v>0</v>
      </c>
      <c r="M164" s="27">
        <v>16</v>
      </c>
      <c r="N164" s="44">
        <f t="shared" si="10"/>
        <v>0</v>
      </c>
      <c r="P164" s="64">
        <v>0</v>
      </c>
      <c r="Q164" s="27">
        <v>18</v>
      </c>
      <c r="R164" s="44">
        <f t="shared" si="11"/>
        <v>0</v>
      </c>
      <c r="T164" s="71"/>
      <c r="U164" s="72"/>
    </row>
    <row r="165" spans="1:21" ht="14.4" x14ac:dyDescent="0.3">
      <c r="A165" s="51" t="s">
        <v>132</v>
      </c>
      <c r="B165" s="52">
        <v>466</v>
      </c>
      <c r="C165" s="53" t="s">
        <v>248</v>
      </c>
      <c r="D165" s="50">
        <v>0</v>
      </c>
      <c r="E165" s="27">
        <v>170</v>
      </c>
      <c r="F165" s="44">
        <f t="shared" si="8"/>
        <v>0</v>
      </c>
      <c r="H165" s="64">
        <v>0</v>
      </c>
      <c r="I165" s="27">
        <v>184</v>
      </c>
      <c r="J165" s="44">
        <f t="shared" si="9"/>
        <v>0</v>
      </c>
      <c r="L165" s="64">
        <v>0</v>
      </c>
      <c r="M165" s="27">
        <v>62</v>
      </c>
      <c r="N165" s="44">
        <f t="shared" si="10"/>
        <v>0</v>
      </c>
      <c r="P165" s="64">
        <v>0</v>
      </c>
      <c r="Q165" s="27">
        <v>50</v>
      </c>
      <c r="R165" s="44">
        <f t="shared" si="11"/>
        <v>0</v>
      </c>
      <c r="T165" s="71"/>
      <c r="U165" s="72"/>
    </row>
    <row r="166" spans="1:21" ht="14.4" x14ac:dyDescent="0.3">
      <c r="A166" s="47" t="s">
        <v>76</v>
      </c>
      <c r="B166" s="48">
        <v>21</v>
      </c>
      <c r="C166" s="49" t="s">
        <v>248</v>
      </c>
      <c r="D166" s="50">
        <v>0</v>
      </c>
      <c r="E166" s="27">
        <v>6</v>
      </c>
      <c r="F166" s="44">
        <f t="shared" si="8"/>
        <v>0</v>
      </c>
      <c r="H166" s="64">
        <v>0</v>
      </c>
      <c r="I166" s="27">
        <v>7</v>
      </c>
      <c r="J166" s="44">
        <f t="shared" si="9"/>
        <v>0</v>
      </c>
      <c r="L166" s="64">
        <v>0</v>
      </c>
      <c r="M166" s="27">
        <v>7</v>
      </c>
      <c r="N166" s="44">
        <f t="shared" si="10"/>
        <v>0</v>
      </c>
      <c r="P166" s="64">
        <v>0</v>
      </c>
      <c r="Q166" s="27">
        <v>1</v>
      </c>
      <c r="R166" s="44">
        <f t="shared" si="11"/>
        <v>0</v>
      </c>
      <c r="T166" s="71"/>
      <c r="U166" s="72"/>
    </row>
    <row r="167" spans="1:21" ht="14.4" x14ac:dyDescent="0.3">
      <c r="A167" s="47" t="s">
        <v>8</v>
      </c>
      <c r="B167" s="48">
        <v>40</v>
      </c>
      <c r="C167" s="49" t="s">
        <v>248</v>
      </c>
      <c r="D167" s="50">
        <v>0</v>
      </c>
      <c r="E167" s="27">
        <v>19</v>
      </c>
      <c r="F167" s="44">
        <f t="shared" si="8"/>
        <v>0</v>
      </c>
      <c r="H167" s="64">
        <v>0</v>
      </c>
      <c r="I167" s="27">
        <v>6</v>
      </c>
      <c r="J167" s="44">
        <f t="shared" si="9"/>
        <v>0</v>
      </c>
      <c r="L167" s="64">
        <v>0</v>
      </c>
      <c r="M167" s="27">
        <v>10</v>
      </c>
      <c r="N167" s="44">
        <f t="shared" si="10"/>
        <v>0</v>
      </c>
      <c r="P167" s="64">
        <v>0</v>
      </c>
      <c r="Q167" s="27">
        <v>5</v>
      </c>
      <c r="R167" s="44">
        <f t="shared" si="11"/>
        <v>0</v>
      </c>
      <c r="T167" s="71"/>
      <c r="U167" s="72"/>
    </row>
    <row r="168" spans="1:21" ht="14.4" x14ac:dyDescent="0.3">
      <c r="A168" s="51" t="s">
        <v>185</v>
      </c>
      <c r="B168" s="52">
        <v>395</v>
      </c>
      <c r="C168" s="53" t="s">
        <v>248</v>
      </c>
      <c r="D168" s="50">
        <v>0</v>
      </c>
      <c r="E168" s="27">
        <v>152</v>
      </c>
      <c r="F168" s="44">
        <f t="shared" si="8"/>
        <v>0</v>
      </c>
      <c r="H168" s="64">
        <v>0</v>
      </c>
      <c r="I168" s="27">
        <v>238</v>
      </c>
      <c r="J168" s="44">
        <f t="shared" si="9"/>
        <v>0</v>
      </c>
      <c r="L168" s="64">
        <v>0</v>
      </c>
      <c r="M168" s="27">
        <v>5</v>
      </c>
      <c r="N168" s="44">
        <f t="shared" si="10"/>
        <v>0</v>
      </c>
      <c r="P168" s="64">
        <v>0</v>
      </c>
      <c r="Q168" s="27">
        <v>0</v>
      </c>
      <c r="R168" s="44">
        <f t="shared" si="11"/>
        <v>0</v>
      </c>
      <c r="T168" s="71"/>
      <c r="U168" s="72"/>
    </row>
    <row r="169" spans="1:21" ht="14.4" x14ac:dyDescent="0.3">
      <c r="A169" s="51" t="s">
        <v>73</v>
      </c>
      <c r="B169" s="52">
        <v>375</v>
      </c>
      <c r="C169" s="53" t="s">
        <v>284</v>
      </c>
      <c r="D169" s="50">
        <v>0</v>
      </c>
      <c r="E169" s="27">
        <v>103</v>
      </c>
      <c r="F169" s="44">
        <f t="shared" si="8"/>
        <v>0</v>
      </c>
      <c r="H169" s="64">
        <v>0</v>
      </c>
      <c r="I169" s="27">
        <v>242</v>
      </c>
      <c r="J169" s="44">
        <f t="shared" si="9"/>
        <v>0</v>
      </c>
      <c r="L169" s="64">
        <v>0</v>
      </c>
      <c r="M169" s="27">
        <v>0</v>
      </c>
      <c r="N169" s="44">
        <f t="shared" si="10"/>
        <v>0</v>
      </c>
      <c r="P169" s="64">
        <v>0</v>
      </c>
      <c r="Q169" s="27">
        <v>30</v>
      </c>
      <c r="R169" s="44">
        <f t="shared" si="11"/>
        <v>0</v>
      </c>
      <c r="T169" s="71"/>
      <c r="U169" s="72"/>
    </row>
    <row r="170" spans="1:21" ht="14.4" x14ac:dyDescent="0.3">
      <c r="A170" s="47" t="s">
        <v>145</v>
      </c>
      <c r="B170" s="48">
        <v>4</v>
      </c>
      <c r="C170" s="49" t="s">
        <v>265</v>
      </c>
      <c r="D170" s="50">
        <v>0</v>
      </c>
      <c r="E170" s="27">
        <v>2</v>
      </c>
      <c r="F170" s="44">
        <f t="shared" si="8"/>
        <v>0</v>
      </c>
      <c r="H170" s="64">
        <v>0</v>
      </c>
      <c r="I170" s="27">
        <v>0</v>
      </c>
      <c r="J170" s="44">
        <f t="shared" si="9"/>
        <v>0</v>
      </c>
      <c r="L170" s="64">
        <v>0</v>
      </c>
      <c r="M170" s="27">
        <v>0</v>
      </c>
      <c r="N170" s="44">
        <f t="shared" si="10"/>
        <v>0</v>
      </c>
      <c r="P170" s="64">
        <v>0</v>
      </c>
      <c r="Q170" s="27">
        <v>2</v>
      </c>
      <c r="R170" s="44">
        <f t="shared" si="11"/>
        <v>0</v>
      </c>
      <c r="T170" s="71"/>
      <c r="U170" s="72"/>
    </row>
    <row r="171" spans="1:21" ht="14.4" x14ac:dyDescent="0.3">
      <c r="A171" s="47" t="s">
        <v>161</v>
      </c>
      <c r="B171" s="48">
        <v>178</v>
      </c>
      <c r="C171" s="49" t="s">
        <v>252</v>
      </c>
      <c r="D171" s="50">
        <v>0</v>
      </c>
      <c r="E171" s="27">
        <v>41</v>
      </c>
      <c r="F171" s="44">
        <f t="shared" si="8"/>
        <v>0</v>
      </c>
      <c r="H171" s="64">
        <v>0</v>
      </c>
      <c r="I171" s="27">
        <v>98</v>
      </c>
      <c r="J171" s="44">
        <f t="shared" si="9"/>
        <v>0</v>
      </c>
      <c r="L171" s="64">
        <v>0</v>
      </c>
      <c r="M171" s="27">
        <v>14</v>
      </c>
      <c r="N171" s="44">
        <f t="shared" si="10"/>
        <v>0</v>
      </c>
      <c r="P171" s="64">
        <v>0</v>
      </c>
      <c r="Q171" s="27">
        <v>25</v>
      </c>
      <c r="R171" s="44">
        <f t="shared" si="11"/>
        <v>0</v>
      </c>
      <c r="T171" s="71"/>
      <c r="U171" s="72"/>
    </row>
    <row r="172" spans="1:21" ht="14.4" x14ac:dyDescent="0.3">
      <c r="A172" s="47" t="s">
        <v>35</v>
      </c>
      <c r="B172" s="48">
        <v>76</v>
      </c>
      <c r="C172" s="49" t="s">
        <v>248</v>
      </c>
      <c r="D172" s="50">
        <v>0</v>
      </c>
      <c r="E172" s="27">
        <v>20</v>
      </c>
      <c r="F172" s="44">
        <f t="shared" si="8"/>
        <v>0</v>
      </c>
      <c r="H172" s="64">
        <v>0</v>
      </c>
      <c r="I172" s="27">
        <v>33</v>
      </c>
      <c r="J172" s="44">
        <f t="shared" si="9"/>
        <v>0</v>
      </c>
      <c r="L172" s="64">
        <v>0</v>
      </c>
      <c r="M172" s="27">
        <v>10</v>
      </c>
      <c r="N172" s="44">
        <f t="shared" si="10"/>
        <v>0</v>
      </c>
      <c r="P172" s="64">
        <v>0</v>
      </c>
      <c r="Q172" s="27">
        <v>13</v>
      </c>
      <c r="R172" s="44">
        <f t="shared" si="11"/>
        <v>0</v>
      </c>
      <c r="T172" s="71"/>
      <c r="U172" s="72"/>
    </row>
    <row r="173" spans="1:21" ht="14.4" x14ac:dyDescent="0.3">
      <c r="A173" s="47" t="s">
        <v>124</v>
      </c>
      <c r="B173" s="48">
        <v>108</v>
      </c>
      <c r="C173" s="49" t="s">
        <v>248</v>
      </c>
      <c r="D173" s="50">
        <v>0</v>
      </c>
      <c r="E173" s="27">
        <v>43</v>
      </c>
      <c r="F173" s="44">
        <f t="shared" si="8"/>
        <v>0</v>
      </c>
      <c r="H173" s="64">
        <v>0</v>
      </c>
      <c r="I173" s="27">
        <v>25</v>
      </c>
      <c r="J173" s="44">
        <f t="shared" si="9"/>
        <v>0</v>
      </c>
      <c r="L173" s="64">
        <v>0</v>
      </c>
      <c r="M173" s="27">
        <v>40</v>
      </c>
      <c r="N173" s="44">
        <f t="shared" si="10"/>
        <v>0</v>
      </c>
      <c r="P173" s="64">
        <v>0</v>
      </c>
      <c r="Q173" s="27">
        <v>0</v>
      </c>
      <c r="R173" s="44">
        <f t="shared" si="11"/>
        <v>0</v>
      </c>
      <c r="T173" s="71"/>
      <c r="U173" s="72"/>
    </row>
    <row r="174" spans="1:21" ht="14.4" x14ac:dyDescent="0.3">
      <c r="A174" s="47" t="s">
        <v>96</v>
      </c>
      <c r="B174" s="48">
        <v>572</v>
      </c>
      <c r="C174" s="49" t="s">
        <v>248</v>
      </c>
      <c r="D174" s="50">
        <v>0</v>
      </c>
      <c r="E174" s="27">
        <v>178</v>
      </c>
      <c r="F174" s="44">
        <f t="shared" si="8"/>
        <v>0</v>
      </c>
      <c r="H174" s="64">
        <v>0</v>
      </c>
      <c r="I174" s="27">
        <v>31</v>
      </c>
      <c r="J174" s="44">
        <f t="shared" si="9"/>
        <v>0</v>
      </c>
      <c r="L174" s="64">
        <v>0</v>
      </c>
      <c r="M174" s="27">
        <v>180</v>
      </c>
      <c r="N174" s="44">
        <f t="shared" si="10"/>
        <v>0</v>
      </c>
      <c r="P174" s="64">
        <v>0</v>
      </c>
      <c r="Q174" s="27">
        <v>183</v>
      </c>
      <c r="R174" s="44">
        <f t="shared" si="11"/>
        <v>0</v>
      </c>
      <c r="T174" s="71"/>
      <c r="U174" s="72"/>
    </row>
    <row r="175" spans="1:21" ht="14.4" x14ac:dyDescent="0.3">
      <c r="A175" s="47" t="s">
        <v>125</v>
      </c>
      <c r="B175" s="48">
        <v>291</v>
      </c>
      <c r="C175" s="49" t="s">
        <v>248</v>
      </c>
      <c r="D175" s="50">
        <v>0</v>
      </c>
      <c r="E175" s="27">
        <v>267</v>
      </c>
      <c r="F175" s="44">
        <f t="shared" si="8"/>
        <v>0</v>
      </c>
      <c r="H175" s="64">
        <v>0</v>
      </c>
      <c r="I175" s="27">
        <v>21</v>
      </c>
      <c r="J175" s="44">
        <f t="shared" si="9"/>
        <v>0</v>
      </c>
      <c r="L175" s="64">
        <v>0</v>
      </c>
      <c r="M175" s="27">
        <v>0</v>
      </c>
      <c r="N175" s="44">
        <f t="shared" si="10"/>
        <v>0</v>
      </c>
      <c r="P175" s="64">
        <v>0</v>
      </c>
      <c r="Q175" s="27">
        <v>3</v>
      </c>
      <c r="R175" s="44">
        <f t="shared" si="11"/>
        <v>0</v>
      </c>
      <c r="T175" s="71"/>
      <c r="U175" s="72"/>
    </row>
    <row r="176" spans="1:21" ht="14.4" x14ac:dyDescent="0.3">
      <c r="A176" s="51" t="s">
        <v>28</v>
      </c>
      <c r="B176" s="52">
        <v>994</v>
      </c>
      <c r="C176" s="53" t="s">
        <v>248</v>
      </c>
      <c r="D176" s="50">
        <v>0</v>
      </c>
      <c r="E176" s="27">
        <v>473</v>
      </c>
      <c r="F176" s="44">
        <f t="shared" si="8"/>
        <v>0</v>
      </c>
      <c r="H176" s="64">
        <v>0</v>
      </c>
      <c r="I176" s="27">
        <v>20</v>
      </c>
      <c r="J176" s="44">
        <f t="shared" si="9"/>
        <v>0</v>
      </c>
      <c r="L176" s="64">
        <v>0</v>
      </c>
      <c r="M176" s="27">
        <v>191</v>
      </c>
      <c r="N176" s="44">
        <f t="shared" si="10"/>
        <v>0</v>
      </c>
      <c r="P176" s="64">
        <v>0</v>
      </c>
      <c r="Q176" s="27">
        <v>310</v>
      </c>
      <c r="R176" s="44">
        <f t="shared" si="11"/>
        <v>0</v>
      </c>
      <c r="T176" s="71"/>
      <c r="U176" s="72"/>
    </row>
    <row r="177" spans="1:21" ht="14.4" x14ac:dyDescent="0.3">
      <c r="A177" s="47" t="s">
        <v>29</v>
      </c>
      <c r="B177" s="48">
        <v>849</v>
      </c>
      <c r="C177" s="49" t="s">
        <v>248</v>
      </c>
      <c r="D177" s="50">
        <v>0</v>
      </c>
      <c r="E177" s="27">
        <v>499</v>
      </c>
      <c r="F177" s="44">
        <f t="shared" si="8"/>
        <v>0</v>
      </c>
      <c r="H177" s="64">
        <v>0</v>
      </c>
      <c r="I177" s="27">
        <v>118</v>
      </c>
      <c r="J177" s="44">
        <f t="shared" si="9"/>
        <v>0</v>
      </c>
      <c r="L177" s="64">
        <v>0</v>
      </c>
      <c r="M177" s="27">
        <v>112</v>
      </c>
      <c r="N177" s="44">
        <f t="shared" si="10"/>
        <v>0</v>
      </c>
      <c r="P177" s="64">
        <v>0</v>
      </c>
      <c r="Q177" s="27">
        <v>120</v>
      </c>
      <c r="R177" s="44">
        <f t="shared" si="11"/>
        <v>0</v>
      </c>
      <c r="T177" s="71"/>
      <c r="U177" s="72"/>
    </row>
    <row r="178" spans="1:21" ht="14.4" x14ac:dyDescent="0.3">
      <c r="A178" s="47" t="s">
        <v>14</v>
      </c>
      <c r="B178" s="48">
        <v>1057</v>
      </c>
      <c r="C178" s="49" t="s">
        <v>248</v>
      </c>
      <c r="D178" s="50">
        <v>0</v>
      </c>
      <c r="E178" s="27">
        <v>135</v>
      </c>
      <c r="F178" s="44">
        <f t="shared" si="8"/>
        <v>0</v>
      </c>
      <c r="H178" s="64">
        <v>0</v>
      </c>
      <c r="I178" s="27">
        <v>30</v>
      </c>
      <c r="J178" s="44">
        <f t="shared" si="9"/>
        <v>0</v>
      </c>
      <c r="L178" s="64">
        <v>0</v>
      </c>
      <c r="M178" s="27">
        <v>826</v>
      </c>
      <c r="N178" s="44">
        <f t="shared" si="10"/>
        <v>0</v>
      </c>
      <c r="P178" s="64">
        <v>0</v>
      </c>
      <c r="Q178" s="27">
        <v>66</v>
      </c>
      <c r="R178" s="44">
        <f t="shared" si="11"/>
        <v>0</v>
      </c>
      <c r="T178" s="71"/>
      <c r="U178" s="72"/>
    </row>
    <row r="179" spans="1:21" ht="14.4" x14ac:dyDescent="0.3">
      <c r="A179" s="47" t="s">
        <v>43</v>
      </c>
      <c r="B179" s="48">
        <v>946</v>
      </c>
      <c r="C179" s="49" t="s">
        <v>261</v>
      </c>
      <c r="D179" s="50">
        <v>0</v>
      </c>
      <c r="E179" s="27">
        <v>224</v>
      </c>
      <c r="F179" s="44">
        <f t="shared" si="8"/>
        <v>0</v>
      </c>
      <c r="H179" s="64">
        <v>0</v>
      </c>
      <c r="I179" s="27">
        <v>314</v>
      </c>
      <c r="J179" s="44">
        <f t="shared" si="9"/>
        <v>0</v>
      </c>
      <c r="L179" s="64">
        <v>0</v>
      </c>
      <c r="M179" s="27">
        <v>176</v>
      </c>
      <c r="N179" s="44">
        <f t="shared" si="10"/>
        <v>0</v>
      </c>
      <c r="P179" s="64">
        <v>0</v>
      </c>
      <c r="Q179" s="27">
        <v>232</v>
      </c>
      <c r="R179" s="44">
        <f t="shared" si="11"/>
        <v>0</v>
      </c>
      <c r="T179" s="71"/>
      <c r="U179" s="72"/>
    </row>
    <row r="180" spans="1:21" ht="14.4" x14ac:dyDescent="0.3">
      <c r="A180" s="47" t="s">
        <v>1</v>
      </c>
      <c r="B180" s="48">
        <v>11</v>
      </c>
      <c r="C180" s="49" t="s">
        <v>248</v>
      </c>
      <c r="D180" s="50">
        <v>0</v>
      </c>
      <c r="E180" s="27">
        <v>7</v>
      </c>
      <c r="F180" s="44">
        <f t="shared" si="8"/>
        <v>0</v>
      </c>
      <c r="H180" s="64">
        <v>0</v>
      </c>
      <c r="I180" s="27">
        <v>1</v>
      </c>
      <c r="J180" s="44">
        <f t="shared" si="9"/>
        <v>0</v>
      </c>
      <c r="L180" s="64">
        <v>0</v>
      </c>
      <c r="M180" s="27">
        <v>3</v>
      </c>
      <c r="N180" s="44">
        <f t="shared" si="10"/>
        <v>0</v>
      </c>
      <c r="P180" s="64">
        <v>0</v>
      </c>
      <c r="Q180" s="27">
        <v>0</v>
      </c>
      <c r="R180" s="44">
        <f t="shared" si="11"/>
        <v>0</v>
      </c>
      <c r="T180" s="71"/>
      <c r="U180" s="72"/>
    </row>
    <row r="181" spans="1:21" ht="14.4" x14ac:dyDescent="0.3">
      <c r="A181" s="47" t="s">
        <v>37</v>
      </c>
      <c r="B181" s="48">
        <v>68</v>
      </c>
      <c r="C181" s="49" t="s">
        <v>285</v>
      </c>
      <c r="D181" s="50">
        <v>0</v>
      </c>
      <c r="E181" s="27">
        <v>10</v>
      </c>
      <c r="F181" s="44">
        <f t="shared" si="8"/>
        <v>0</v>
      </c>
      <c r="H181" s="64">
        <v>0</v>
      </c>
      <c r="I181" s="27">
        <v>58</v>
      </c>
      <c r="J181" s="44">
        <f t="shared" si="9"/>
        <v>0</v>
      </c>
      <c r="L181" s="64">
        <v>0</v>
      </c>
      <c r="M181" s="27">
        <v>0</v>
      </c>
      <c r="N181" s="44">
        <f t="shared" si="10"/>
        <v>0</v>
      </c>
      <c r="P181" s="64">
        <v>0</v>
      </c>
      <c r="Q181" s="27">
        <v>0</v>
      </c>
      <c r="R181" s="44">
        <f t="shared" si="11"/>
        <v>0</v>
      </c>
      <c r="T181" s="71"/>
      <c r="U181" s="72"/>
    </row>
    <row r="182" spans="1:21" ht="14.4" x14ac:dyDescent="0.3">
      <c r="A182" s="47" t="s">
        <v>60</v>
      </c>
      <c r="B182" s="48">
        <v>666</v>
      </c>
      <c r="C182" s="49" t="s">
        <v>248</v>
      </c>
      <c r="D182" s="50">
        <v>0</v>
      </c>
      <c r="E182" s="27">
        <v>223</v>
      </c>
      <c r="F182" s="44">
        <f t="shared" si="8"/>
        <v>0</v>
      </c>
      <c r="H182" s="64">
        <v>0</v>
      </c>
      <c r="I182" s="27">
        <v>192</v>
      </c>
      <c r="J182" s="44">
        <f t="shared" si="9"/>
        <v>0</v>
      </c>
      <c r="L182" s="64">
        <v>0</v>
      </c>
      <c r="M182" s="27">
        <v>49</v>
      </c>
      <c r="N182" s="44">
        <f t="shared" si="10"/>
        <v>0</v>
      </c>
      <c r="P182" s="64">
        <v>0</v>
      </c>
      <c r="Q182" s="27">
        <v>202</v>
      </c>
      <c r="R182" s="44">
        <f t="shared" si="11"/>
        <v>0</v>
      </c>
      <c r="T182" s="71"/>
      <c r="U182" s="72"/>
    </row>
    <row r="183" spans="1:21" ht="14.4" x14ac:dyDescent="0.3">
      <c r="A183" s="47" t="s">
        <v>196</v>
      </c>
      <c r="B183" s="48">
        <v>300</v>
      </c>
      <c r="C183" s="49" t="s">
        <v>248</v>
      </c>
      <c r="D183" s="50">
        <v>0</v>
      </c>
      <c r="E183" s="27">
        <v>0</v>
      </c>
      <c r="F183" s="44">
        <f t="shared" si="8"/>
        <v>0</v>
      </c>
      <c r="H183" s="64">
        <v>0</v>
      </c>
      <c r="I183" s="27">
        <v>50</v>
      </c>
      <c r="J183" s="44">
        <f t="shared" si="9"/>
        <v>0</v>
      </c>
      <c r="L183" s="64">
        <v>0</v>
      </c>
      <c r="M183" s="27">
        <v>250</v>
      </c>
      <c r="N183" s="44">
        <f t="shared" si="10"/>
        <v>0</v>
      </c>
      <c r="P183" s="64">
        <v>0</v>
      </c>
      <c r="Q183" s="27">
        <v>0</v>
      </c>
      <c r="R183" s="44">
        <f t="shared" si="11"/>
        <v>0</v>
      </c>
      <c r="T183" s="71"/>
      <c r="U183" s="72"/>
    </row>
    <row r="184" spans="1:21" ht="14.4" x14ac:dyDescent="0.3">
      <c r="A184" s="47" t="s">
        <v>98</v>
      </c>
      <c r="B184" s="48">
        <v>229</v>
      </c>
      <c r="C184" s="49" t="s">
        <v>285</v>
      </c>
      <c r="D184" s="50">
        <v>0</v>
      </c>
      <c r="E184" s="27">
        <v>18</v>
      </c>
      <c r="F184" s="44">
        <f t="shared" si="8"/>
        <v>0</v>
      </c>
      <c r="H184" s="64">
        <v>0</v>
      </c>
      <c r="I184" s="27">
        <v>120</v>
      </c>
      <c r="J184" s="44">
        <f t="shared" si="9"/>
        <v>0</v>
      </c>
      <c r="L184" s="64">
        <v>0</v>
      </c>
      <c r="M184" s="27">
        <v>50</v>
      </c>
      <c r="N184" s="44">
        <f t="shared" si="10"/>
        <v>0</v>
      </c>
      <c r="P184" s="64">
        <v>0</v>
      </c>
      <c r="Q184" s="27">
        <v>41</v>
      </c>
      <c r="R184" s="44">
        <f t="shared" si="11"/>
        <v>0</v>
      </c>
      <c r="T184" s="71"/>
      <c r="U184" s="72"/>
    </row>
    <row r="185" spans="1:21" ht="14.4" x14ac:dyDescent="0.3">
      <c r="A185" s="47" t="s">
        <v>123</v>
      </c>
      <c r="B185" s="48">
        <v>1082</v>
      </c>
      <c r="C185" s="49" t="s">
        <v>248</v>
      </c>
      <c r="D185" s="50">
        <v>0</v>
      </c>
      <c r="E185" s="27">
        <v>25</v>
      </c>
      <c r="F185" s="44">
        <f t="shared" si="8"/>
        <v>0</v>
      </c>
      <c r="H185" s="64">
        <v>0</v>
      </c>
      <c r="I185" s="27">
        <v>937</v>
      </c>
      <c r="J185" s="44">
        <f t="shared" si="9"/>
        <v>0</v>
      </c>
      <c r="L185" s="64">
        <v>0</v>
      </c>
      <c r="M185" s="27">
        <v>70</v>
      </c>
      <c r="N185" s="44">
        <f t="shared" si="10"/>
        <v>0</v>
      </c>
      <c r="P185" s="64">
        <v>0</v>
      </c>
      <c r="Q185" s="27">
        <v>50</v>
      </c>
      <c r="R185" s="44">
        <f t="shared" si="11"/>
        <v>0</v>
      </c>
      <c r="T185" s="71"/>
      <c r="U185" s="72"/>
    </row>
    <row r="186" spans="1:21" ht="14.4" x14ac:dyDescent="0.3">
      <c r="A186" s="47" t="s">
        <v>316</v>
      </c>
      <c r="B186" s="48">
        <v>498</v>
      </c>
      <c r="C186" s="49" t="s">
        <v>286</v>
      </c>
      <c r="D186" s="50">
        <v>0</v>
      </c>
      <c r="E186" s="27">
        <v>168</v>
      </c>
      <c r="F186" s="44">
        <f t="shared" si="8"/>
        <v>0</v>
      </c>
      <c r="H186" s="64">
        <v>0</v>
      </c>
      <c r="I186" s="27">
        <v>206</v>
      </c>
      <c r="J186" s="44">
        <f t="shared" si="9"/>
        <v>0</v>
      </c>
      <c r="L186" s="64">
        <v>0</v>
      </c>
      <c r="M186" s="27">
        <v>99</v>
      </c>
      <c r="N186" s="44">
        <f t="shared" si="10"/>
        <v>0</v>
      </c>
      <c r="P186" s="64">
        <v>0</v>
      </c>
      <c r="Q186" s="27">
        <v>25</v>
      </c>
      <c r="R186" s="44">
        <f t="shared" si="11"/>
        <v>0</v>
      </c>
      <c r="T186" s="71"/>
      <c r="U186" s="72"/>
    </row>
    <row r="187" spans="1:21" ht="14.4" x14ac:dyDescent="0.3">
      <c r="A187" s="47" t="s">
        <v>68</v>
      </c>
      <c r="B187" s="48">
        <v>206.9</v>
      </c>
      <c r="C187" s="49" t="s">
        <v>265</v>
      </c>
      <c r="D187" s="50">
        <v>0</v>
      </c>
      <c r="E187" s="27">
        <v>60.1</v>
      </c>
      <c r="F187" s="44">
        <f t="shared" si="8"/>
        <v>0</v>
      </c>
      <c r="H187" s="64">
        <v>0</v>
      </c>
      <c r="I187" s="27">
        <v>76.8</v>
      </c>
      <c r="J187" s="44">
        <f t="shared" si="9"/>
        <v>0</v>
      </c>
      <c r="L187" s="64">
        <v>0</v>
      </c>
      <c r="M187" s="27">
        <v>19</v>
      </c>
      <c r="N187" s="44">
        <f t="shared" si="10"/>
        <v>0</v>
      </c>
      <c r="P187" s="64">
        <v>0</v>
      </c>
      <c r="Q187" s="27">
        <v>51</v>
      </c>
      <c r="R187" s="44">
        <f t="shared" si="11"/>
        <v>0</v>
      </c>
      <c r="T187" s="71"/>
      <c r="U187" s="72"/>
    </row>
    <row r="188" spans="1:21" ht="14.4" x14ac:dyDescent="0.3">
      <c r="A188" s="47" t="s">
        <v>317</v>
      </c>
      <c r="B188" s="48">
        <v>205</v>
      </c>
      <c r="C188" s="49" t="s">
        <v>265</v>
      </c>
      <c r="D188" s="50">
        <v>0</v>
      </c>
      <c r="E188" s="27">
        <v>1</v>
      </c>
      <c r="F188" s="44">
        <f t="shared" si="8"/>
        <v>0</v>
      </c>
      <c r="H188" s="64">
        <v>0</v>
      </c>
      <c r="I188" s="27">
        <v>142</v>
      </c>
      <c r="J188" s="44">
        <f t="shared" si="9"/>
        <v>0</v>
      </c>
      <c r="L188" s="64">
        <v>0</v>
      </c>
      <c r="M188" s="27">
        <v>9</v>
      </c>
      <c r="N188" s="44">
        <f t="shared" si="10"/>
        <v>0</v>
      </c>
      <c r="P188" s="64">
        <v>0</v>
      </c>
      <c r="Q188" s="27">
        <v>53</v>
      </c>
      <c r="R188" s="44">
        <f t="shared" si="11"/>
        <v>0</v>
      </c>
      <c r="T188" s="71"/>
      <c r="U188" s="72"/>
    </row>
    <row r="189" spans="1:21" ht="14.4" x14ac:dyDescent="0.3">
      <c r="A189" s="47" t="s">
        <v>41</v>
      </c>
      <c r="B189" s="48">
        <v>244.96</v>
      </c>
      <c r="C189" s="49" t="s">
        <v>252</v>
      </c>
      <c r="D189" s="50">
        <v>0</v>
      </c>
      <c r="E189" s="27">
        <v>24.080000000000002</v>
      </c>
      <c r="F189" s="44">
        <f t="shared" si="8"/>
        <v>0</v>
      </c>
      <c r="H189" s="64">
        <v>0</v>
      </c>
      <c r="I189" s="27">
        <v>157.47999999999999</v>
      </c>
      <c r="J189" s="44">
        <f t="shared" si="9"/>
        <v>0</v>
      </c>
      <c r="L189" s="64">
        <v>0</v>
      </c>
      <c r="M189" s="27">
        <v>29.8</v>
      </c>
      <c r="N189" s="44">
        <f t="shared" si="10"/>
        <v>0</v>
      </c>
      <c r="P189" s="64">
        <v>0</v>
      </c>
      <c r="Q189" s="27">
        <v>33.6</v>
      </c>
      <c r="R189" s="44">
        <f t="shared" si="11"/>
        <v>0</v>
      </c>
      <c r="T189" s="71"/>
      <c r="U189" s="72"/>
    </row>
    <row r="190" spans="1:21" ht="14.4" x14ac:dyDescent="0.3">
      <c r="A190" s="47" t="s">
        <v>55</v>
      </c>
      <c r="B190" s="48">
        <v>184.88</v>
      </c>
      <c r="C190" s="49" t="s">
        <v>252</v>
      </c>
      <c r="D190" s="50">
        <v>0</v>
      </c>
      <c r="E190" s="27">
        <v>17.8</v>
      </c>
      <c r="F190" s="44">
        <f t="shared" si="8"/>
        <v>0</v>
      </c>
      <c r="H190" s="64">
        <v>0</v>
      </c>
      <c r="I190" s="27">
        <v>120.88</v>
      </c>
      <c r="J190" s="44">
        <f t="shared" si="9"/>
        <v>0</v>
      </c>
      <c r="L190" s="64">
        <v>0</v>
      </c>
      <c r="M190" s="27">
        <v>21</v>
      </c>
      <c r="N190" s="44">
        <f t="shared" si="10"/>
        <v>0</v>
      </c>
      <c r="P190" s="64">
        <v>0</v>
      </c>
      <c r="Q190" s="27">
        <v>25.2</v>
      </c>
      <c r="R190" s="44">
        <f t="shared" si="11"/>
        <v>0</v>
      </c>
      <c r="T190" s="71"/>
      <c r="U190" s="72"/>
    </row>
    <row r="191" spans="1:21" ht="14.4" x14ac:dyDescent="0.3">
      <c r="A191" s="47" t="s">
        <v>84</v>
      </c>
      <c r="B191" s="48">
        <v>152.68</v>
      </c>
      <c r="C191" s="49" t="s">
        <v>252</v>
      </c>
      <c r="D191" s="50">
        <v>0</v>
      </c>
      <c r="E191" s="27">
        <v>13</v>
      </c>
      <c r="F191" s="44">
        <f t="shared" si="8"/>
        <v>0</v>
      </c>
      <c r="H191" s="64">
        <v>0</v>
      </c>
      <c r="I191" s="27">
        <v>89.08</v>
      </c>
      <c r="J191" s="44">
        <f t="shared" si="9"/>
        <v>0</v>
      </c>
      <c r="L191" s="64">
        <v>0</v>
      </c>
      <c r="M191" s="27">
        <v>19</v>
      </c>
      <c r="N191" s="44">
        <f t="shared" si="10"/>
        <v>0</v>
      </c>
      <c r="P191" s="64">
        <v>0</v>
      </c>
      <c r="Q191" s="27">
        <v>31.599999999999998</v>
      </c>
      <c r="R191" s="44">
        <f t="shared" si="11"/>
        <v>0</v>
      </c>
      <c r="T191" s="71"/>
      <c r="U191" s="72"/>
    </row>
    <row r="192" spans="1:21" ht="14.4" x14ac:dyDescent="0.3">
      <c r="A192" s="47" t="s">
        <v>87</v>
      </c>
      <c r="B192" s="48">
        <v>146.32</v>
      </c>
      <c r="C192" s="49" t="s">
        <v>252</v>
      </c>
      <c r="D192" s="50">
        <v>0</v>
      </c>
      <c r="E192" s="27">
        <v>6.2</v>
      </c>
      <c r="F192" s="44">
        <f t="shared" si="8"/>
        <v>0</v>
      </c>
      <c r="H192" s="64">
        <v>0</v>
      </c>
      <c r="I192" s="27">
        <v>94.8</v>
      </c>
      <c r="J192" s="44">
        <f t="shared" si="9"/>
        <v>0</v>
      </c>
      <c r="L192" s="64">
        <v>0</v>
      </c>
      <c r="M192" s="27">
        <v>22</v>
      </c>
      <c r="N192" s="44">
        <f t="shared" si="10"/>
        <v>0</v>
      </c>
      <c r="P192" s="64">
        <v>0</v>
      </c>
      <c r="Q192" s="27">
        <v>23.32</v>
      </c>
      <c r="R192" s="44">
        <f t="shared" si="11"/>
        <v>0</v>
      </c>
      <c r="T192" s="71"/>
      <c r="U192" s="72"/>
    </row>
    <row r="193" spans="1:21" ht="14.4" x14ac:dyDescent="0.3">
      <c r="A193" s="47" t="s">
        <v>52</v>
      </c>
      <c r="B193" s="48">
        <v>193</v>
      </c>
      <c r="C193" s="49" t="s">
        <v>252</v>
      </c>
      <c r="D193" s="50">
        <v>0</v>
      </c>
      <c r="E193" s="27">
        <v>41</v>
      </c>
      <c r="F193" s="44">
        <f t="shared" si="8"/>
        <v>0</v>
      </c>
      <c r="H193" s="64">
        <v>0</v>
      </c>
      <c r="I193" s="27">
        <v>99.4</v>
      </c>
      <c r="J193" s="44">
        <f t="shared" si="9"/>
        <v>0</v>
      </c>
      <c r="L193" s="64">
        <v>0</v>
      </c>
      <c r="M193" s="27">
        <v>19</v>
      </c>
      <c r="N193" s="44">
        <f t="shared" si="10"/>
        <v>0</v>
      </c>
      <c r="P193" s="64">
        <v>0</v>
      </c>
      <c r="Q193" s="27">
        <v>33.6</v>
      </c>
      <c r="R193" s="44">
        <f t="shared" si="11"/>
        <v>0</v>
      </c>
      <c r="T193" s="71"/>
      <c r="U193" s="72"/>
    </row>
    <row r="194" spans="1:21" ht="14.4" x14ac:dyDescent="0.3">
      <c r="A194" s="47" t="s">
        <v>97</v>
      </c>
      <c r="B194" s="48">
        <v>384</v>
      </c>
      <c r="C194" s="49" t="s">
        <v>248</v>
      </c>
      <c r="D194" s="50">
        <v>0</v>
      </c>
      <c r="E194" s="27">
        <v>154</v>
      </c>
      <c r="F194" s="44">
        <f t="shared" si="8"/>
        <v>0</v>
      </c>
      <c r="H194" s="64">
        <v>0</v>
      </c>
      <c r="I194" s="27">
        <v>0</v>
      </c>
      <c r="J194" s="44">
        <f t="shared" si="9"/>
        <v>0</v>
      </c>
      <c r="L194" s="64">
        <v>0</v>
      </c>
      <c r="M194" s="27">
        <v>5</v>
      </c>
      <c r="N194" s="44">
        <f t="shared" si="10"/>
        <v>0</v>
      </c>
      <c r="P194" s="64">
        <v>0</v>
      </c>
      <c r="Q194" s="27">
        <v>225</v>
      </c>
      <c r="R194" s="44">
        <f t="shared" si="11"/>
        <v>0</v>
      </c>
      <c r="T194" s="71"/>
      <c r="U194" s="72"/>
    </row>
    <row r="195" spans="1:21" ht="14.4" x14ac:dyDescent="0.3">
      <c r="A195" s="47" t="s">
        <v>318</v>
      </c>
      <c r="B195" s="48">
        <v>277</v>
      </c>
      <c r="C195" s="49" t="s">
        <v>287</v>
      </c>
      <c r="D195" s="50">
        <v>0</v>
      </c>
      <c r="E195" s="27">
        <v>127</v>
      </c>
      <c r="F195" s="44">
        <f t="shared" si="8"/>
        <v>0</v>
      </c>
      <c r="H195" s="64">
        <v>0</v>
      </c>
      <c r="I195" s="27">
        <v>30</v>
      </c>
      <c r="J195" s="44">
        <f t="shared" si="9"/>
        <v>0</v>
      </c>
      <c r="L195" s="64">
        <v>0</v>
      </c>
      <c r="M195" s="27">
        <v>23</v>
      </c>
      <c r="N195" s="44">
        <f t="shared" si="10"/>
        <v>0</v>
      </c>
      <c r="P195" s="64">
        <v>0</v>
      </c>
      <c r="Q195" s="27">
        <v>97</v>
      </c>
      <c r="R195" s="44">
        <f t="shared" si="11"/>
        <v>0</v>
      </c>
      <c r="T195" s="71"/>
      <c r="U195" s="72"/>
    </row>
    <row r="196" spans="1:21" ht="14.4" x14ac:dyDescent="0.3">
      <c r="A196" s="47" t="s">
        <v>135</v>
      </c>
      <c r="B196" s="48">
        <v>6</v>
      </c>
      <c r="C196" s="49" t="s">
        <v>248</v>
      </c>
      <c r="D196" s="50">
        <v>0</v>
      </c>
      <c r="E196" s="27">
        <v>0</v>
      </c>
      <c r="F196" s="44">
        <f t="shared" si="8"/>
        <v>0</v>
      </c>
      <c r="H196" s="64">
        <v>0</v>
      </c>
      <c r="I196" s="27">
        <v>0</v>
      </c>
      <c r="J196" s="44">
        <f t="shared" si="9"/>
        <v>0</v>
      </c>
      <c r="L196" s="64">
        <v>0</v>
      </c>
      <c r="M196" s="27">
        <v>6</v>
      </c>
      <c r="N196" s="44">
        <f t="shared" si="10"/>
        <v>0</v>
      </c>
      <c r="P196" s="64">
        <v>0</v>
      </c>
      <c r="Q196" s="27">
        <v>0</v>
      </c>
      <c r="R196" s="44">
        <f t="shared" si="11"/>
        <v>0</v>
      </c>
      <c r="T196" s="71"/>
      <c r="U196" s="72"/>
    </row>
    <row r="197" spans="1:21" ht="14.4" x14ac:dyDescent="0.3">
      <c r="A197" s="51" t="s">
        <v>46</v>
      </c>
      <c r="B197" s="52">
        <v>101</v>
      </c>
      <c r="C197" s="53" t="s">
        <v>265</v>
      </c>
      <c r="D197" s="50">
        <v>0</v>
      </c>
      <c r="E197" s="27">
        <v>23</v>
      </c>
      <c r="F197" s="44">
        <f t="shared" si="8"/>
        <v>0</v>
      </c>
      <c r="H197" s="64">
        <v>0</v>
      </c>
      <c r="I197" s="27">
        <v>24</v>
      </c>
      <c r="J197" s="44">
        <f t="shared" si="9"/>
        <v>0</v>
      </c>
      <c r="L197" s="64">
        <v>0</v>
      </c>
      <c r="M197" s="27">
        <v>52</v>
      </c>
      <c r="N197" s="44">
        <f t="shared" si="10"/>
        <v>0</v>
      </c>
      <c r="P197" s="64">
        <v>0</v>
      </c>
      <c r="Q197" s="27">
        <v>2</v>
      </c>
      <c r="R197" s="44">
        <f t="shared" si="11"/>
        <v>0</v>
      </c>
      <c r="T197" s="71"/>
      <c r="U197" s="72"/>
    </row>
    <row r="198" spans="1:21" ht="14.4" x14ac:dyDescent="0.3">
      <c r="A198" s="47" t="s">
        <v>130</v>
      </c>
      <c r="B198" s="48">
        <v>3</v>
      </c>
      <c r="C198" s="49" t="s">
        <v>248</v>
      </c>
      <c r="D198" s="50">
        <v>0</v>
      </c>
      <c r="E198" s="27">
        <v>1</v>
      </c>
      <c r="F198" s="44">
        <f t="shared" ref="F198:F239" si="12">E198*D198</f>
        <v>0</v>
      </c>
      <c r="H198" s="64">
        <v>0</v>
      </c>
      <c r="I198" s="27">
        <v>1</v>
      </c>
      <c r="J198" s="44">
        <f t="shared" ref="J198:J239" si="13">H198*I198</f>
        <v>0</v>
      </c>
      <c r="L198" s="64">
        <v>0</v>
      </c>
      <c r="M198" s="27">
        <v>1</v>
      </c>
      <c r="N198" s="44">
        <f t="shared" ref="N198:N239" si="14">M198*L198</f>
        <v>0</v>
      </c>
      <c r="P198" s="64">
        <v>0</v>
      </c>
      <c r="Q198" s="27">
        <v>0</v>
      </c>
      <c r="R198" s="44">
        <f t="shared" ref="R198:R239" si="15">Q198*P198</f>
        <v>0</v>
      </c>
      <c r="T198" s="71"/>
      <c r="U198" s="72"/>
    </row>
    <row r="199" spans="1:21" ht="14.4" x14ac:dyDescent="0.3">
      <c r="A199" s="47" t="s">
        <v>0</v>
      </c>
      <c r="B199" s="48">
        <v>568</v>
      </c>
      <c r="C199" s="49" t="s">
        <v>268</v>
      </c>
      <c r="D199" s="50">
        <v>0</v>
      </c>
      <c r="E199" s="27">
        <v>37</v>
      </c>
      <c r="F199" s="44">
        <f t="shared" si="12"/>
        <v>0</v>
      </c>
      <c r="H199" s="64">
        <v>0</v>
      </c>
      <c r="I199" s="27">
        <v>0</v>
      </c>
      <c r="J199" s="44">
        <f t="shared" si="13"/>
        <v>0</v>
      </c>
      <c r="L199" s="64">
        <v>0</v>
      </c>
      <c r="M199" s="27">
        <v>71</v>
      </c>
      <c r="N199" s="44">
        <f t="shared" si="14"/>
        <v>0</v>
      </c>
      <c r="P199" s="64">
        <v>0</v>
      </c>
      <c r="Q199" s="27">
        <v>460</v>
      </c>
      <c r="R199" s="44">
        <f t="shared" si="15"/>
        <v>0</v>
      </c>
      <c r="T199" s="71"/>
      <c r="U199" s="72"/>
    </row>
    <row r="200" spans="1:21" ht="14.4" x14ac:dyDescent="0.3">
      <c r="A200" s="47" t="s">
        <v>2</v>
      </c>
      <c r="B200" s="48">
        <v>1855</v>
      </c>
      <c r="C200" s="49" t="s">
        <v>268</v>
      </c>
      <c r="D200" s="50">
        <v>0</v>
      </c>
      <c r="E200" s="27">
        <v>1087</v>
      </c>
      <c r="F200" s="44">
        <f t="shared" si="12"/>
        <v>0</v>
      </c>
      <c r="H200" s="64">
        <v>0</v>
      </c>
      <c r="I200" s="27">
        <v>268</v>
      </c>
      <c r="J200" s="44">
        <f t="shared" si="13"/>
        <v>0</v>
      </c>
      <c r="L200" s="64">
        <v>0</v>
      </c>
      <c r="M200" s="27">
        <v>195</v>
      </c>
      <c r="N200" s="44">
        <f t="shared" si="14"/>
        <v>0</v>
      </c>
      <c r="P200" s="64">
        <v>0</v>
      </c>
      <c r="Q200" s="27">
        <v>305</v>
      </c>
      <c r="R200" s="44">
        <f t="shared" si="15"/>
        <v>0</v>
      </c>
      <c r="T200" s="71"/>
      <c r="U200" s="72"/>
    </row>
    <row r="201" spans="1:21" ht="14.4" x14ac:dyDescent="0.3">
      <c r="A201" s="47" t="s">
        <v>3</v>
      </c>
      <c r="B201" s="48">
        <v>480</v>
      </c>
      <c r="C201" s="49" t="s">
        <v>268</v>
      </c>
      <c r="D201" s="50">
        <v>0</v>
      </c>
      <c r="E201" s="27">
        <v>95</v>
      </c>
      <c r="F201" s="44">
        <f t="shared" si="12"/>
        <v>0</v>
      </c>
      <c r="H201" s="64">
        <v>0</v>
      </c>
      <c r="I201" s="27">
        <v>12</v>
      </c>
      <c r="J201" s="44">
        <f t="shared" si="13"/>
        <v>0</v>
      </c>
      <c r="L201" s="64">
        <v>0</v>
      </c>
      <c r="M201" s="27">
        <v>2</v>
      </c>
      <c r="N201" s="44">
        <f t="shared" si="14"/>
        <v>0</v>
      </c>
      <c r="P201" s="64">
        <v>0</v>
      </c>
      <c r="Q201" s="27">
        <v>371</v>
      </c>
      <c r="R201" s="44">
        <f t="shared" si="15"/>
        <v>0</v>
      </c>
      <c r="T201" s="71"/>
      <c r="U201" s="72"/>
    </row>
    <row r="202" spans="1:21" ht="14.4" x14ac:dyDescent="0.3">
      <c r="A202" s="47" t="s">
        <v>4</v>
      </c>
      <c r="B202" s="48">
        <v>785</v>
      </c>
      <c r="C202" s="49" t="s">
        <v>268</v>
      </c>
      <c r="D202" s="50">
        <v>0</v>
      </c>
      <c r="E202" s="27">
        <v>550</v>
      </c>
      <c r="F202" s="44">
        <f t="shared" si="12"/>
        <v>0</v>
      </c>
      <c r="H202" s="64">
        <v>0</v>
      </c>
      <c r="I202" s="27">
        <v>60</v>
      </c>
      <c r="J202" s="44">
        <f t="shared" si="13"/>
        <v>0</v>
      </c>
      <c r="L202" s="64">
        <v>0</v>
      </c>
      <c r="M202" s="27">
        <v>0</v>
      </c>
      <c r="N202" s="44">
        <f t="shared" si="14"/>
        <v>0</v>
      </c>
      <c r="P202" s="64">
        <v>0</v>
      </c>
      <c r="Q202" s="27">
        <v>175</v>
      </c>
      <c r="R202" s="44">
        <f t="shared" si="15"/>
        <v>0</v>
      </c>
      <c r="T202" s="71"/>
      <c r="U202" s="72"/>
    </row>
    <row r="203" spans="1:21" ht="14.4" x14ac:dyDescent="0.3">
      <c r="A203" s="47" t="s">
        <v>102</v>
      </c>
      <c r="B203" s="48">
        <v>536</v>
      </c>
      <c r="C203" s="49" t="s">
        <v>251</v>
      </c>
      <c r="D203" s="50">
        <v>0</v>
      </c>
      <c r="E203" s="27">
        <v>84</v>
      </c>
      <c r="F203" s="44">
        <f t="shared" si="12"/>
        <v>0</v>
      </c>
      <c r="H203" s="64">
        <v>0</v>
      </c>
      <c r="I203" s="27">
        <v>275</v>
      </c>
      <c r="J203" s="44">
        <f t="shared" si="13"/>
        <v>0</v>
      </c>
      <c r="L203" s="64">
        <v>0</v>
      </c>
      <c r="M203" s="27">
        <v>57</v>
      </c>
      <c r="N203" s="44">
        <f t="shared" si="14"/>
        <v>0</v>
      </c>
      <c r="P203" s="64">
        <v>0</v>
      </c>
      <c r="Q203" s="27">
        <v>120</v>
      </c>
      <c r="R203" s="44">
        <f t="shared" si="15"/>
        <v>0</v>
      </c>
      <c r="T203" s="71"/>
      <c r="U203" s="72"/>
    </row>
    <row r="204" spans="1:21" ht="14.4" x14ac:dyDescent="0.3">
      <c r="A204" s="47" t="s">
        <v>112</v>
      </c>
      <c r="B204" s="48">
        <v>236</v>
      </c>
      <c r="C204" s="49" t="s">
        <v>251</v>
      </c>
      <c r="D204" s="50">
        <v>0</v>
      </c>
      <c r="E204" s="27">
        <v>111</v>
      </c>
      <c r="F204" s="44">
        <f t="shared" si="12"/>
        <v>0</v>
      </c>
      <c r="H204" s="64">
        <v>0</v>
      </c>
      <c r="I204" s="27">
        <v>75</v>
      </c>
      <c r="J204" s="44">
        <f t="shared" si="13"/>
        <v>0</v>
      </c>
      <c r="L204" s="64">
        <v>0</v>
      </c>
      <c r="M204" s="27">
        <v>38</v>
      </c>
      <c r="N204" s="44">
        <f t="shared" si="14"/>
        <v>0</v>
      </c>
      <c r="P204" s="64">
        <v>0</v>
      </c>
      <c r="Q204" s="27">
        <v>12</v>
      </c>
      <c r="R204" s="44">
        <f t="shared" si="15"/>
        <v>0</v>
      </c>
      <c r="T204" s="71"/>
      <c r="U204" s="72"/>
    </row>
    <row r="205" spans="1:21" ht="14.4" x14ac:dyDescent="0.3">
      <c r="A205" s="47" t="s">
        <v>67</v>
      </c>
      <c r="B205" s="48">
        <v>86</v>
      </c>
      <c r="C205" s="49" t="s">
        <v>252</v>
      </c>
      <c r="D205" s="50">
        <v>0</v>
      </c>
      <c r="E205" s="27">
        <v>49</v>
      </c>
      <c r="F205" s="44">
        <f t="shared" si="12"/>
        <v>0</v>
      </c>
      <c r="H205" s="64">
        <v>0</v>
      </c>
      <c r="I205" s="27">
        <v>26</v>
      </c>
      <c r="J205" s="44">
        <f t="shared" si="13"/>
        <v>0</v>
      </c>
      <c r="L205" s="64">
        <v>0</v>
      </c>
      <c r="M205" s="27">
        <v>1</v>
      </c>
      <c r="N205" s="44">
        <f t="shared" si="14"/>
        <v>0</v>
      </c>
      <c r="P205" s="64">
        <v>0</v>
      </c>
      <c r="Q205" s="27">
        <v>10</v>
      </c>
      <c r="R205" s="44">
        <f t="shared" si="15"/>
        <v>0</v>
      </c>
      <c r="T205" s="71"/>
      <c r="U205" s="72"/>
    </row>
    <row r="206" spans="1:21" ht="14.4" x14ac:dyDescent="0.3">
      <c r="A206" s="47" t="s">
        <v>27</v>
      </c>
      <c r="B206" s="48">
        <v>107</v>
      </c>
      <c r="C206" s="49" t="s">
        <v>252</v>
      </c>
      <c r="D206" s="50">
        <v>0</v>
      </c>
      <c r="E206" s="27">
        <v>59</v>
      </c>
      <c r="F206" s="44">
        <f t="shared" si="12"/>
        <v>0</v>
      </c>
      <c r="H206" s="64">
        <v>0</v>
      </c>
      <c r="I206" s="27">
        <v>31</v>
      </c>
      <c r="J206" s="44">
        <f t="shared" si="13"/>
        <v>0</v>
      </c>
      <c r="L206" s="64">
        <v>0</v>
      </c>
      <c r="M206" s="27">
        <v>15</v>
      </c>
      <c r="N206" s="44">
        <f t="shared" si="14"/>
        <v>0</v>
      </c>
      <c r="P206" s="64">
        <v>0</v>
      </c>
      <c r="Q206" s="27">
        <v>2</v>
      </c>
      <c r="R206" s="44">
        <f t="shared" si="15"/>
        <v>0</v>
      </c>
      <c r="T206" s="71"/>
      <c r="U206" s="72"/>
    </row>
    <row r="207" spans="1:21" ht="14.4" x14ac:dyDescent="0.3">
      <c r="A207" s="47" t="s">
        <v>24</v>
      </c>
      <c r="B207" s="48">
        <v>96</v>
      </c>
      <c r="C207" s="49" t="s">
        <v>252</v>
      </c>
      <c r="D207" s="50">
        <v>0</v>
      </c>
      <c r="E207" s="27">
        <v>24</v>
      </c>
      <c r="F207" s="44">
        <f t="shared" si="12"/>
        <v>0</v>
      </c>
      <c r="H207" s="64">
        <v>0</v>
      </c>
      <c r="I207" s="27">
        <v>20</v>
      </c>
      <c r="J207" s="44">
        <f t="shared" si="13"/>
        <v>0</v>
      </c>
      <c r="L207" s="64">
        <v>0</v>
      </c>
      <c r="M207" s="27">
        <v>3</v>
      </c>
      <c r="N207" s="44">
        <f t="shared" si="14"/>
        <v>0</v>
      </c>
      <c r="P207" s="64">
        <v>0</v>
      </c>
      <c r="Q207" s="27">
        <v>49</v>
      </c>
      <c r="R207" s="44">
        <f t="shared" si="15"/>
        <v>0</v>
      </c>
      <c r="T207" s="71"/>
      <c r="U207" s="72"/>
    </row>
    <row r="208" spans="1:21" ht="14.4" x14ac:dyDescent="0.3">
      <c r="A208" s="47" t="s">
        <v>128</v>
      </c>
      <c r="B208" s="48">
        <v>75</v>
      </c>
      <c r="C208" s="49" t="s">
        <v>267</v>
      </c>
      <c r="D208" s="50">
        <v>0</v>
      </c>
      <c r="E208" s="27">
        <v>20</v>
      </c>
      <c r="F208" s="44">
        <f t="shared" si="12"/>
        <v>0</v>
      </c>
      <c r="H208" s="64">
        <v>0</v>
      </c>
      <c r="I208" s="27">
        <v>24</v>
      </c>
      <c r="J208" s="44">
        <f t="shared" si="13"/>
        <v>0</v>
      </c>
      <c r="L208" s="64">
        <v>0</v>
      </c>
      <c r="M208" s="27">
        <v>15</v>
      </c>
      <c r="N208" s="44">
        <f t="shared" si="14"/>
        <v>0</v>
      </c>
      <c r="P208" s="64">
        <v>0</v>
      </c>
      <c r="Q208" s="27">
        <v>16</v>
      </c>
      <c r="R208" s="44">
        <f t="shared" si="15"/>
        <v>0</v>
      </c>
      <c r="T208" s="71"/>
      <c r="U208" s="72"/>
    </row>
    <row r="209" spans="1:21" ht="14.4" x14ac:dyDescent="0.3">
      <c r="A209" s="47" t="s">
        <v>148</v>
      </c>
      <c r="B209" s="48">
        <v>64</v>
      </c>
      <c r="C209" s="49" t="s">
        <v>267</v>
      </c>
      <c r="D209" s="50">
        <v>0</v>
      </c>
      <c r="E209" s="27">
        <v>18</v>
      </c>
      <c r="F209" s="44">
        <f t="shared" si="12"/>
        <v>0</v>
      </c>
      <c r="H209" s="64">
        <v>0</v>
      </c>
      <c r="I209" s="27">
        <v>24</v>
      </c>
      <c r="J209" s="44">
        <f t="shared" si="13"/>
        <v>0</v>
      </c>
      <c r="L209" s="64">
        <v>0</v>
      </c>
      <c r="M209" s="27">
        <v>16</v>
      </c>
      <c r="N209" s="44">
        <f t="shared" si="14"/>
        <v>0</v>
      </c>
      <c r="P209" s="64">
        <v>0</v>
      </c>
      <c r="Q209" s="27">
        <v>6</v>
      </c>
      <c r="R209" s="44">
        <f t="shared" si="15"/>
        <v>0</v>
      </c>
      <c r="T209" s="71"/>
      <c r="U209" s="72"/>
    </row>
    <row r="210" spans="1:21" ht="14.4" x14ac:dyDescent="0.3">
      <c r="A210" s="47" t="s">
        <v>147</v>
      </c>
      <c r="B210" s="48">
        <v>64</v>
      </c>
      <c r="C210" s="49" t="s">
        <v>267</v>
      </c>
      <c r="D210" s="50">
        <v>0</v>
      </c>
      <c r="E210" s="27">
        <v>18</v>
      </c>
      <c r="F210" s="44">
        <f t="shared" si="12"/>
        <v>0</v>
      </c>
      <c r="H210" s="64">
        <v>0</v>
      </c>
      <c r="I210" s="27">
        <v>27</v>
      </c>
      <c r="J210" s="44">
        <f t="shared" si="13"/>
        <v>0</v>
      </c>
      <c r="L210" s="64">
        <v>0</v>
      </c>
      <c r="M210" s="27">
        <v>13</v>
      </c>
      <c r="N210" s="44">
        <f t="shared" si="14"/>
        <v>0</v>
      </c>
      <c r="P210" s="64">
        <v>0</v>
      </c>
      <c r="Q210" s="27">
        <v>6</v>
      </c>
      <c r="R210" s="44">
        <f t="shared" si="15"/>
        <v>0</v>
      </c>
      <c r="T210" s="71"/>
      <c r="U210" s="72"/>
    </row>
    <row r="211" spans="1:21" ht="14.4" x14ac:dyDescent="0.3">
      <c r="A211" s="47" t="s">
        <v>83</v>
      </c>
      <c r="B211" s="48">
        <v>77</v>
      </c>
      <c r="C211" s="49" t="s">
        <v>260</v>
      </c>
      <c r="D211" s="50">
        <v>0</v>
      </c>
      <c r="E211" s="27">
        <v>32</v>
      </c>
      <c r="F211" s="44">
        <f t="shared" si="12"/>
        <v>0</v>
      </c>
      <c r="H211" s="64">
        <v>0</v>
      </c>
      <c r="I211" s="27">
        <v>17</v>
      </c>
      <c r="J211" s="44">
        <f t="shared" si="13"/>
        <v>0</v>
      </c>
      <c r="L211" s="64">
        <v>0</v>
      </c>
      <c r="M211" s="27">
        <v>23</v>
      </c>
      <c r="N211" s="44">
        <f t="shared" si="14"/>
        <v>0</v>
      </c>
      <c r="P211" s="64">
        <v>0</v>
      </c>
      <c r="Q211" s="27">
        <v>5</v>
      </c>
      <c r="R211" s="44">
        <f t="shared" si="15"/>
        <v>0</v>
      </c>
      <c r="T211" s="71"/>
      <c r="U211" s="72"/>
    </row>
    <row r="212" spans="1:21" ht="14.4" x14ac:dyDescent="0.3">
      <c r="A212" s="47" t="s">
        <v>214</v>
      </c>
      <c r="B212" s="48">
        <v>54</v>
      </c>
      <c r="C212" s="49" t="s">
        <v>267</v>
      </c>
      <c r="D212" s="50">
        <v>0</v>
      </c>
      <c r="E212" s="27">
        <v>0</v>
      </c>
      <c r="F212" s="44">
        <f t="shared" si="12"/>
        <v>0</v>
      </c>
      <c r="H212" s="64">
        <v>0</v>
      </c>
      <c r="I212" s="27">
        <v>54</v>
      </c>
      <c r="J212" s="44">
        <f t="shared" si="13"/>
        <v>0</v>
      </c>
      <c r="L212" s="64">
        <v>0</v>
      </c>
      <c r="M212" s="27">
        <v>0</v>
      </c>
      <c r="N212" s="44">
        <f t="shared" si="14"/>
        <v>0</v>
      </c>
      <c r="P212" s="64">
        <v>0</v>
      </c>
      <c r="Q212" s="27">
        <v>0</v>
      </c>
      <c r="R212" s="44">
        <f t="shared" si="15"/>
        <v>0</v>
      </c>
      <c r="T212" s="71"/>
      <c r="U212" s="72"/>
    </row>
    <row r="213" spans="1:21" ht="14.4" x14ac:dyDescent="0.3">
      <c r="A213" s="51" t="s">
        <v>215</v>
      </c>
      <c r="B213" s="52">
        <v>150</v>
      </c>
      <c r="C213" s="53" t="s">
        <v>267</v>
      </c>
      <c r="D213" s="50">
        <v>0</v>
      </c>
      <c r="E213" s="27">
        <v>29</v>
      </c>
      <c r="F213" s="44">
        <f t="shared" si="12"/>
        <v>0</v>
      </c>
      <c r="H213" s="64">
        <v>0</v>
      </c>
      <c r="I213" s="27">
        <v>82</v>
      </c>
      <c r="J213" s="44">
        <f t="shared" si="13"/>
        <v>0</v>
      </c>
      <c r="L213" s="64">
        <v>0</v>
      </c>
      <c r="M213" s="27">
        <v>24</v>
      </c>
      <c r="N213" s="44">
        <f t="shared" si="14"/>
        <v>0</v>
      </c>
      <c r="P213" s="64">
        <v>0</v>
      </c>
      <c r="Q213" s="27">
        <v>15</v>
      </c>
      <c r="R213" s="44">
        <f t="shared" si="15"/>
        <v>0</v>
      </c>
      <c r="T213" s="71"/>
      <c r="U213" s="72"/>
    </row>
    <row r="214" spans="1:21" ht="14.4" x14ac:dyDescent="0.3">
      <c r="A214" s="51" t="s">
        <v>216</v>
      </c>
      <c r="B214" s="52">
        <v>166</v>
      </c>
      <c r="C214" s="53" t="s">
        <v>267</v>
      </c>
      <c r="D214" s="50">
        <v>0</v>
      </c>
      <c r="E214" s="27">
        <v>36</v>
      </c>
      <c r="F214" s="44">
        <f t="shared" si="12"/>
        <v>0</v>
      </c>
      <c r="H214" s="64">
        <v>0</v>
      </c>
      <c r="I214" s="27">
        <v>61</v>
      </c>
      <c r="J214" s="44">
        <f t="shared" si="13"/>
        <v>0</v>
      </c>
      <c r="L214" s="64">
        <v>0</v>
      </c>
      <c r="M214" s="27">
        <v>45</v>
      </c>
      <c r="N214" s="44">
        <f t="shared" si="14"/>
        <v>0</v>
      </c>
      <c r="P214" s="64">
        <v>0</v>
      </c>
      <c r="Q214" s="27">
        <v>24</v>
      </c>
      <c r="R214" s="44">
        <f t="shared" si="15"/>
        <v>0</v>
      </c>
      <c r="T214" s="71"/>
      <c r="U214" s="72"/>
    </row>
    <row r="215" spans="1:21" ht="14.4" x14ac:dyDescent="0.3">
      <c r="A215" s="47" t="s">
        <v>168</v>
      </c>
      <c r="B215" s="48">
        <v>880</v>
      </c>
      <c r="C215" s="49" t="s">
        <v>248</v>
      </c>
      <c r="D215" s="50">
        <v>0</v>
      </c>
      <c r="E215" s="27">
        <v>480</v>
      </c>
      <c r="F215" s="44">
        <f t="shared" si="12"/>
        <v>0</v>
      </c>
      <c r="H215" s="64">
        <v>0</v>
      </c>
      <c r="I215" s="27">
        <v>50</v>
      </c>
      <c r="J215" s="44">
        <f t="shared" si="13"/>
        <v>0</v>
      </c>
      <c r="L215" s="64">
        <v>0</v>
      </c>
      <c r="M215" s="27">
        <v>124</v>
      </c>
      <c r="N215" s="44">
        <f t="shared" si="14"/>
        <v>0</v>
      </c>
      <c r="P215" s="64">
        <v>0</v>
      </c>
      <c r="Q215" s="27">
        <v>226</v>
      </c>
      <c r="R215" s="44">
        <f t="shared" si="15"/>
        <v>0</v>
      </c>
      <c r="T215" s="71"/>
      <c r="U215" s="72"/>
    </row>
    <row r="216" spans="1:21" ht="14.4" x14ac:dyDescent="0.3">
      <c r="A216" s="47" t="s">
        <v>127</v>
      </c>
      <c r="B216" s="48">
        <v>51</v>
      </c>
      <c r="C216" s="49" t="s">
        <v>248</v>
      </c>
      <c r="D216" s="50">
        <v>0</v>
      </c>
      <c r="E216" s="27">
        <v>15</v>
      </c>
      <c r="F216" s="44">
        <f t="shared" si="12"/>
        <v>0</v>
      </c>
      <c r="H216" s="64">
        <v>0</v>
      </c>
      <c r="I216" s="27">
        <v>36</v>
      </c>
      <c r="J216" s="44">
        <f t="shared" si="13"/>
        <v>0</v>
      </c>
      <c r="L216" s="64">
        <v>0</v>
      </c>
      <c r="M216" s="27">
        <v>0</v>
      </c>
      <c r="N216" s="44">
        <f t="shared" si="14"/>
        <v>0</v>
      </c>
      <c r="P216" s="64">
        <v>0</v>
      </c>
      <c r="Q216" s="27">
        <v>0</v>
      </c>
      <c r="R216" s="44">
        <f t="shared" si="15"/>
        <v>0</v>
      </c>
      <c r="T216" s="71"/>
      <c r="U216" s="72"/>
    </row>
    <row r="217" spans="1:21" ht="14.4" x14ac:dyDescent="0.3">
      <c r="A217" s="47" t="s">
        <v>195</v>
      </c>
      <c r="B217" s="48">
        <v>324</v>
      </c>
      <c r="C217" s="49" t="s">
        <v>248</v>
      </c>
      <c r="D217" s="50">
        <v>0</v>
      </c>
      <c r="E217" s="27">
        <v>39</v>
      </c>
      <c r="F217" s="44">
        <f t="shared" si="12"/>
        <v>0</v>
      </c>
      <c r="H217" s="64">
        <v>0</v>
      </c>
      <c r="I217" s="27">
        <v>217</v>
      </c>
      <c r="J217" s="44">
        <f t="shared" si="13"/>
        <v>0</v>
      </c>
      <c r="L217" s="64">
        <v>0</v>
      </c>
      <c r="M217" s="27">
        <v>60</v>
      </c>
      <c r="N217" s="44">
        <f t="shared" si="14"/>
        <v>0</v>
      </c>
      <c r="P217" s="64">
        <v>0</v>
      </c>
      <c r="Q217" s="27">
        <v>8</v>
      </c>
      <c r="R217" s="44">
        <f t="shared" si="15"/>
        <v>0</v>
      </c>
      <c r="T217" s="71"/>
      <c r="U217" s="72"/>
    </row>
    <row r="218" spans="1:21" ht="14.4" x14ac:dyDescent="0.3">
      <c r="A218" s="47" t="s">
        <v>129</v>
      </c>
      <c r="B218" s="48">
        <v>25</v>
      </c>
      <c r="C218" s="49" t="s">
        <v>260</v>
      </c>
      <c r="D218" s="50">
        <v>0</v>
      </c>
      <c r="E218" s="27">
        <v>5</v>
      </c>
      <c r="F218" s="44">
        <f t="shared" si="12"/>
        <v>0</v>
      </c>
      <c r="H218" s="64">
        <v>0</v>
      </c>
      <c r="I218" s="27">
        <v>13</v>
      </c>
      <c r="J218" s="44">
        <f t="shared" si="13"/>
        <v>0</v>
      </c>
      <c r="L218" s="64">
        <v>0</v>
      </c>
      <c r="M218" s="27">
        <v>1</v>
      </c>
      <c r="N218" s="44">
        <f t="shared" si="14"/>
        <v>0</v>
      </c>
      <c r="P218" s="64">
        <v>0</v>
      </c>
      <c r="Q218" s="27">
        <v>6</v>
      </c>
      <c r="R218" s="44">
        <f t="shared" si="15"/>
        <v>0</v>
      </c>
      <c r="T218" s="71"/>
      <c r="U218" s="72"/>
    </row>
    <row r="219" spans="1:21" ht="14.4" x14ac:dyDescent="0.3">
      <c r="A219" s="47" t="s">
        <v>78</v>
      </c>
      <c r="B219" s="48">
        <v>120</v>
      </c>
      <c r="C219" s="49" t="s">
        <v>248</v>
      </c>
      <c r="D219" s="50">
        <v>0</v>
      </c>
      <c r="E219" s="27">
        <v>52</v>
      </c>
      <c r="F219" s="44">
        <f t="shared" si="12"/>
        <v>0</v>
      </c>
      <c r="H219" s="64">
        <v>0</v>
      </c>
      <c r="I219" s="27">
        <v>17</v>
      </c>
      <c r="J219" s="44">
        <f t="shared" si="13"/>
        <v>0</v>
      </c>
      <c r="L219" s="64">
        <v>0</v>
      </c>
      <c r="M219" s="27">
        <v>23</v>
      </c>
      <c r="N219" s="44">
        <f t="shared" si="14"/>
        <v>0</v>
      </c>
      <c r="P219" s="64">
        <v>0</v>
      </c>
      <c r="Q219" s="27">
        <v>28</v>
      </c>
      <c r="R219" s="44">
        <f t="shared" si="15"/>
        <v>0</v>
      </c>
      <c r="T219" s="71"/>
      <c r="U219" s="72"/>
    </row>
    <row r="220" spans="1:21" ht="14.4" x14ac:dyDescent="0.3">
      <c r="A220" s="47" t="s">
        <v>155</v>
      </c>
      <c r="B220" s="48">
        <v>5</v>
      </c>
      <c r="C220" s="49" t="s">
        <v>250</v>
      </c>
      <c r="D220" s="50">
        <v>0</v>
      </c>
      <c r="E220" s="27">
        <v>5</v>
      </c>
      <c r="F220" s="44">
        <f t="shared" si="12"/>
        <v>0</v>
      </c>
      <c r="H220" s="64">
        <v>0</v>
      </c>
      <c r="I220" s="27">
        <v>0</v>
      </c>
      <c r="J220" s="44">
        <f t="shared" si="13"/>
        <v>0</v>
      </c>
      <c r="L220" s="64">
        <v>0</v>
      </c>
      <c r="M220" s="27">
        <v>0</v>
      </c>
      <c r="N220" s="44">
        <f t="shared" si="14"/>
        <v>0</v>
      </c>
      <c r="P220" s="64">
        <v>0</v>
      </c>
      <c r="Q220" s="27">
        <v>0</v>
      </c>
      <c r="R220" s="44">
        <f t="shared" si="15"/>
        <v>0</v>
      </c>
      <c r="T220" s="71"/>
      <c r="U220" s="72"/>
    </row>
    <row r="221" spans="1:21" ht="14.4" x14ac:dyDescent="0.3">
      <c r="A221" s="47" t="s">
        <v>95</v>
      </c>
      <c r="B221" s="48">
        <v>880</v>
      </c>
      <c r="C221" s="49" t="s">
        <v>285</v>
      </c>
      <c r="D221" s="50">
        <v>0</v>
      </c>
      <c r="E221" s="27">
        <v>345</v>
      </c>
      <c r="F221" s="44">
        <f t="shared" si="12"/>
        <v>0</v>
      </c>
      <c r="H221" s="64">
        <v>0</v>
      </c>
      <c r="I221" s="27">
        <v>357</v>
      </c>
      <c r="J221" s="44">
        <f t="shared" si="13"/>
        <v>0</v>
      </c>
      <c r="L221" s="64">
        <v>0</v>
      </c>
      <c r="M221" s="27">
        <v>123</v>
      </c>
      <c r="N221" s="44">
        <f t="shared" si="14"/>
        <v>0</v>
      </c>
      <c r="P221" s="64">
        <v>0</v>
      </c>
      <c r="Q221" s="27">
        <v>55</v>
      </c>
      <c r="R221" s="44">
        <f t="shared" si="15"/>
        <v>0</v>
      </c>
      <c r="T221" s="71"/>
      <c r="U221" s="72"/>
    </row>
    <row r="222" spans="1:21" ht="14.4" x14ac:dyDescent="0.3">
      <c r="A222" s="47" t="s">
        <v>217</v>
      </c>
      <c r="B222" s="48">
        <v>1187</v>
      </c>
      <c r="C222" s="49" t="s">
        <v>285</v>
      </c>
      <c r="D222" s="50">
        <v>0</v>
      </c>
      <c r="E222" s="27">
        <v>608</v>
      </c>
      <c r="F222" s="44">
        <f t="shared" si="12"/>
        <v>0</v>
      </c>
      <c r="H222" s="64">
        <v>0</v>
      </c>
      <c r="I222" s="27">
        <v>142</v>
      </c>
      <c r="J222" s="44">
        <f t="shared" si="13"/>
        <v>0</v>
      </c>
      <c r="L222" s="64">
        <v>0</v>
      </c>
      <c r="M222" s="27">
        <v>181</v>
      </c>
      <c r="N222" s="44">
        <f t="shared" si="14"/>
        <v>0</v>
      </c>
      <c r="P222" s="64">
        <v>0</v>
      </c>
      <c r="Q222" s="27">
        <v>256</v>
      </c>
      <c r="R222" s="44">
        <f t="shared" si="15"/>
        <v>0</v>
      </c>
      <c r="T222" s="71"/>
      <c r="U222" s="72"/>
    </row>
    <row r="223" spans="1:21" ht="14.4" x14ac:dyDescent="0.3">
      <c r="A223" s="47" t="s">
        <v>218</v>
      </c>
      <c r="B223" s="48">
        <v>531</v>
      </c>
      <c r="C223" s="49" t="s">
        <v>285</v>
      </c>
      <c r="D223" s="50">
        <v>0</v>
      </c>
      <c r="E223" s="27">
        <v>107</v>
      </c>
      <c r="F223" s="44">
        <f t="shared" si="12"/>
        <v>0</v>
      </c>
      <c r="H223" s="64">
        <v>0</v>
      </c>
      <c r="I223" s="27">
        <v>167</v>
      </c>
      <c r="J223" s="44">
        <f t="shared" si="13"/>
        <v>0</v>
      </c>
      <c r="L223" s="64">
        <v>0</v>
      </c>
      <c r="M223" s="27">
        <v>75</v>
      </c>
      <c r="N223" s="44">
        <f t="shared" si="14"/>
        <v>0</v>
      </c>
      <c r="P223" s="64">
        <v>0</v>
      </c>
      <c r="Q223" s="27">
        <v>182</v>
      </c>
      <c r="R223" s="44">
        <f t="shared" si="15"/>
        <v>0</v>
      </c>
      <c r="T223" s="71"/>
      <c r="U223" s="72"/>
    </row>
    <row r="224" spans="1:21" ht="14.4" x14ac:dyDescent="0.3">
      <c r="A224" s="47" t="s">
        <v>156</v>
      </c>
      <c r="B224" s="48">
        <v>22</v>
      </c>
      <c r="C224" s="49" t="s">
        <v>288</v>
      </c>
      <c r="D224" s="50">
        <v>0</v>
      </c>
      <c r="E224" s="27">
        <v>8</v>
      </c>
      <c r="F224" s="44">
        <f t="shared" si="12"/>
        <v>0</v>
      </c>
      <c r="H224" s="64">
        <v>0</v>
      </c>
      <c r="I224" s="27">
        <v>0</v>
      </c>
      <c r="J224" s="44">
        <f t="shared" si="13"/>
        <v>0</v>
      </c>
      <c r="L224" s="64">
        <v>0</v>
      </c>
      <c r="M224" s="27">
        <v>0</v>
      </c>
      <c r="N224" s="44">
        <f t="shared" si="14"/>
        <v>0</v>
      </c>
      <c r="P224" s="64">
        <v>0</v>
      </c>
      <c r="Q224" s="27">
        <v>14</v>
      </c>
      <c r="R224" s="44">
        <f t="shared" si="15"/>
        <v>0</v>
      </c>
      <c r="T224" s="71"/>
      <c r="U224" s="72"/>
    </row>
    <row r="225" spans="1:21" ht="14.4" x14ac:dyDescent="0.3">
      <c r="A225" s="47" t="s">
        <v>219</v>
      </c>
      <c r="B225" s="48">
        <v>179</v>
      </c>
      <c r="C225" s="49" t="s">
        <v>288</v>
      </c>
      <c r="D225" s="50">
        <v>0</v>
      </c>
      <c r="E225" s="27">
        <v>1</v>
      </c>
      <c r="F225" s="44">
        <f t="shared" si="12"/>
        <v>0</v>
      </c>
      <c r="H225" s="64">
        <v>0</v>
      </c>
      <c r="I225" s="27">
        <v>163</v>
      </c>
      <c r="J225" s="44">
        <f t="shared" si="13"/>
        <v>0</v>
      </c>
      <c r="L225" s="64">
        <v>0</v>
      </c>
      <c r="M225" s="27">
        <v>4</v>
      </c>
      <c r="N225" s="44">
        <f t="shared" si="14"/>
        <v>0</v>
      </c>
      <c r="P225" s="64">
        <v>0</v>
      </c>
      <c r="Q225" s="27">
        <v>11</v>
      </c>
      <c r="R225" s="44">
        <f t="shared" si="15"/>
        <v>0</v>
      </c>
      <c r="T225" s="71"/>
      <c r="U225" s="72"/>
    </row>
    <row r="226" spans="1:21" ht="14.4" x14ac:dyDescent="0.3">
      <c r="A226" s="47" t="s">
        <v>220</v>
      </c>
      <c r="B226" s="48">
        <v>411</v>
      </c>
      <c r="C226" s="49" t="s">
        <v>276</v>
      </c>
      <c r="D226" s="50">
        <v>0</v>
      </c>
      <c r="E226" s="27">
        <v>122</v>
      </c>
      <c r="F226" s="44">
        <f t="shared" si="12"/>
        <v>0</v>
      </c>
      <c r="H226" s="64">
        <v>0</v>
      </c>
      <c r="I226" s="27">
        <v>169</v>
      </c>
      <c r="J226" s="44">
        <f t="shared" si="13"/>
        <v>0</v>
      </c>
      <c r="L226" s="64">
        <v>0</v>
      </c>
      <c r="M226" s="27">
        <v>48</v>
      </c>
      <c r="N226" s="44">
        <f t="shared" si="14"/>
        <v>0</v>
      </c>
      <c r="P226" s="64">
        <v>0</v>
      </c>
      <c r="Q226" s="27">
        <v>72</v>
      </c>
      <c r="R226" s="44">
        <f t="shared" si="15"/>
        <v>0</v>
      </c>
      <c r="T226" s="71"/>
      <c r="U226" s="72"/>
    </row>
    <row r="227" spans="1:21" ht="14.4" x14ac:dyDescent="0.3">
      <c r="A227" s="47" t="s">
        <v>221</v>
      </c>
      <c r="B227" s="48">
        <v>3995</v>
      </c>
      <c r="C227" s="49" t="s">
        <v>285</v>
      </c>
      <c r="D227" s="50">
        <v>0</v>
      </c>
      <c r="E227" s="27">
        <v>1262</v>
      </c>
      <c r="F227" s="44">
        <f t="shared" si="12"/>
        <v>0</v>
      </c>
      <c r="H227" s="64">
        <v>0</v>
      </c>
      <c r="I227" s="27">
        <v>1561</v>
      </c>
      <c r="J227" s="44">
        <f t="shared" si="13"/>
        <v>0</v>
      </c>
      <c r="L227" s="64">
        <v>0</v>
      </c>
      <c r="M227" s="27">
        <v>636</v>
      </c>
      <c r="N227" s="44">
        <f t="shared" si="14"/>
        <v>0</v>
      </c>
      <c r="P227" s="64">
        <v>0</v>
      </c>
      <c r="Q227" s="27">
        <v>536</v>
      </c>
      <c r="R227" s="44">
        <f t="shared" si="15"/>
        <v>0</v>
      </c>
      <c r="T227" s="71"/>
      <c r="U227" s="72"/>
    </row>
    <row r="228" spans="1:21" ht="14.4" x14ac:dyDescent="0.3">
      <c r="A228" s="47" t="s">
        <v>107</v>
      </c>
      <c r="B228" s="48">
        <v>192</v>
      </c>
      <c r="C228" s="49" t="s">
        <v>265</v>
      </c>
      <c r="D228" s="50">
        <v>0</v>
      </c>
      <c r="E228" s="27">
        <v>54</v>
      </c>
      <c r="F228" s="44">
        <f t="shared" si="12"/>
        <v>0</v>
      </c>
      <c r="H228" s="64">
        <v>0</v>
      </c>
      <c r="I228" s="27">
        <v>55</v>
      </c>
      <c r="J228" s="44">
        <f t="shared" si="13"/>
        <v>0</v>
      </c>
      <c r="L228" s="64">
        <v>0</v>
      </c>
      <c r="M228" s="27">
        <v>64</v>
      </c>
      <c r="N228" s="44">
        <f t="shared" si="14"/>
        <v>0</v>
      </c>
      <c r="P228" s="64">
        <v>0</v>
      </c>
      <c r="Q228" s="27">
        <v>19</v>
      </c>
      <c r="R228" s="44">
        <f t="shared" si="15"/>
        <v>0</v>
      </c>
      <c r="T228" s="71"/>
      <c r="U228" s="72"/>
    </row>
    <row r="229" spans="1:21" ht="14.4" x14ac:dyDescent="0.3">
      <c r="A229" s="47" t="s">
        <v>115</v>
      </c>
      <c r="B229" s="48">
        <v>89</v>
      </c>
      <c r="C229" s="49" t="s">
        <v>289</v>
      </c>
      <c r="D229" s="50">
        <v>0</v>
      </c>
      <c r="E229" s="27">
        <v>15</v>
      </c>
      <c r="F229" s="44">
        <f t="shared" si="12"/>
        <v>0</v>
      </c>
      <c r="H229" s="64">
        <v>0</v>
      </c>
      <c r="I229" s="27">
        <v>53</v>
      </c>
      <c r="J229" s="44">
        <f t="shared" si="13"/>
        <v>0</v>
      </c>
      <c r="L229" s="64">
        <v>0</v>
      </c>
      <c r="M229" s="27">
        <v>18</v>
      </c>
      <c r="N229" s="44">
        <f t="shared" si="14"/>
        <v>0</v>
      </c>
      <c r="P229" s="64">
        <v>0</v>
      </c>
      <c r="Q229" s="27">
        <v>3</v>
      </c>
      <c r="R229" s="44">
        <f t="shared" si="15"/>
        <v>0</v>
      </c>
      <c r="T229" s="71"/>
      <c r="U229" s="72"/>
    </row>
    <row r="230" spans="1:21" ht="14.4" x14ac:dyDescent="0.3">
      <c r="A230" s="51" t="s">
        <v>72</v>
      </c>
      <c r="B230" s="52">
        <v>73</v>
      </c>
      <c r="C230" s="53" t="s">
        <v>289</v>
      </c>
      <c r="D230" s="50">
        <v>0</v>
      </c>
      <c r="E230" s="27">
        <v>13</v>
      </c>
      <c r="F230" s="44">
        <f t="shared" si="12"/>
        <v>0</v>
      </c>
      <c r="H230" s="64">
        <v>0</v>
      </c>
      <c r="I230" s="27">
        <v>47</v>
      </c>
      <c r="J230" s="44">
        <f t="shared" si="13"/>
        <v>0</v>
      </c>
      <c r="L230" s="64">
        <v>0</v>
      </c>
      <c r="M230" s="27">
        <v>11</v>
      </c>
      <c r="N230" s="44">
        <f t="shared" si="14"/>
        <v>0</v>
      </c>
      <c r="P230" s="64">
        <v>0</v>
      </c>
      <c r="Q230" s="27">
        <v>2</v>
      </c>
      <c r="R230" s="44">
        <f t="shared" si="15"/>
        <v>0</v>
      </c>
      <c r="T230" s="71"/>
      <c r="U230" s="72"/>
    </row>
    <row r="231" spans="1:21" ht="14.4" x14ac:dyDescent="0.3">
      <c r="A231" s="47" t="s">
        <v>105</v>
      </c>
      <c r="B231" s="48">
        <v>415</v>
      </c>
      <c r="C231" s="49" t="s">
        <v>248</v>
      </c>
      <c r="D231" s="50">
        <v>0</v>
      </c>
      <c r="E231" s="27">
        <v>100</v>
      </c>
      <c r="F231" s="44">
        <f t="shared" si="12"/>
        <v>0</v>
      </c>
      <c r="H231" s="64">
        <v>0</v>
      </c>
      <c r="I231" s="27">
        <v>136</v>
      </c>
      <c r="J231" s="44">
        <f t="shared" si="13"/>
        <v>0</v>
      </c>
      <c r="L231" s="64">
        <v>0</v>
      </c>
      <c r="M231" s="27">
        <v>50</v>
      </c>
      <c r="N231" s="44">
        <f t="shared" si="14"/>
        <v>0</v>
      </c>
      <c r="P231" s="64">
        <v>0</v>
      </c>
      <c r="Q231" s="27">
        <v>129</v>
      </c>
      <c r="R231" s="44">
        <f t="shared" si="15"/>
        <v>0</v>
      </c>
      <c r="T231" s="71"/>
      <c r="U231" s="72"/>
    </row>
    <row r="232" spans="1:21" ht="14.4" x14ac:dyDescent="0.3">
      <c r="A232" s="47" t="s">
        <v>106</v>
      </c>
      <c r="B232" s="48">
        <v>144</v>
      </c>
      <c r="C232" s="49" t="s">
        <v>248</v>
      </c>
      <c r="D232" s="50">
        <v>0</v>
      </c>
      <c r="E232" s="27">
        <v>32</v>
      </c>
      <c r="F232" s="44">
        <f t="shared" si="12"/>
        <v>0</v>
      </c>
      <c r="H232" s="64">
        <v>0</v>
      </c>
      <c r="I232" s="27">
        <v>90</v>
      </c>
      <c r="J232" s="44">
        <f t="shared" si="13"/>
        <v>0</v>
      </c>
      <c r="L232" s="64">
        <v>0</v>
      </c>
      <c r="M232" s="27">
        <v>13</v>
      </c>
      <c r="N232" s="44">
        <f t="shared" si="14"/>
        <v>0</v>
      </c>
      <c r="P232" s="64">
        <v>0</v>
      </c>
      <c r="Q232" s="27">
        <v>9</v>
      </c>
      <c r="R232" s="44">
        <f t="shared" si="15"/>
        <v>0</v>
      </c>
      <c r="T232" s="71"/>
      <c r="U232" s="72"/>
    </row>
    <row r="233" spans="1:21" ht="14.4" x14ac:dyDescent="0.3">
      <c r="A233" s="47" t="s">
        <v>136</v>
      </c>
      <c r="B233" s="48">
        <v>33</v>
      </c>
      <c r="C233" s="49" t="s">
        <v>272</v>
      </c>
      <c r="D233" s="50">
        <v>0</v>
      </c>
      <c r="E233" s="27">
        <v>0</v>
      </c>
      <c r="F233" s="44">
        <f t="shared" si="12"/>
        <v>0</v>
      </c>
      <c r="H233" s="64">
        <v>0</v>
      </c>
      <c r="I233" s="27">
        <v>4</v>
      </c>
      <c r="J233" s="44">
        <f t="shared" si="13"/>
        <v>0</v>
      </c>
      <c r="L233" s="64">
        <v>0</v>
      </c>
      <c r="M233" s="27">
        <v>29</v>
      </c>
      <c r="N233" s="44">
        <f t="shared" si="14"/>
        <v>0</v>
      </c>
      <c r="P233" s="64">
        <v>0</v>
      </c>
      <c r="Q233" s="27">
        <v>0</v>
      </c>
      <c r="R233" s="44">
        <f t="shared" si="15"/>
        <v>0</v>
      </c>
      <c r="T233" s="71"/>
      <c r="U233" s="72"/>
    </row>
    <row r="234" spans="1:21" ht="14.4" x14ac:dyDescent="0.3">
      <c r="A234" s="47" t="s">
        <v>74</v>
      </c>
      <c r="B234" s="48">
        <v>19</v>
      </c>
      <c r="C234" s="49" t="s">
        <v>248</v>
      </c>
      <c r="D234" s="50">
        <v>0</v>
      </c>
      <c r="E234" s="27">
        <v>6</v>
      </c>
      <c r="F234" s="44">
        <f t="shared" si="12"/>
        <v>0</v>
      </c>
      <c r="H234" s="64">
        <v>0</v>
      </c>
      <c r="I234" s="27">
        <v>9</v>
      </c>
      <c r="J234" s="44">
        <f t="shared" si="13"/>
        <v>0</v>
      </c>
      <c r="L234" s="64">
        <v>0</v>
      </c>
      <c r="M234" s="27">
        <v>4</v>
      </c>
      <c r="N234" s="44">
        <f t="shared" si="14"/>
        <v>0</v>
      </c>
      <c r="P234" s="64">
        <v>0</v>
      </c>
      <c r="Q234" s="27">
        <v>0</v>
      </c>
      <c r="R234" s="44">
        <f t="shared" si="15"/>
        <v>0</v>
      </c>
      <c r="T234" s="71"/>
      <c r="U234" s="72"/>
    </row>
    <row r="235" spans="1:21" ht="14.4" x14ac:dyDescent="0.3">
      <c r="A235" s="47" t="s">
        <v>10</v>
      </c>
      <c r="B235" s="48">
        <v>492.4</v>
      </c>
      <c r="C235" s="49" t="s">
        <v>285</v>
      </c>
      <c r="D235" s="50">
        <v>0</v>
      </c>
      <c r="E235" s="27">
        <v>121.3</v>
      </c>
      <c r="F235" s="44">
        <f t="shared" si="12"/>
        <v>0</v>
      </c>
      <c r="H235" s="64">
        <v>0</v>
      </c>
      <c r="I235" s="27">
        <v>158.9</v>
      </c>
      <c r="J235" s="44">
        <f t="shared" si="13"/>
        <v>0</v>
      </c>
      <c r="L235" s="64">
        <v>0</v>
      </c>
      <c r="M235" s="27">
        <v>141.6</v>
      </c>
      <c r="N235" s="44">
        <f t="shared" si="14"/>
        <v>0</v>
      </c>
      <c r="P235" s="64">
        <v>0</v>
      </c>
      <c r="Q235" s="27">
        <v>70.599999999999994</v>
      </c>
      <c r="R235" s="44">
        <f t="shared" si="15"/>
        <v>0</v>
      </c>
      <c r="T235" s="71"/>
      <c r="U235" s="72"/>
    </row>
    <row r="236" spans="1:21" ht="14.4" x14ac:dyDescent="0.3">
      <c r="A236" s="47" t="s">
        <v>23</v>
      </c>
      <c r="B236" s="48">
        <v>289.20000000000005</v>
      </c>
      <c r="C236" s="49" t="s">
        <v>285</v>
      </c>
      <c r="D236" s="50">
        <v>0</v>
      </c>
      <c r="E236" s="27">
        <v>53.7</v>
      </c>
      <c r="F236" s="44">
        <f t="shared" si="12"/>
        <v>0</v>
      </c>
      <c r="H236" s="64">
        <v>0</v>
      </c>
      <c r="I236" s="27">
        <v>100.1</v>
      </c>
      <c r="J236" s="44">
        <f t="shared" si="13"/>
        <v>0</v>
      </c>
      <c r="L236" s="64">
        <v>0</v>
      </c>
      <c r="M236" s="27">
        <v>87.9</v>
      </c>
      <c r="N236" s="44">
        <f t="shared" si="14"/>
        <v>0</v>
      </c>
      <c r="P236" s="64">
        <v>0</v>
      </c>
      <c r="Q236" s="27">
        <v>47.5</v>
      </c>
      <c r="R236" s="44">
        <f t="shared" si="15"/>
        <v>0</v>
      </c>
      <c r="T236" s="71"/>
      <c r="U236" s="72"/>
    </row>
    <row r="237" spans="1:21" ht="14.4" x14ac:dyDescent="0.3">
      <c r="A237" s="47" t="s">
        <v>101</v>
      </c>
      <c r="B237" s="52">
        <v>262.39999999999998</v>
      </c>
      <c r="C237" s="49" t="s">
        <v>285</v>
      </c>
      <c r="D237" s="50">
        <v>0</v>
      </c>
      <c r="E237" s="27">
        <v>51</v>
      </c>
      <c r="F237" s="44">
        <f t="shared" si="12"/>
        <v>0</v>
      </c>
      <c r="H237" s="64">
        <v>0</v>
      </c>
      <c r="I237" s="27">
        <v>95</v>
      </c>
      <c r="J237" s="44">
        <f t="shared" si="13"/>
        <v>0</v>
      </c>
      <c r="L237" s="64">
        <v>0</v>
      </c>
      <c r="M237" s="27">
        <v>77.2</v>
      </c>
      <c r="N237" s="44">
        <f t="shared" si="14"/>
        <v>0</v>
      </c>
      <c r="P237" s="64">
        <v>0</v>
      </c>
      <c r="Q237" s="27">
        <v>39.200000000000003</v>
      </c>
      <c r="R237" s="44">
        <f t="shared" si="15"/>
        <v>0</v>
      </c>
      <c r="T237" s="71"/>
      <c r="U237" s="72"/>
    </row>
    <row r="238" spans="1:21" ht="14.4" x14ac:dyDescent="0.3">
      <c r="A238" s="47" t="s">
        <v>6</v>
      </c>
      <c r="B238" s="48">
        <v>876.7</v>
      </c>
      <c r="C238" s="49" t="s">
        <v>285</v>
      </c>
      <c r="D238" s="50">
        <v>0</v>
      </c>
      <c r="E238" s="27">
        <v>171.9</v>
      </c>
      <c r="F238" s="44">
        <f t="shared" si="12"/>
        <v>0</v>
      </c>
      <c r="H238" s="64">
        <v>0</v>
      </c>
      <c r="I238" s="27">
        <v>434.1</v>
      </c>
      <c r="J238" s="44">
        <f t="shared" si="13"/>
        <v>0</v>
      </c>
      <c r="L238" s="64">
        <v>0</v>
      </c>
      <c r="M238" s="27">
        <v>197.7</v>
      </c>
      <c r="N238" s="44">
        <f t="shared" si="14"/>
        <v>0</v>
      </c>
      <c r="P238" s="64">
        <v>0</v>
      </c>
      <c r="Q238" s="27">
        <v>73</v>
      </c>
      <c r="R238" s="44">
        <f t="shared" si="15"/>
        <v>0</v>
      </c>
      <c r="T238" s="71"/>
      <c r="U238" s="72"/>
    </row>
    <row r="239" spans="1:21" ht="14.4" x14ac:dyDescent="0.3">
      <c r="A239" s="51" t="s">
        <v>151</v>
      </c>
      <c r="B239" s="52">
        <v>48.599999999999994</v>
      </c>
      <c r="C239" s="53" t="s">
        <v>265</v>
      </c>
      <c r="D239" s="50">
        <v>0</v>
      </c>
      <c r="E239" s="27">
        <v>22.7</v>
      </c>
      <c r="F239" s="44">
        <f t="shared" si="12"/>
        <v>0</v>
      </c>
      <c r="H239" s="64">
        <v>0</v>
      </c>
      <c r="I239" s="27">
        <v>5.9</v>
      </c>
      <c r="J239" s="44">
        <f t="shared" si="13"/>
        <v>0</v>
      </c>
      <c r="L239" s="64">
        <v>0</v>
      </c>
      <c r="M239" s="27">
        <v>16.2</v>
      </c>
      <c r="N239" s="44">
        <f t="shared" si="14"/>
        <v>0</v>
      </c>
      <c r="P239" s="64">
        <v>0</v>
      </c>
      <c r="Q239" s="27">
        <v>3.8</v>
      </c>
      <c r="R239" s="44">
        <f t="shared" si="15"/>
        <v>0</v>
      </c>
      <c r="T239" s="71"/>
      <c r="U239" s="72"/>
    </row>
    <row r="240" spans="1:21" ht="21" x14ac:dyDescent="0.4">
      <c r="B240" s="54"/>
      <c r="C240" s="54" t="s">
        <v>243</v>
      </c>
      <c r="D240" s="55">
        <f>IF((SUM(F5:F239)/2)&gt;D241,"Totaalprijs&gt;Maximum",(SUM(F5:F239)/2))</f>
        <v>215</v>
      </c>
      <c r="E240" s="30"/>
      <c r="F240" s="45"/>
      <c r="G240" s="66"/>
      <c r="H240" s="55">
        <f>IF((SUM(J5:J239)/2)&gt;H241,"Totaalprijs&gt;Maximum",(SUM(J5:J239)/2))</f>
        <v>0</v>
      </c>
      <c r="I240" s="30"/>
      <c r="J240" s="45"/>
      <c r="K240" s="66"/>
      <c r="L240" s="55">
        <f>IF((SUM(N5:N239)/2)&gt;L241,"Totaalprijs&gt;Maximum",(SUM(N5:N239)/2))</f>
        <v>88</v>
      </c>
      <c r="M240" s="30"/>
      <c r="N240" s="45"/>
      <c r="O240" s="66"/>
      <c r="P240" s="55">
        <f>IF((SUM(R5:R239)/2)&gt;P241,"Totaalprijs&gt;Maximum",(SUM(R5:R239)/2))</f>
        <v>97.5</v>
      </c>
      <c r="Q240" s="30"/>
    </row>
    <row r="241" spans="1:20" x14ac:dyDescent="0.3">
      <c r="C241" s="56" t="s">
        <v>320</v>
      </c>
      <c r="D241" s="57">
        <f>66008.03509039/2</f>
        <v>33004.017545194998</v>
      </c>
      <c r="E241" s="46"/>
      <c r="F241" s="46"/>
      <c r="G241" s="56"/>
      <c r="H241" s="57">
        <f>79401.353832396/2</f>
        <v>39700.676916197997</v>
      </c>
      <c r="I241" s="46"/>
      <c r="J241" s="46"/>
      <c r="K241" s="56"/>
      <c r="L241" s="57">
        <f>51417.4903368577/2</f>
        <v>25708.74516842885</v>
      </c>
      <c r="M241" s="46"/>
      <c r="N241" s="46"/>
      <c r="O241" s="56"/>
      <c r="P241" s="57">
        <f>48247.6319695435/2</f>
        <v>24123.815984771751</v>
      </c>
    </row>
    <row r="242" spans="1:20" x14ac:dyDescent="0.3">
      <c r="C242" s="56" t="s">
        <v>321</v>
      </c>
      <c r="D242" s="57">
        <f>46205.624563273/2</f>
        <v>23102.812281636499</v>
      </c>
      <c r="E242" s="46"/>
      <c r="F242" s="46"/>
      <c r="G242" s="56"/>
      <c r="H242" s="57">
        <f>55580.9476826772/2</f>
        <v>27790.4738413386</v>
      </c>
      <c r="I242" s="46"/>
      <c r="J242" s="46"/>
      <c r="K242" s="56"/>
      <c r="L242" s="57">
        <f>35992.2432358004/2</f>
        <v>17996.1216179002</v>
      </c>
      <c r="M242" s="46"/>
      <c r="N242" s="46"/>
      <c r="O242" s="56"/>
      <c r="P242" s="57">
        <f>33773.3423786805/2</f>
        <v>16886.67118934025</v>
      </c>
      <c r="T242" s="74"/>
    </row>
    <row r="244" spans="1:20" ht="18" x14ac:dyDescent="0.3">
      <c r="A244" s="58"/>
      <c r="B244" s="58"/>
      <c r="C244" s="59" t="s">
        <v>246</v>
      </c>
    </row>
    <row r="245" spans="1:20" ht="18" x14ac:dyDescent="0.35">
      <c r="A245" s="60"/>
      <c r="B245" s="60"/>
      <c r="C245" s="60" t="s">
        <v>237</v>
      </c>
      <c r="D245" s="61">
        <v>0</v>
      </c>
      <c r="E245" s="100"/>
      <c r="H245" s="61">
        <v>0</v>
      </c>
      <c r="I245" s="100"/>
      <c r="L245" s="61">
        <v>0</v>
      </c>
      <c r="M245" s="100"/>
      <c r="P245" s="61">
        <v>0</v>
      </c>
      <c r="Q245" s="100"/>
    </row>
    <row r="246" spans="1:20" ht="21" x14ac:dyDescent="0.4">
      <c r="D246" s="62">
        <f>D245</f>
        <v>0</v>
      </c>
      <c r="E246" s="32"/>
      <c r="H246" s="62">
        <f>H245</f>
        <v>0</v>
      </c>
      <c r="I246" s="32"/>
      <c r="L246" s="62">
        <f>L245</f>
        <v>0</v>
      </c>
      <c r="M246" s="32"/>
      <c r="P246" s="62">
        <f>P245</f>
        <v>0</v>
      </c>
      <c r="Q246" s="32"/>
    </row>
    <row r="248" spans="1:20" ht="18" x14ac:dyDescent="0.3">
      <c r="A248" s="58"/>
      <c r="B248" s="58"/>
      <c r="C248" s="59" t="s">
        <v>236</v>
      </c>
    </row>
    <row r="249" spans="1:20" ht="18" x14ac:dyDescent="0.35">
      <c r="A249" s="60"/>
      <c r="B249" s="60"/>
      <c r="C249" s="60" t="s">
        <v>237</v>
      </c>
      <c r="D249" s="61">
        <v>0</v>
      </c>
      <c r="E249" s="100"/>
      <c r="H249" s="61">
        <v>0</v>
      </c>
      <c r="I249" s="100"/>
      <c r="L249" s="61">
        <v>0</v>
      </c>
      <c r="M249" s="100"/>
      <c r="P249" s="61">
        <v>0</v>
      </c>
      <c r="Q249" s="100"/>
    </row>
    <row r="250" spans="1:20" ht="21" x14ac:dyDescent="0.4">
      <c r="D250" s="62">
        <f>D249</f>
        <v>0</v>
      </c>
      <c r="E250" s="32"/>
      <c r="H250" s="62">
        <f>H249</f>
        <v>0</v>
      </c>
      <c r="I250" s="32"/>
      <c r="L250" s="62">
        <f>L249</f>
        <v>0</v>
      </c>
      <c r="M250" s="32"/>
      <c r="P250" s="62">
        <f>P249</f>
        <v>0</v>
      </c>
      <c r="Q250" s="32"/>
    </row>
  </sheetData>
  <sheetProtection formatCells="0" formatColumns="0" formatRows="0" insertColumns="0" insertRows="0" insertHyperlinks="0" deleteColumns="0" deleteRows="0" selectLockedCells="1" sort="0" autoFilter="0" pivotTables="0"/>
  <mergeCells count="7">
    <mergeCell ref="U1:U2"/>
    <mergeCell ref="R1:R2"/>
    <mergeCell ref="A1:C3"/>
    <mergeCell ref="D1:D2"/>
    <mergeCell ref="H1:H2"/>
    <mergeCell ref="L1:L2"/>
    <mergeCell ref="P1:P2"/>
  </mergeCells>
  <conditionalFormatting sqref="D240">
    <cfRule type="cellIs" dxfId="3" priority="8" operator="equal">
      <formula>"Totaalprijs&gt;Maximum"</formula>
    </cfRule>
  </conditionalFormatting>
  <conditionalFormatting sqref="H240">
    <cfRule type="cellIs" dxfId="2" priority="4" operator="equal">
      <formula>"Totaalprijs&gt;Maximum"</formula>
    </cfRule>
  </conditionalFormatting>
  <conditionalFormatting sqref="L240">
    <cfRule type="cellIs" dxfId="1" priority="3" operator="equal">
      <formula>"Totaalprijs&gt;Maximum"</formula>
    </cfRule>
  </conditionalFormatting>
  <conditionalFormatting sqref="P240">
    <cfRule type="cellIs" dxfId="0" priority="1" operator="equal">
      <formula>"Totaalprijs&gt;Maximum"</formula>
    </cfRule>
  </conditionalFormatting>
  <hyperlinks>
    <hyperlink ref="U1" location="Toelichting!A1" display="Terug naar toelichting" xr:uid="{40A13A76-7D3D-4522-844A-09405A4D2CD3}"/>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1BAE8198AB094BA71E4C56740B70B5" ma:contentTypeVersion="8" ma:contentTypeDescription="Een nieuw document maken." ma:contentTypeScope="" ma:versionID="913034a13f2ae5a06797fc38ac1d311d">
  <xsd:schema xmlns:xsd="http://www.w3.org/2001/XMLSchema" xmlns:xs="http://www.w3.org/2001/XMLSchema" xmlns:p="http://schemas.microsoft.com/office/2006/metadata/properties" xmlns:ns2="ae586e2e-e207-45a9-a8a8-8ad30477958d" targetNamespace="http://schemas.microsoft.com/office/2006/metadata/properties" ma:root="true" ma:fieldsID="fd4786fdbc91c29161f8e6c7e4a931b4" ns2:_="">
    <xsd:import namespace="ae586e2e-e207-45a9-a8a8-8ad30477958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6e2e-e207-45a9-a8a8-8ad304779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84DAF7-6D5E-4112-80E9-8675BE872A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86e2e-e207-45a9-a8a8-8ad3047795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9E36F6-3F7E-4C5E-AF44-EFD040E378F6}">
  <ds:schemaRefs>
    <ds:schemaRef ds:uri="http://schemas.microsoft.com/sharepoint/v3/contenttype/forms"/>
  </ds:schemaRefs>
</ds:datastoreItem>
</file>

<file path=customXml/itemProps3.xml><?xml version="1.0" encoding="utf-8"?>
<ds:datastoreItem xmlns:ds="http://schemas.openxmlformats.org/officeDocument/2006/customXml" ds:itemID="{007EA4C6-636E-4A04-9398-EA7681478785}">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e586e2e-e207-45a9-a8a8-8ad30477958d"/>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Toelichting</vt:lpstr>
      <vt:lpstr>1. Korting MF</vt:lpstr>
      <vt:lpstr>2. Korting MD</vt:lpstr>
      <vt:lpstr>3. Nettoprijslijst SB+OM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Sanderman</dc:creator>
  <cp:lastModifiedBy>Chris Sanderman</cp:lastModifiedBy>
  <dcterms:created xsi:type="dcterms:W3CDTF">2019-06-04T06:28:51Z</dcterms:created>
  <dcterms:modified xsi:type="dcterms:W3CDTF">2019-08-07T07:48:29Z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0x010100D01BAE8198AB094BA71E4C56740B70B5</vt:lpwstr>
  </property>
</Properties>
</file>