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\ALGEMEEN\INKOOP\Projecten\Projecten 2018\Europese aanbestedingen\EU Meubilair\2e Nota van Inlichtingen\"/>
    </mc:Choice>
  </mc:AlternateContent>
  <xr:revisionPtr revIDLastSave="0" documentId="8_{10B9457D-1FBB-4A38-96B2-F222E2BE5E0F}" xr6:coauthVersionLast="34" xr6:coauthVersionMax="34" xr10:uidLastSave="{00000000-0000-0000-0000-000000000000}"/>
  <bookViews>
    <workbookView xWindow="240" yWindow="75" windowWidth="15480" windowHeight="11640" firstSheet="2" activeTab="5" xr2:uid="{00000000-000D-0000-FFFF-FFFF00000000}"/>
  </bookViews>
  <sheets>
    <sheet name="Totale aanbiedingsprijs" sheetId="9" r:id="rId1"/>
    <sheet name="refurbishen" sheetId="2" r:id="rId2"/>
    <sheet name="Aanschaf provinciehuis" sheetId="4" r:id="rId3"/>
    <sheet name="Aanschaf vestigingen" sheetId="7" r:id="rId4"/>
    <sheet name="ALL in onderhoudskosten " sheetId="8" r:id="rId5"/>
    <sheet name="Restwaarde retour meubilair" sheetId="10" r:id="rId6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4" l="1"/>
  <c r="E13" i="2" l="1"/>
  <c r="E12" i="2"/>
  <c r="E11" i="2"/>
  <c r="H29" i="10" l="1"/>
  <c r="H30" i="10"/>
  <c r="H31" i="10"/>
  <c r="H32" i="10"/>
  <c r="H33" i="10"/>
  <c r="H56" i="10"/>
  <c r="H57" i="10"/>
  <c r="H58" i="10"/>
  <c r="H59" i="10"/>
  <c r="H60" i="10"/>
  <c r="H61" i="10"/>
  <c r="H40" i="10" l="1"/>
  <c r="H41" i="10"/>
  <c r="H42" i="10"/>
  <c r="H43" i="10"/>
  <c r="H45" i="10"/>
  <c r="H46" i="10"/>
  <c r="H47" i="10"/>
  <c r="H48" i="10"/>
  <c r="H49" i="10"/>
  <c r="H50" i="10"/>
  <c r="H51" i="10"/>
  <c r="H52" i="10"/>
  <c r="H53" i="10"/>
  <c r="H54" i="10"/>
  <c r="H55" i="10"/>
  <c r="H39" i="10"/>
  <c r="H38" i="10"/>
  <c r="H37" i="10"/>
  <c r="H36" i="10"/>
  <c r="H35" i="10"/>
  <c r="H28" i="10"/>
  <c r="H27" i="10"/>
  <c r="H26" i="10"/>
  <c r="H25" i="10"/>
  <c r="H24" i="10"/>
  <c r="H23" i="10"/>
  <c r="H22" i="10"/>
  <c r="H21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63" i="10" l="1"/>
  <c r="H23" i="9" s="1"/>
  <c r="F34" i="7"/>
  <c r="F43" i="4"/>
  <c r="F42" i="4"/>
  <c r="F41" i="4"/>
  <c r="F29" i="4"/>
  <c r="F28" i="4"/>
  <c r="F23" i="4"/>
  <c r="F22" i="4"/>
  <c r="F21" i="4"/>
  <c r="F20" i="4"/>
  <c r="F11" i="4"/>
  <c r="F31" i="7" l="1"/>
  <c r="F32" i="9" l="1"/>
  <c r="F43" i="7" l="1"/>
  <c r="F42" i="7"/>
  <c r="F41" i="7"/>
  <c r="F40" i="7"/>
  <c r="F39" i="7"/>
  <c r="F38" i="7"/>
  <c r="F37" i="7"/>
  <c r="F36" i="7"/>
  <c r="F35" i="7"/>
  <c r="F33" i="7"/>
  <c r="F32" i="7"/>
  <c r="F45" i="7" s="1"/>
  <c r="F24" i="7"/>
  <c r="F23" i="7"/>
  <c r="F22" i="7"/>
  <c r="F21" i="7"/>
  <c r="F20" i="7"/>
  <c r="F19" i="7"/>
  <c r="F18" i="7"/>
  <c r="F17" i="7"/>
  <c r="F16" i="7"/>
  <c r="D14" i="9" l="1"/>
  <c r="N7" i="8" l="1"/>
  <c r="N6" i="8"/>
  <c r="N5" i="8" l="1"/>
  <c r="N4" i="8"/>
  <c r="N3" i="8"/>
  <c r="N9" i="8" l="1"/>
  <c r="D18" i="9" s="1"/>
  <c r="F19" i="9" s="1"/>
  <c r="F9" i="7"/>
  <c r="F8" i="7"/>
  <c r="F7" i="7"/>
  <c r="F6" i="7"/>
  <c r="F11" i="7" l="1"/>
  <c r="D12" i="9" s="1"/>
  <c r="E8" i="2"/>
  <c r="E7" i="2"/>
  <c r="E6" i="2"/>
  <c r="E5" i="2"/>
  <c r="E4" i="2"/>
  <c r="E15" i="2" s="1"/>
  <c r="E23" i="2"/>
  <c r="E21" i="2"/>
  <c r="E19" i="2"/>
  <c r="E20" i="2"/>
  <c r="E22" i="2"/>
  <c r="E24" i="2"/>
  <c r="E18" i="2"/>
  <c r="D5" i="9" l="1"/>
  <c r="E26" i="2"/>
  <c r="D6" i="9" s="1"/>
  <c r="F25" i="4"/>
  <c r="F7" i="9" l="1"/>
  <c r="F12" i="4"/>
  <c r="F7" i="4"/>
  <c r="F8" i="4"/>
  <c r="F9" i="4"/>
  <c r="F10" i="4"/>
  <c r="F13" i="4"/>
  <c r="F14" i="4"/>
  <c r="F15" i="4"/>
  <c r="F16" i="4"/>
  <c r="F17" i="4"/>
  <c r="F18" i="4"/>
  <c r="F19" i="4"/>
  <c r="F30" i="4"/>
  <c r="F31" i="4"/>
  <c r="F32" i="4"/>
  <c r="F33" i="4"/>
  <c r="F34" i="4"/>
  <c r="F35" i="4"/>
  <c r="F40" i="4"/>
  <c r="F44" i="4"/>
  <c r="F45" i="4"/>
  <c r="F46" i="4"/>
  <c r="F36" i="4"/>
  <c r="F38" i="4"/>
  <c r="F24" i="4"/>
  <c r="F26" i="4"/>
  <c r="F27" i="4"/>
  <c r="F39" i="4"/>
  <c r="F6" i="4"/>
  <c r="F48" i="4" l="1"/>
  <c r="D9" i="9" s="1"/>
  <c r="F10" i="9" s="1"/>
  <c r="F26" i="7" l="1"/>
  <c r="D13" i="9" s="1"/>
  <c r="F15" i="9" s="1"/>
  <c r="H20" i="9" s="1"/>
  <c r="H25" i="9" s="1"/>
  <c r="B31" i="9" s="1"/>
  <c r="F31" i="9" s="1"/>
  <c r="J32" i="9" s="1"/>
  <c r="H31" i="9" s="1"/>
</calcChain>
</file>

<file path=xl/sharedStrings.xml><?xml version="1.0" encoding="utf-8"?>
<sst xmlns="http://schemas.openxmlformats.org/spreadsheetml/2006/main" count="374" uniqueCount="315">
  <si>
    <t>Aantal</t>
  </si>
  <si>
    <t>Omschrijving</t>
  </si>
  <si>
    <t>Totaalbedrag</t>
  </si>
  <si>
    <t xml:space="preserve">Refurbished prijzen </t>
  </si>
  <si>
    <t xml:space="preserve">Omschrijving/activiteit </t>
  </si>
  <si>
    <t>Herstofferen zitting zonder vulling</t>
  </si>
  <si>
    <t>Herstofferen zitting inclusief vulling</t>
  </si>
  <si>
    <t>Herstofferen rugleuning zonder vulling</t>
  </si>
  <si>
    <t>Herstofferen rugleuning inclusief vulling</t>
  </si>
  <si>
    <t>Vervangen gasveer</t>
  </si>
  <si>
    <t>Prijsinvulformulier voor aan te schaffen meubilair</t>
  </si>
  <si>
    <t>Eerste opdracht</t>
  </si>
  <si>
    <t xml:space="preserve">Aantal </t>
  </si>
  <si>
    <t>toevoegen stilte schotten</t>
  </si>
  <si>
    <t>VT01</t>
  </si>
  <si>
    <t>VT03</t>
  </si>
  <si>
    <t>VT02</t>
  </si>
  <si>
    <t xml:space="preserve">Timetable  </t>
  </si>
  <si>
    <t>Code</t>
  </si>
  <si>
    <t>Vergadertafel  B 150 x L 540 x H 73 cm</t>
  </si>
  <si>
    <t>Vergadertafel  B 150 x L 380 x H 73 cm</t>
  </si>
  <si>
    <t>Timetable smart</t>
  </si>
  <si>
    <t>NVT02</t>
  </si>
  <si>
    <t>NVT03</t>
  </si>
  <si>
    <t>Portal Statafel B100 x L 300 x H110 cm</t>
  </si>
  <si>
    <t>Portal Statafel B120 x L 120 x H110 cm</t>
  </si>
  <si>
    <t>Vergadertafel BIG serie 100 x 300</t>
  </si>
  <si>
    <t>ALVT01</t>
  </si>
  <si>
    <t>ALVT02</t>
  </si>
  <si>
    <t>ALVT03</t>
  </si>
  <si>
    <t>VS01</t>
  </si>
  <si>
    <t>Vergaderstoel</t>
  </si>
  <si>
    <t>AK01</t>
  </si>
  <si>
    <t>Akoestische schotten</t>
  </si>
  <si>
    <t>BS01</t>
  </si>
  <si>
    <t>Cable cubby inbouw</t>
  </si>
  <si>
    <t>BS02</t>
  </si>
  <si>
    <t>OT01</t>
  </si>
  <si>
    <t>F01</t>
  </si>
  <si>
    <t>Daddy's chair</t>
  </si>
  <si>
    <t>AAL83</t>
  </si>
  <si>
    <t>Catifa 60 lounge</t>
  </si>
  <si>
    <t>F02</t>
  </si>
  <si>
    <t>F03</t>
  </si>
  <si>
    <t>F04</t>
  </si>
  <si>
    <t>ST02</t>
  </si>
  <si>
    <t>ST01</t>
  </si>
  <si>
    <t>AAC 22</t>
  </si>
  <si>
    <t>AAC 24 op wielen</t>
  </si>
  <si>
    <t>BK01</t>
  </si>
  <si>
    <t>AAS 32 / 33</t>
  </si>
  <si>
    <t>P01</t>
  </si>
  <si>
    <t>Poefjes Carry On</t>
  </si>
  <si>
    <t>HL01</t>
  </si>
  <si>
    <t>Secto 4200 Hanglamp</t>
  </si>
  <si>
    <t>VL02</t>
  </si>
  <si>
    <t>Secto 4210 Vloerlamp</t>
  </si>
  <si>
    <t xml:space="preserve">Lampenkap </t>
  </si>
  <si>
    <t>B01</t>
  </si>
  <si>
    <t>B02</t>
  </si>
  <si>
    <t>Color bank</t>
  </si>
  <si>
    <t>BT01</t>
  </si>
  <si>
    <t>BT02</t>
  </si>
  <si>
    <t>BT03</t>
  </si>
  <si>
    <t>Coffee table (groen)</t>
  </si>
  <si>
    <t>Bijzettafel D50 x H46 cm</t>
  </si>
  <si>
    <t>Bijzettafel D70 x H36 cm</t>
  </si>
  <si>
    <t>TB02</t>
  </si>
  <si>
    <t>Multilounge hoekbank (units)</t>
  </si>
  <si>
    <t>Plaatsten cable cubby's</t>
  </si>
  <si>
    <t>motor controleren</t>
  </si>
  <si>
    <t xml:space="preserve">Bedieningssysteem controleren </t>
  </si>
  <si>
    <t>Bedieningssysteem indien nodig repareren</t>
  </si>
  <si>
    <t>Werkbladen waar nodig repareren</t>
  </si>
  <si>
    <t xml:space="preserve">Werkbladen controleren </t>
  </si>
  <si>
    <t>Bureaustoel BS02</t>
  </si>
  <si>
    <t>Bureau BS01</t>
  </si>
  <si>
    <t>Omschrijving / activiteit</t>
  </si>
  <si>
    <t>Motor indien nodig repareren / vervangen</t>
  </si>
  <si>
    <t>Levering</t>
  </si>
  <si>
    <t>Levering Provinciehuis</t>
  </si>
  <si>
    <t>1ste jaar</t>
  </si>
  <si>
    <t>2de jaar</t>
  </si>
  <si>
    <t>3de jaar</t>
  </si>
  <si>
    <t>4de jaar</t>
  </si>
  <si>
    <t>5de jaar</t>
  </si>
  <si>
    <t>6de jaar</t>
  </si>
  <si>
    <t>7de jaar</t>
  </si>
  <si>
    <t xml:space="preserve">8ste jaar </t>
  </si>
  <si>
    <t xml:space="preserve">9de jaar </t>
  </si>
  <si>
    <t>10de jaar</t>
  </si>
  <si>
    <t>AT01</t>
  </si>
  <si>
    <t>AT02</t>
  </si>
  <si>
    <t>Refurbished bureaustoel</t>
  </si>
  <si>
    <t>Refurbished tafel</t>
  </si>
  <si>
    <t>Totaalprijs Refurbish Bureau BS01</t>
  </si>
  <si>
    <t>Subtotalen Refurbishen</t>
  </si>
  <si>
    <t>Bureau BS02</t>
  </si>
  <si>
    <t>Totaalprijs Refurbish Bureaustoel BS02</t>
  </si>
  <si>
    <t>Emmeloord</t>
  </si>
  <si>
    <t>Dronten</t>
  </si>
  <si>
    <t>Provinciehuis</t>
  </si>
  <si>
    <t>Restwaarde retour meubilair</t>
  </si>
  <si>
    <t>Subtotaal refurbish, aanschaf en onderhoud</t>
  </si>
  <si>
    <t>Totale inschrijfprijs</t>
  </si>
  <si>
    <t>Levering Vestiging Dronten</t>
  </si>
  <si>
    <t>Levering Vestiging Zeewolde</t>
  </si>
  <si>
    <t>Levering Vestiging Emmeloord</t>
  </si>
  <si>
    <t>Bureau afmetingen L120*B80*H73 cm</t>
  </si>
  <si>
    <t>Vervanger armlegger p.s.</t>
  </si>
  <si>
    <t>Aanvullende werkzaamheden (aantallen zijn indicatief)</t>
  </si>
  <si>
    <t>Vervangen wielen (per bureaustoel = 5 wielen)</t>
  </si>
  <si>
    <t xml:space="preserve">NB: </t>
  </si>
  <si>
    <t>Alle bovengenoemd meubilair bevindt zich op het Provinciehuis.</t>
  </si>
  <si>
    <t>Kosten zijn incl. materialen, loonkosten en reis/verblijfkosten en eventueel vervangend materiaal</t>
  </si>
  <si>
    <t>NB:</t>
  </si>
  <si>
    <t>De ingediende prijzen gelden ook voor latere leveringen</t>
  </si>
  <si>
    <t>Het gaat hier over zowel correctief als ook preventief onderhoud per jaar per meubelstuk</t>
  </si>
  <si>
    <t>Subtotalen Aanschaf provinciehuis</t>
  </si>
  <si>
    <t>Subtotalen Aanschaf vestigingen</t>
  </si>
  <si>
    <t>-</t>
  </si>
  <si>
    <t>=</t>
  </si>
  <si>
    <t>punten</t>
  </si>
  <si>
    <t>((€ 550.000 - € 668.000) / 35)</t>
  </si>
  <si>
    <t>Totale aanbiedingsprijs</t>
  </si>
  <si>
    <t xml:space="preserve">  Totaal behaalde aantal punten op het onderdeel prijs (maximaal 35)</t>
  </si>
  <si>
    <t xml:space="preserve">Bureaustoel </t>
  </si>
  <si>
    <t>Rolkastje bureau</t>
  </si>
  <si>
    <t>Kantine tafel  kopse kant behorend bij bovenstaande tafel</t>
  </si>
  <si>
    <t>Bureau afmetingen L160*B80*H73 cm (elektrisch verstelbaar)</t>
  </si>
  <si>
    <t>Vergadertafel  L180*B75*H73 cm</t>
  </si>
  <si>
    <t>Kast D43*L100*H200 cm</t>
  </si>
  <si>
    <t>Kast D42*L160*H57 cm</t>
  </si>
  <si>
    <t>Kast D47*L78*H70 cm</t>
  </si>
  <si>
    <t>Kast D48*L150*H138 cm</t>
  </si>
  <si>
    <t>Vergadertafel L150*H73*B75 cm</t>
  </si>
  <si>
    <t>Vergadertafel rond diameter 137 cm * H 75 cm</t>
  </si>
  <si>
    <t>Kantine tafel L200*H76*B80 cm</t>
  </si>
  <si>
    <t>Kast D43*L120*H194 cm</t>
  </si>
  <si>
    <t>Archiefkast</t>
  </si>
  <si>
    <t>Overlegtafel diameter 120 cm *H80 cm</t>
  </si>
  <si>
    <t>Kantinestoel</t>
  </si>
  <si>
    <t>Kantine tafel L200*H76*B100 cm</t>
  </si>
  <si>
    <t>Bureau afmetingen L160*B80*H73 cm</t>
  </si>
  <si>
    <t xml:space="preserve">Bureau afmetingen L160*B80*H73 cm </t>
  </si>
  <si>
    <t>Portal Statafel B80 x L 175 x H110 cm</t>
  </si>
  <si>
    <t>Overlegtafel 90 x 90 x H72 cm</t>
  </si>
  <si>
    <t>OT02</t>
  </si>
  <si>
    <t>Overlegtafel 150 x 150 x H72 cm</t>
  </si>
  <si>
    <t>OT03</t>
  </si>
  <si>
    <t>Overlegtafel 60 x 60 x H110 cm</t>
  </si>
  <si>
    <t>Overlegtafel 40 x 40 x H47 cm</t>
  </si>
  <si>
    <t>OT04</t>
  </si>
  <si>
    <t>ST05</t>
  </si>
  <si>
    <t>Vergadertafel L200x B100 x H75 cm</t>
  </si>
  <si>
    <t>Aanlandwerkplek Plaza</t>
  </si>
  <si>
    <t>Aanlandwerkplek Pantry 1</t>
  </si>
  <si>
    <t>Aanlandwerkplek Pantry 2</t>
  </si>
  <si>
    <t>Coffee table (zwart)</t>
  </si>
  <si>
    <t>Fauteuil B103 x D 83 x H130 cm</t>
  </si>
  <si>
    <t>Neos stoel</t>
  </si>
  <si>
    <t>Cable cubby opbouw</t>
  </si>
  <si>
    <t>ML03</t>
  </si>
  <si>
    <t>Zeewolde</t>
  </si>
  <si>
    <t>Subtotaal All-in onderhoudskosten</t>
  </si>
  <si>
    <t>Provinciehuis + vestigingen</t>
  </si>
  <si>
    <t>Let op, mocht er ergens een merknaam of type van een bepaald merk woden genoemd, dan moet hier worden gelezen of vergelijkbaar.</t>
  </si>
  <si>
    <t>U bent dus vrij om een vergelijkbaar product aan te bieden die dezelfde kenmerken bezit.</t>
  </si>
  <si>
    <t>Vergadertafels</t>
  </si>
  <si>
    <t>Vergadertafel groot witte poten</t>
  </si>
  <si>
    <t>350x100x75</t>
  </si>
  <si>
    <t>300x120x75</t>
  </si>
  <si>
    <t>Vergadertafel</t>
  </si>
  <si>
    <t>270x80x74</t>
  </si>
  <si>
    <t>Vergadertafel groot</t>
  </si>
  <si>
    <t>240x160x75</t>
  </si>
  <si>
    <t>240x120x75</t>
  </si>
  <si>
    <t>Vergadertafel ovaal</t>
  </si>
  <si>
    <t>Vergadertafel Lang</t>
  </si>
  <si>
    <t>220x80x75</t>
  </si>
  <si>
    <t>200x100x73</t>
  </si>
  <si>
    <t>160x100x75</t>
  </si>
  <si>
    <t>Vergadertafel middel</t>
  </si>
  <si>
    <t>160x100x74</t>
  </si>
  <si>
    <t>Vergadertafel rechthoek</t>
  </si>
  <si>
    <t>Vergaderstoelen</t>
  </si>
  <si>
    <t>Hoge kruk Zwart/rood</t>
  </si>
  <si>
    <t>Kasten</t>
  </si>
  <si>
    <t>Dossierkast (hoog)</t>
  </si>
  <si>
    <t>120x47x195</t>
  </si>
  <si>
    <t>Dossierkast (standaard)</t>
  </si>
  <si>
    <t>120x47x137</t>
  </si>
  <si>
    <t>Dossierkast (laag-gang)</t>
  </si>
  <si>
    <t>120x47x75</t>
  </si>
  <si>
    <t>Dossierkast laag</t>
  </si>
  <si>
    <t>80x42x58</t>
  </si>
  <si>
    <t>Archiefkast schuifdeuren (laag)</t>
  </si>
  <si>
    <t>202x47x117</t>
  </si>
  <si>
    <t>Dossierkast (laag)</t>
  </si>
  <si>
    <t>Soort</t>
  </si>
  <si>
    <t>Afmetingen (cm)</t>
  </si>
  <si>
    <t xml:space="preserve">Hoekstoel </t>
  </si>
  <si>
    <t>Geef hier de restwaarde of kosten op p.s.</t>
  </si>
  <si>
    <t>Bijlage Prijzenblad Provincie Flevoland Kantoormeubilair</t>
  </si>
  <si>
    <t>Let op !! Cel H27 is de prijs die opgenomen word in de formule om te bepalen voor de beoordeling van de prijs</t>
  </si>
  <si>
    <t>VT1</t>
  </si>
  <si>
    <t>VT2</t>
  </si>
  <si>
    <t>VT3</t>
  </si>
  <si>
    <t>VT4</t>
  </si>
  <si>
    <t>VT5</t>
  </si>
  <si>
    <t>VT6</t>
  </si>
  <si>
    <t>VT7</t>
  </si>
  <si>
    <t>VT8</t>
  </si>
  <si>
    <t>VT9</t>
  </si>
  <si>
    <t>VT10</t>
  </si>
  <si>
    <t>VT11</t>
  </si>
  <si>
    <t>VT12</t>
  </si>
  <si>
    <t>VT13</t>
  </si>
  <si>
    <t>VT14</t>
  </si>
  <si>
    <t>VT15</t>
  </si>
  <si>
    <t>Grote vergadertafel (8 personen)</t>
  </si>
  <si>
    <t>Vergadertafel (6 personen)</t>
  </si>
  <si>
    <t>Vergadertafel Standaard 4 personen</t>
  </si>
  <si>
    <t>Vergadertafel 6 personen</t>
  </si>
  <si>
    <t>Tafel vierkant zwart hoogte verstelbaar</t>
  </si>
  <si>
    <t>Vergadertafel klein vierkant (hoogte verstelbaar handmatig)</t>
  </si>
  <si>
    <t>Overlegtafel 8 personen</t>
  </si>
  <si>
    <t>300x100x75</t>
  </si>
  <si>
    <t>220x100x73</t>
  </si>
  <si>
    <t>75x45x76</t>
  </si>
  <si>
    <t>80x80</t>
  </si>
  <si>
    <t>350x100x74</t>
  </si>
  <si>
    <t>VS1</t>
  </si>
  <si>
    <t>VS2</t>
  </si>
  <si>
    <t>VS3</t>
  </si>
  <si>
    <t>VS4</t>
  </si>
  <si>
    <t>VS5</t>
  </si>
  <si>
    <t>VS6</t>
  </si>
  <si>
    <t>VS7</t>
  </si>
  <si>
    <t>VS8</t>
  </si>
  <si>
    <t>VS9</t>
  </si>
  <si>
    <t>VS10</t>
  </si>
  <si>
    <t>VS11</t>
  </si>
  <si>
    <t>VS12</t>
  </si>
  <si>
    <t>VS13</t>
  </si>
  <si>
    <t>Stoel blauw plastic rug</t>
  </si>
  <si>
    <t>Stoel blauw beklede rugleuning</t>
  </si>
  <si>
    <t>Stoel groen beklede rug</t>
  </si>
  <si>
    <t>Stoel geel plastic rug</t>
  </si>
  <si>
    <t>Stoel geel beklede rug</t>
  </si>
  <si>
    <t>Stoel grijs plastic rug</t>
  </si>
  <si>
    <t>Leuningstoel grijs (beklede rug) met armleuningen</t>
  </si>
  <si>
    <t>Leuningstoel blauw beklede rugleuning matte armleuning</t>
  </si>
  <si>
    <t>Leuningstoel blauw beklede rugleuning chroom armleuning</t>
  </si>
  <si>
    <t>Leuningstoel geel (beklede rug) met armleuningen</t>
  </si>
  <si>
    <t>Leuningstoel luxe</t>
  </si>
  <si>
    <t>K1</t>
  </si>
  <si>
    <t>K2</t>
  </si>
  <si>
    <t>K3</t>
  </si>
  <si>
    <t>K4</t>
  </si>
  <si>
    <t>K5</t>
  </si>
  <si>
    <t>K6</t>
  </si>
  <si>
    <t>K7</t>
  </si>
  <si>
    <t>K8</t>
  </si>
  <si>
    <t>Kast  (middengebied)</t>
  </si>
  <si>
    <t>K9</t>
  </si>
  <si>
    <t>Akoestische kast</t>
  </si>
  <si>
    <t>80x74x45</t>
  </si>
  <si>
    <t>120x113x47</t>
  </si>
  <si>
    <t>160x123x50</t>
  </si>
  <si>
    <t>Overig meubilair</t>
  </si>
  <si>
    <t>OM1</t>
  </si>
  <si>
    <t>OM2</t>
  </si>
  <si>
    <t>OM3</t>
  </si>
  <si>
    <t>OM4</t>
  </si>
  <si>
    <t>OM5</t>
  </si>
  <si>
    <t>OM6</t>
  </si>
  <si>
    <t>OM7</t>
  </si>
  <si>
    <t>OM8</t>
  </si>
  <si>
    <t>OM9</t>
  </si>
  <si>
    <t>OM10</t>
  </si>
  <si>
    <t>OM11</t>
  </si>
  <si>
    <t>OM12</t>
  </si>
  <si>
    <t>OM13</t>
  </si>
  <si>
    <t>OM14</t>
  </si>
  <si>
    <t>OM15</t>
  </si>
  <si>
    <t>OM16</t>
  </si>
  <si>
    <t>OM17</t>
  </si>
  <si>
    <t>Stoel Rood Leer (breed)</t>
  </si>
  <si>
    <t xml:space="preserve">Stoel Zwart Leer </t>
  </si>
  <si>
    <t>Rode Leren Bank</t>
  </si>
  <si>
    <t>Rode Leren Stoel</t>
  </si>
  <si>
    <t>Rode Leren Leunstoel</t>
  </si>
  <si>
    <t>Statafel verkeersbord</t>
  </si>
  <si>
    <t>Stakruk</t>
  </si>
  <si>
    <t>Statafel grijs</t>
  </si>
  <si>
    <t xml:space="preserve">Tentamenstoel </t>
  </si>
  <si>
    <t>Uitlegtafel in hoogte verstelbaar (handmatig)</t>
  </si>
  <si>
    <t>Printer deviders</t>
  </si>
  <si>
    <t>Koffie tafel</t>
  </si>
  <si>
    <t>Evenementen klaptafel</t>
  </si>
  <si>
    <t>plastic tafel</t>
  </si>
  <si>
    <t>Salontafel</t>
  </si>
  <si>
    <t>100x110</t>
  </si>
  <si>
    <t>70x111</t>
  </si>
  <si>
    <t>125x80</t>
  </si>
  <si>
    <t>260x116x115</t>
  </si>
  <si>
    <t>150x75x73</t>
  </si>
  <si>
    <t>100x100</t>
  </si>
  <si>
    <t>Code die verwijst naar bijlage huidig meubilair</t>
  </si>
  <si>
    <t>Geef hier u prijs op p.s.</t>
  </si>
  <si>
    <t>Totaal onderhoudsprijs per jaar per meubel</t>
  </si>
  <si>
    <t>Upside down bank lengte 2050 mm</t>
  </si>
  <si>
    <t>Upside down bank lengte 2650 mm</t>
  </si>
  <si>
    <t>Vergadertafel BIG serie 100 x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</si>
</sst>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"/>
    <numFmt numFmtId="165" formatCode="&quot;€&quot;\ #,##0.00"/>
    <numFmt numFmtId="166" formatCode="_ &quot;€&quot;\ * #,##0_ ;_ &quot;€&quot;\ * \-#,##0_ ;_ &quot;€&quot;\ * &quot;-&quot;??_ ;_ @_ 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Lucida Sans Unicode"/>
      <family val="2"/>
    </font>
    <font>
      <b/>
      <sz val="10"/>
      <color theme="0"/>
      <name val="Lucida Sans Unicode"/>
      <family val="2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0"/>
      <color theme="0"/>
      <name val="Lucida Sans Unicode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 tint="-0.14999847407452621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1" applyNumberFormat="1" applyFont="1" applyBorder="1" applyAlignment="1">
      <alignment wrapText="1"/>
    </xf>
    <xf numFmtId="44" fontId="0" fillId="0" borderId="0" xfId="1" applyNumberFormat="1" applyFont="1" applyBorder="1" applyAlignment="1"/>
    <xf numFmtId="44" fontId="0" fillId="0" borderId="0" xfId="0" applyNumberFormat="1"/>
    <xf numFmtId="0" fontId="0" fillId="0" borderId="0" xfId="0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horizontal="center" wrapText="1"/>
    </xf>
    <xf numFmtId="44" fontId="0" fillId="6" borderId="0" xfId="0" applyNumberFormat="1" applyFill="1"/>
    <xf numFmtId="44" fontId="0" fillId="6" borderId="0" xfId="1" applyNumberFormat="1" applyFont="1" applyFill="1" applyBorder="1" applyAlignment="1"/>
    <xf numFmtId="0" fontId="9" fillId="0" borderId="0" xfId="0" applyFont="1"/>
    <xf numFmtId="44" fontId="0" fillId="0" borderId="0" xfId="2" applyFont="1"/>
    <xf numFmtId="44" fontId="0" fillId="0" borderId="0" xfId="0" applyNumberFormat="1"/>
    <xf numFmtId="0" fontId="0" fillId="0" borderId="5" xfId="0" applyBorder="1"/>
    <xf numFmtId="44" fontId="0" fillId="0" borderId="5" xfId="0" applyNumberFormat="1" applyBorder="1" applyAlignment="1">
      <alignment horizontal="right"/>
    </xf>
    <xf numFmtId="44" fontId="9" fillId="0" borderId="0" xfId="0" applyNumberFormat="1" applyFont="1"/>
    <xf numFmtId="44" fontId="9" fillId="0" borderId="0" xfId="2" applyFont="1"/>
    <xf numFmtId="44" fontId="9" fillId="0" borderId="0" xfId="1" applyNumberFormat="1" applyFont="1" applyBorder="1" applyAlignment="1">
      <alignment horizontal="right"/>
    </xf>
    <xf numFmtId="4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9" fillId="0" borderId="0" xfId="0" applyFont="1" applyAlignment="1"/>
    <xf numFmtId="44" fontId="0" fillId="6" borderId="0" xfId="0" applyNumberFormat="1" applyFill="1"/>
    <xf numFmtId="0" fontId="0" fillId="0" borderId="0" xfId="1" applyNumberFormat="1" applyFont="1" applyFill="1" applyBorder="1" applyAlignment="1">
      <alignment wrapText="1"/>
    </xf>
    <xf numFmtId="44" fontId="0" fillId="0" borderId="0" xfId="1" applyNumberFormat="1" applyFont="1" applyFill="1" applyBorder="1" applyAlignment="1"/>
    <xf numFmtId="0" fontId="10" fillId="0" borderId="0" xfId="1" applyNumberFormat="1" applyFont="1" applyBorder="1" applyAlignment="1">
      <alignment wrapText="1"/>
    </xf>
    <xf numFmtId="165" fontId="4" fillId="3" borderId="7" xfId="0" applyNumberFormat="1" applyFont="1" applyFill="1" applyBorder="1" applyAlignment="1">
      <alignment horizontal="left" vertical="center" wrapText="1" indent="2"/>
    </xf>
    <xf numFmtId="0" fontId="5" fillId="0" borderId="0" xfId="1" applyFont="1" applyFill="1" applyBorder="1" applyAlignment="1">
      <alignment horizontal="center" vertical="center" wrapText="1"/>
    </xf>
    <xf numFmtId="4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8" fillId="3" borderId="8" xfId="0" applyNumberFormat="1" applyFont="1" applyFill="1" applyBorder="1" applyAlignment="1">
      <alignment horizontal="left" vertical="center" wrapText="1"/>
    </xf>
    <xf numFmtId="0" fontId="0" fillId="0" borderId="6" xfId="0" applyBorder="1"/>
    <xf numFmtId="44" fontId="0" fillId="8" borderId="6" xfId="0" applyNumberFormat="1" applyFill="1" applyBorder="1"/>
    <xf numFmtId="0" fontId="0" fillId="0" borderId="6" xfId="0" applyBorder="1" applyAlignment="1">
      <alignment horizontal="center"/>
    </xf>
    <xf numFmtId="44" fontId="0" fillId="0" borderId="6" xfId="0" applyNumberFormat="1" applyBorder="1"/>
    <xf numFmtId="0" fontId="0" fillId="0" borderId="0" xfId="0" applyBorder="1"/>
    <xf numFmtId="0" fontId="0" fillId="0" borderId="3" xfId="0" applyBorder="1"/>
    <xf numFmtId="164" fontId="8" fillId="3" borderId="8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0" fillId="4" borderId="6" xfId="1" applyNumberFormat="1" applyFont="1" applyFill="1" applyBorder="1" applyAlignment="1">
      <alignment wrapText="1"/>
    </xf>
    <xf numFmtId="44" fontId="0" fillId="9" borderId="6" xfId="1" quotePrefix="1" applyNumberFormat="1" applyFont="1" applyFill="1" applyBorder="1" applyAlignment="1"/>
    <xf numFmtId="0" fontId="0" fillId="4" borderId="6" xfId="1" applyNumberFormat="1" applyFont="1" applyFill="1" applyBorder="1" applyAlignment="1">
      <alignment horizontal="center" wrapText="1"/>
    </xf>
    <xf numFmtId="44" fontId="0" fillId="4" borderId="6" xfId="1" applyNumberFormat="1" applyFont="1" applyFill="1" applyBorder="1" applyAlignment="1">
      <alignment horizontal="center"/>
    </xf>
    <xf numFmtId="0" fontId="0" fillId="0" borderId="6" xfId="1" applyNumberFormat="1" applyFont="1" applyBorder="1" applyAlignment="1">
      <alignment wrapText="1"/>
    </xf>
    <xf numFmtId="44" fontId="0" fillId="8" borderId="6" xfId="1" applyNumberFormat="1" applyFont="1" applyFill="1" applyBorder="1" applyAlignment="1"/>
    <xf numFmtId="0" fontId="0" fillId="0" borderId="6" xfId="1" applyNumberFormat="1" applyFont="1" applyFill="1" applyBorder="1" applyAlignment="1">
      <alignment horizontal="center" wrapText="1"/>
    </xf>
    <xf numFmtId="44" fontId="0" fillId="0" borderId="6" xfId="1" applyNumberFormat="1" applyFont="1" applyBorder="1" applyAlignment="1">
      <alignment horizontal="center" wrapText="1"/>
    </xf>
    <xf numFmtId="44" fontId="0" fillId="9" borderId="6" xfId="1" applyNumberFormat="1" applyFont="1" applyFill="1" applyBorder="1" applyAlignment="1"/>
    <xf numFmtId="0" fontId="0" fillId="7" borderId="6" xfId="1" applyNumberFormat="1" applyFont="1" applyFill="1" applyBorder="1" applyAlignment="1">
      <alignment horizontal="center" wrapText="1"/>
    </xf>
    <xf numFmtId="44" fontId="0" fillId="4" borderId="6" xfId="1" applyNumberFormat="1" applyFont="1" applyFill="1" applyBorder="1" applyAlignment="1"/>
    <xf numFmtId="0" fontId="0" fillId="0" borderId="6" xfId="1" applyNumberFormat="1" applyFont="1" applyFill="1" applyBorder="1" applyAlignment="1">
      <alignment wrapText="1"/>
    </xf>
    <xf numFmtId="44" fontId="0" fillId="0" borderId="6" xfId="1" applyNumberFormat="1" applyFont="1" applyFill="1" applyBorder="1" applyAlignment="1"/>
    <xf numFmtId="0" fontId="0" fillId="7" borderId="6" xfId="1" applyNumberFormat="1" applyFont="1" applyFill="1" applyBorder="1" applyAlignment="1">
      <alignment wrapText="1"/>
    </xf>
    <xf numFmtId="44" fontId="0" fillId="7" borderId="6" xfId="1" applyNumberFormat="1" applyFont="1" applyFill="1" applyBorder="1" applyAlignment="1"/>
    <xf numFmtId="44" fontId="0" fillId="0" borderId="6" xfId="1" applyNumberFormat="1" applyFont="1" applyBorder="1" applyAlignment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44" fontId="0" fillId="0" borderId="6" xfId="0" applyNumberFormat="1" applyFill="1" applyBorder="1"/>
    <xf numFmtId="167" fontId="0" fillId="0" borderId="0" xfId="0" applyNumberFormat="1"/>
    <xf numFmtId="44" fontId="0" fillId="0" borderId="0" xfId="0" applyNumberFormat="1" applyBorder="1" applyAlignment="1">
      <alignment horizontal="right"/>
    </xf>
    <xf numFmtId="0" fontId="12" fillId="0" borderId="0" xfId="0" applyFont="1"/>
    <xf numFmtId="44" fontId="13" fillId="0" borderId="0" xfId="0" applyNumberFormat="1" applyFont="1"/>
    <xf numFmtId="2" fontId="0" fillId="0" borderId="9" xfId="0" applyNumberForma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5" fillId="0" borderId="12" xfId="0" applyFont="1" applyBorder="1" applyAlignment="1">
      <alignment vertical="center"/>
    </xf>
    <xf numFmtId="0" fontId="12" fillId="0" borderId="0" xfId="0" applyFont="1" applyBorder="1"/>
    <xf numFmtId="0" fontId="12" fillId="0" borderId="0" xfId="0" applyFont="1" applyFill="1" applyBorder="1"/>
    <xf numFmtId="0" fontId="12" fillId="0" borderId="13" xfId="0" applyFont="1" applyBorder="1"/>
    <xf numFmtId="0" fontId="0" fillId="0" borderId="12" xfId="0" applyBorder="1"/>
    <xf numFmtId="44" fontId="13" fillId="0" borderId="0" xfId="0" applyNumberFormat="1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166" fontId="0" fillId="0" borderId="0" xfId="2" quotePrefix="1" applyNumberFormat="1" applyFont="1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4" fillId="0" borderId="0" xfId="0" applyFont="1"/>
    <xf numFmtId="0" fontId="14" fillId="0" borderId="0" xfId="0" applyFont="1" applyBorder="1"/>
    <xf numFmtId="0" fontId="0" fillId="0" borderId="6" xfId="0" applyBorder="1" applyAlignment="1">
      <alignment horizontal="left" vertical="center" wrapText="1"/>
    </xf>
    <xf numFmtId="0" fontId="0" fillId="0" borderId="3" xfId="0" applyFill="1" applyBorder="1"/>
    <xf numFmtId="44" fontId="0" fillId="6" borderId="6" xfId="0" applyNumberForma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0" xfId="0" applyFont="1"/>
    <xf numFmtId="0" fontId="19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wrapText="1"/>
    </xf>
    <xf numFmtId="0" fontId="20" fillId="0" borderId="6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left" vertical="center" wrapText="1"/>
    </xf>
    <xf numFmtId="0" fontId="14" fillId="0" borderId="6" xfId="0" applyFont="1" applyBorder="1"/>
    <xf numFmtId="0" fontId="21" fillId="0" borderId="6" xfId="0" applyFont="1" applyFill="1" applyBorder="1"/>
    <xf numFmtId="0" fontId="21" fillId="0" borderId="6" xfId="0" applyFont="1" applyBorder="1"/>
    <xf numFmtId="0" fontId="21" fillId="0" borderId="6" xfId="0" applyFont="1" applyFill="1" applyBorder="1" applyAlignment="1">
      <alignment wrapText="1"/>
    </xf>
    <xf numFmtId="0" fontId="19" fillId="5" borderId="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7" fontId="9" fillId="5" borderId="0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3" fillId="2" borderId="0" xfId="0" applyFont="1" applyFill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Alignment="1"/>
    <xf numFmtId="0" fontId="2" fillId="5" borderId="6" xfId="0" applyFont="1" applyFill="1" applyBorder="1" applyAlignment="1">
      <alignment horizontal="center" vertical="center"/>
    </xf>
  </cellXfs>
  <cellStyles count="3">
    <cellStyle name="Standaard" xfId="0" builtinId="0"/>
    <cellStyle name="Standaard 2" xfId="1" xr:uid="{00000000-0005-0000-0000-000001000000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35"/>
  <sheetViews>
    <sheetView topLeftCell="A10" workbookViewId="0">
      <selection activeCell="K38" sqref="K38"/>
    </sheetView>
  </sheetViews>
  <sheetFormatPr defaultRowHeight="15" x14ac:dyDescent="0.25"/>
  <cols>
    <col min="1" max="1" width="6" customWidth="1"/>
    <col min="2" max="2" width="27.7109375" customWidth="1"/>
    <col min="3" max="3" width="0.85546875" customWidth="1"/>
    <col min="4" max="4" width="18" customWidth="1"/>
    <col min="5" max="5" width="1.7109375" customWidth="1"/>
    <col min="6" max="6" width="17.7109375" customWidth="1"/>
    <col min="7" max="7" width="1.5703125" customWidth="1"/>
    <col min="8" max="8" width="16.42578125" customWidth="1"/>
    <col min="9" max="9" width="9.7109375" customWidth="1"/>
    <col min="10" max="10" width="9.140625" hidden="1" customWidth="1"/>
  </cols>
  <sheetData>
    <row r="1" spans="1:8" ht="43.5" customHeight="1" x14ac:dyDescent="0.4">
      <c r="B1" s="87" t="s">
        <v>203</v>
      </c>
    </row>
    <row r="2" spans="1:8" ht="26.25" customHeight="1" x14ac:dyDescent="0.25">
      <c r="A2" s="108" t="s">
        <v>124</v>
      </c>
      <c r="B2" s="108"/>
      <c r="C2" s="108"/>
      <c r="D2" s="108"/>
      <c r="E2" s="108"/>
      <c r="F2" s="108"/>
      <c r="G2" s="108"/>
      <c r="H2" s="108"/>
    </row>
    <row r="4" spans="1:8" x14ac:dyDescent="0.25">
      <c r="A4" s="14" t="s">
        <v>96</v>
      </c>
    </row>
    <row r="5" spans="1:8" x14ac:dyDescent="0.25">
      <c r="B5" t="s">
        <v>76</v>
      </c>
      <c r="D5" s="15">
        <f>refurbishen!E15</f>
        <v>0</v>
      </c>
      <c r="E5" s="15"/>
    </row>
    <row r="6" spans="1:8" ht="15.75" thickBot="1" x14ac:dyDescent="0.3">
      <c r="B6" t="s">
        <v>97</v>
      </c>
      <c r="D6" s="15">
        <f>refurbishen!E26</f>
        <v>0</v>
      </c>
      <c r="E6" s="15"/>
    </row>
    <row r="7" spans="1:8" ht="15.75" thickTop="1" x14ac:dyDescent="0.25">
      <c r="D7" s="17"/>
      <c r="E7" s="39"/>
      <c r="F7" s="19">
        <f>SUM(D5:D6)</f>
        <v>0</v>
      </c>
      <c r="G7" s="19"/>
    </row>
    <row r="8" spans="1:8" x14ac:dyDescent="0.25">
      <c r="A8" s="14" t="s">
        <v>118</v>
      </c>
    </row>
    <row r="9" spans="1:8" ht="15.75" thickBot="1" x14ac:dyDescent="0.3">
      <c r="B9" t="s">
        <v>101</v>
      </c>
      <c r="D9" s="15">
        <f>'Aanschaf provinciehuis'!F48</f>
        <v>0</v>
      </c>
      <c r="E9" s="15"/>
    </row>
    <row r="10" spans="1:8" ht="15.75" thickTop="1" x14ac:dyDescent="0.25">
      <c r="D10" s="17"/>
      <c r="E10" s="39"/>
      <c r="F10" s="19">
        <f>SUM(D9)</f>
        <v>0</v>
      </c>
      <c r="G10" s="19"/>
    </row>
    <row r="11" spans="1:8" x14ac:dyDescent="0.25">
      <c r="A11" s="14" t="s">
        <v>119</v>
      </c>
    </row>
    <row r="12" spans="1:8" x14ac:dyDescent="0.25">
      <c r="B12" t="s">
        <v>100</v>
      </c>
      <c r="D12" s="15">
        <f>'Aanschaf vestigingen'!F11</f>
        <v>0</v>
      </c>
      <c r="E12" s="15"/>
    </row>
    <row r="13" spans="1:8" x14ac:dyDescent="0.25">
      <c r="B13" t="s">
        <v>99</v>
      </c>
      <c r="D13" s="15">
        <f>'Aanschaf vestigingen'!F26</f>
        <v>0</v>
      </c>
      <c r="E13" s="15"/>
    </row>
    <row r="14" spans="1:8" ht="15.75" thickBot="1" x14ac:dyDescent="0.3">
      <c r="B14" t="s">
        <v>163</v>
      </c>
      <c r="D14" s="15">
        <f>'Aanschaf vestigingen'!F45</f>
        <v>0</v>
      </c>
      <c r="E14" s="15"/>
    </row>
    <row r="15" spans="1:8" ht="15.75" thickTop="1" x14ac:dyDescent="0.25">
      <c r="D15" s="17"/>
      <c r="E15" s="39"/>
      <c r="F15" s="19">
        <f>SUM(D12:D14)</f>
        <v>0</v>
      </c>
      <c r="G15" s="19"/>
    </row>
    <row r="17" spans="1:10" x14ac:dyDescent="0.25">
      <c r="A17" s="14" t="s">
        <v>164</v>
      </c>
    </row>
    <row r="18" spans="1:10" ht="15.75" thickBot="1" x14ac:dyDescent="0.3">
      <c r="B18" t="s">
        <v>165</v>
      </c>
      <c r="D18" s="15">
        <f>'ALL in onderhoudskosten '!N9</f>
        <v>0</v>
      </c>
      <c r="E18" s="15"/>
    </row>
    <row r="19" spans="1:10" ht="16.5" thickTop="1" thickBot="1" x14ac:dyDescent="0.3">
      <c r="D19" s="17"/>
      <c r="E19" s="39"/>
      <c r="F19" s="19">
        <f>SUM(D18:D18)</f>
        <v>0</v>
      </c>
      <c r="G19" s="19"/>
    </row>
    <row r="20" spans="1:10" ht="15.75" thickTop="1" x14ac:dyDescent="0.25">
      <c r="F20" s="18" t="s">
        <v>103</v>
      </c>
      <c r="G20" s="64"/>
      <c r="H20" s="20">
        <f>SUM(F5:F19)</f>
        <v>0</v>
      </c>
    </row>
    <row r="21" spans="1:10" x14ac:dyDescent="0.25">
      <c r="F21" s="16"/>
      <c r="G21" s="22"/>
    </row>
    <row r="22" spans="1:10" x14ac:dyDescent="0.25">
      <c r="A22" t="s">
        <v>102</v>
      </c>
    </row>
    <row r="23" spans="1:10" ht="15.75" thickBot="1" x14ac:dyDescent="0.3">
      <c r="H23" s="20">
        <f>'Restwaarde retour meubilair'!H63</f>
        <v>0</v>
      </c>
    </row>
    <row r="24" spans="1:10" ht="15.75" thickTop="1" x14ac:dyDescent="0.25">
      <c r="H24" s="17"/>
    </row>
    <row r="25" spans="1:10" x14ac:dyDescent="0.25">
      <c r="F25" t="s">
        <v>104</v>
      </c>
      <c r="H25" s="66">
        <f>H23+H20</f>
        <v>0</v>
      </c>
    </row>
    <row r="28" spans="1:10" ht="15.75" thickBot="1" x14ac:dyDescent="0.3"/>
    <row r="29" spans="1:10" ht="15.75" thickTop="1" x14ac:dyDescent="0.25">
      <c r="A29" s="68"/>
      <c r="B29" s="17"/>
      <c r="C29" s="17"/>
      <c r="D29" s="17"/>
      <c r="E29" s="17"/>
      <c r="F29" s="17"/>
      <c r="G29" s="17"/>
      <c r="H29" s="17"/>
      <c r="I29" s="69"/>
    </row>
    <row r="30" spans="1:10" s="65" customFormat="1" ht="31.5" customHeight="1" x14ac:dyDescent="0.25">
      <c r="A30" s="70" t="s">
        <v>125</v>
      </c>
      <c r="B30" s="71"/>
      <c r="C30" s="71"/>
      <c r="D30" s="72"/>
      <c r="E30" s="72"/>
      <c r="F30" s="71"/>
      <c r="G30" s="71"/>
      <c r="H30" s="71"/>
      <c r="I30" s="73"/>
    </row>
    <row r="31" spans="1:10" ht="21" customHeight="1" thickBot="1" x14ac:dyDescent="0.3">
      <c r="A31" s="74"/>
      <c r="B31" s="75">
        <f>H25</f>
        <v>0</v>
      </c>
      <c r="C31" s="76" t="s">
        <v>120</v>
      </c>
      <c r="D31" s="77">
        <v>668000</v>
      </c>
      <c r="E31" s="113" t="s">
        <v>121</v>
      </c>
      <c r="F31" s="78">
        <f>B31-D31</f>
        <v>-668000</v>
      </c>
      <c r="G31" s="113" t="s">
        <v>121</v>
      </c>
      <c r="H31" s="110">
        <f>IF(J32&gt;35,35,IF(J32&lt;0,0,J32))</f>
        <v>35</v>
      </c>
      <c r="I31" s="112" t="s">
        <v>122</v>
      </c>
    </row>
    <row r="32" spans="1:10" ht="19.5" customHeight="1" x14ac:dyDescent="0.25">
      <c r="A32" s="74"/>
      <c r="B32" s="109" t="s">
        <v>123</v>
      </c>
      <c r="C32" s="109"/>
      <c r="D32" s="109"/>
      <c r="E32" s="114"/>
      <c r="F32" s="67">
        <f>(550000-668000)/35</f>
        <v>-3371.4285714285716</v>
      </c>
      <c r="G32" s="115"/>
      <c r="H32" s="111"/>
      <c r="I32" s="112"/>
      <c r="J32" s="63">
        <f>F31/F32</f>
        <v>198.13559322033896</v>
      </c>
    </row>
    <row r="33" spans="1:9" ht="15.75" thickBot="1" x14ac:dyDescent="0.3">
      <c r="A33" s="79"/>
      <c r="B33" s="80"/>
      <c r="C33" s="80"/>
      <c r="D33" s="80"/>
      <c r="E33" s="80"/>
      <c r="F33" s="80"/>
      <c r="G33" s="80"/>
      <c r="H33" s="80"/>
      <c r="I33" s="81"/>
    </row>
    <row r="34" spans="1:9" ht="15.75" thickTop="1" x14ac:dyDescent="0.25"/>
    <row r="35" spans="1:9" x14ac:dyDescent="0.25">
      <c r="B35" s="88" t="s">
        <v>204</v>
      </c>
    </row>
  </sheetData>
  <mergeCells count="6">
    <mergeCell ref="A2:H2"/>
    <mergeCell ref="B32:D32"/>
    <mergeCell ref="H31:H32"/>
    <mergeCell ref="I31:I32"/>
    <mergeCell ref="E31:E32"/>
    <mergeCell ref="G31:G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E15" sqref="E15"/>
    </sheetView>
  </sheetViews>
  <sheetFormatPr defaultRowHeight="15" x14ac:dyDescent="0.25"/>
  <cols>
    <col min="1" max="1" width="17.28515625" customWidth="1"/>
    <col min="2" max="2" width="52.7109375" bestFit="1" customWidth="1"/>
    <col min="3" max="3" width="17.7109375" customWidth="1"/>
    <col min="4" max="4" width="12.42578125" style="4" customWidth="1"/>
    <col min="5" max="5" width="20.140625" customWidth="1"/>
    <col min="7" max="7" width="19" bestFit="1" customWidth="1"/>
  </cols>
  <sheetData>
    <row r="1" spans="1:8" x14ac:dyDescent="0.25">
      <c r="A1" s="116" t="s">
        <v>3</v>
      </c>
      <c r="B1" s="116"/>
      <c r="C1" s="116"/>
      <c r="D1" s="116"/>
      <c r="E1" s="116"/>
      <c r="G1" s="14"/>
      <c r="H1" s="9"/>
    </row>
    <row r="2" spans="1:8" ht="15.75" thickBot="1" x14ac:dyDescent="0.3"/>
    <row r="3" spans="1:8" ht="25.5" x14ac:dyDescent="0.25">
      <c r="A3" s="1"/>
      <c r="B3" s="43" t="s">
        <v>4</v>
      </c>
      <c r="C3" s="41" t="s">
        <v>310</v>
      </c>
      <c r="D3" s="42" t="s">
        <v>12</v>
      </c>
      <c r="E3" s="30" t="s">
        <v>2</v>
      </c>
    </row>
    <row r="4" spans="1:8" x14ac:dyDescent="0.25">
      <c r="A4" s="117" t="s">
        <v>76</v>
      </c>
      <c r="B4" s="44" t="s">
        <v>74</v>
      </c>
      <c r="C4" s="52">
        <v>0</v>
      </c>
      <c r="D4" s="46">
        <v>366</v>
      </c>
      <c r="E4" s="54">
        <f t="shared" ref="E4:E8" si="0">D4*C4</f>
        <v>0</v>
      </c>
    </row>
    <row r="5" spans="1:8" x14ac:dyDescent="0.25">
      <c r="A5" s="118"/>
      <c r="B5" s="55" t="s">
        <v>13</v>
      </c>
      <c r="C5" s="49">
        <v>0</v>
      </c>
      <c r="D5" s="50">
        <v>62</v>
      </c>
      <c r="E5" s="56">
        <f t="shared" si="0"/>
        <v>0</v>
      </c>
    </row>
    <row r="6" spans="1:8" x14ac:dyDescent="0.25">
      <c r="A6" s="118"/>
      <c r="B6" s="57" t="s">
        <v>69</v>
      </c>
      <c r="C6" s="49">
        <v>0</v>
      </c>
      <c r="D6" s="53">
        <v>366</v>
      </c>
      <c r="E6" s="58">
        <f t="shared" si="0"/>
        <v>0</v>
      </c>
    </row>
    <row r="7" spans="1:8" x14ac:dyDescent="0.25">
      <c r="A7" s="118"/>
      <c r="B7" s="55" t="s">
        <v>70</v>
      </c>
      <c r="C7" s="49">
        <v>0</v>
      </c>
      <c r="D7" s="50">
        <v>366</v>
      </c>
      <c r="E7" s="56">
        <f t="shared" si="0"/>
        <v>0</v>
      </c>
    </row>
    <row r="8" spans="1:8" x14ac:dyDescent="0.25">
      <c r="A8" s="118"/>
      <c r="B8" s="57" t="s">
        <v>71</v>
      </c>
      <c r="C8" s="49">
        <v>0</v>
      </c>
      <c r="D8" s="53">
        <v>366</v>
      </c>
      <c r="E8" s="58">
        <f t="shared" si="0"/>
        <v>0</v>
      </c>
    </row>
    <row r="9" spans="1:8" x14ac:dyDescent="0.25">
      <c r="A9" s="118"/>
      <c r="B9" s="6"/>
      <c r="C9" s="7"/>
      <c r="D9" s="11"/>
      <c r="E9" s="7"/>
    </row>
    <row r="10" spans="1:8" x14ac:dyDescent="0.25">
      <c r="A10" s="118"/>
      <c r="B10" s="29" t="s">
        <v>110</v>
      </c>
      <c r="C10" s="7"/>
      <c r="D10" s="11"/>
      <c r="E10" s="7"/>
    </row>
    <row r="11" spans="1:8" x14ac:dyDescent="0.25">
      <c r="A11" s="118"/>
      <c r="B11" s="57" t="s">
        <v>73</v>
      </c>
      <c r="C11" s="49">
        <v>0</v>
      </c>
      <c r="D11" s="53">
        <v>50</v>
      </c>
      <c r="E11" s="58">
        <f>C11*D11</f>
        <v>0</v>
      </c>
    </row>
    <row r="12" spans="1:8" x14ac:dyDescent="0.25">
      <c r="A12" s="118"/>
      <c r="B12" s="48" t="s">
        <v>78</v>
      </c>
      <c r="C12" s="49">
        <v>0</v>
      </c>
      <c r="D12" s="50">
        <v>50</v>
      </c>
      <c r="E12" s="59">
        <f>C12*D12</f>
        <v>0</v>
      </c>
    </row>
    <row r="13" spans="1:8" x14ac:dyDescent="0.25">
      <c r="A13" s="120"/>
      <c r="B13" s="57" t="s">
        <v>72</v>
      </c>
      <c r="C13" s="49">
        <v>0</v>
      </c>
      <c r="D13" s="53">
        <v>50</v>
      </c>
      <c r="E13" s="58">
        <f>C13*D13</f>
        <v>0</v>
      </c>
    </row>
    <row r="14" spans="1:8" ht="15.75" x14ac:dyDescent="0.25">
      <c r="A14" s="10"/>
      <c r="B14" s="6"/>
      <c r="C14" s="7"/>
      <c r="D14" s="11"/>
      <c r="E14" s="7"/>
    </row>
    <row r="15" spans="1:8" ht="15.75" x14ac:dyDescent="0.25">
      <c r="A15" s="10"/>
      <c r="B15" s="6"/>
      <c r="D15" s="21" t="s">
        <v>95</v>
      </c>
      <c r="E15" s="13">
        <f>SUM(E4:E14)</f>
        <v>0</v>
      </c>
    </row>
    <row r="16" spans="1:8" ht="16.5" thickBot="1" x14ac:dyDescent="0.3">
      <c r="A16" s="10"/>
    </row>
    <row r="17" spans="1:5" ht="25.5" x14ac:dyDescent="0.25">
      <c r="A17" s="30" t="s">
        <v>18</v>
      </c>
      <c r="B17" s="30" t="s">
        <v>77</v>
      </c>
      <c r="C17" s="41" t="s">
        <v>310</v>
      </c>
      <c r="D17" s="42" t="s">
        <v>12</v>
      </c>
      <c r="E17" s="30" t="s">
        <v>2</v>
      </c>
    </row>
    <row r="18" spans="1:5" x14ac:dyDescent="0.25">
      <c r="A18" s="117" t="s">
        <v>75</v>
      </c>
      <c r="B18" s="44" t="s">
        <v>9</v>
      </c>
      <c r="C18" s="45">
        <v>0</v>
      </c>
      <c r="D18" s="46">
        <v>322</v>
      </c>
      <c r="E18" s="47">
        <f>D18*C18</f>
        <v>0</v>
      </c>
    </row>
    <row r="19" spans="1:5" x14ac:dyDescent="0.25">
      <c r="A19" s="118"/>
      <c r="B19" s="48" t="s">
        <v>5</v>
      </c>
      <c r="C19" s="49">
        <v>0</v>
      </c>
      <c r="D19" s="50">
        <v>80</v>
      </c>
      <c r="E19" s="51">
        <f>D19*C19</f>
        <v>0</v>
      </c>
    </row>
    <row r="20" spans="1:5" x14ac:dyDescent="0.25">
      <c r="A20" s="118"/>
      <c r="B20" s="44" t="s">
        <v>6</v>
      </c>
      <c r="C20" s="45">
        <v>0</v>
      </c>
      <c r="D20" s="46">
        <v>242</v>
      </c>
      <c r="E20" s="47">
        <f t="shared" ref="E20:E24" si="1">D20*C20</f>
        <v>0</v>
      </c>
    </row>
    <row r="21" spans="1:5" x14ac:dyDescent="0.25">
      <c r="A21" s="118"/>
      <c r="B21" s="48" t="s">
        <v>7</v>
      </c>
      <c r="C21" s="49">
        <v>0</v>
      </c>
      <c r="D21" s="50">
        <v>100</v>
      </c>
      <c r="E21" s="51">
        <f>D21*C21</f>
        <v>0</v>
      </c>
    </row>
    <row r="22" spans="1:5" x14ac:dyDescent="0.25">
      <c r="A22" s="118"/>
      <c r="B22" s="44" t="s">
        <v>8</v>
      </c>
      <c r="C22" s="52">
        <v>0</v>
      </c>
      <c r="D22" s="46">
        <v>300</v>
      </c>
      <c r="E22" s="47">
        <f t="shared" si="1"/>
        <v>0</v>
      </c>
    </row>
    <row r="23" spans="1:5" x14ac:dyDescent="0.25">
      <c r="A23" s="118"/>
      <c r="B23" s="48" t="s">
        <v>109</v>
      </c>
      <c r="C23" s="49">
        <v>0</v>
      </c>
      <c r="D23" s="50">
        <v>100</v>
      </c>
      <c r="E23" s="51">
        <f>D23*C23</f>
        <v>0</v>
      </c>
    </row>
    <row r="24" spans="1:5" x14ac:dyDescent="0.25">
      <c r="A24" s="119"/>
      <c r="B24" s="44" t="s">
        <v>111</v>
      </c>
      <c r="C24" s="52">
        <v>0</v>
      </c>
      <c r="D24" s="53">
        <v>50</v>
      </c>
      <c r="E24" s="47">
        <f t="shared" si="1"/>
        <v>0</v>
      </c>
    </row>
    <row r="25" spans="1:5" s="23" customFormat="1" ht="15.75" x14ac:dyDescent="0.25">
      <c r="A25" s="31"/>
      <c r="B25" s="27"/>
      <c r="C25" s="28"/>
      <c r="D25" s="11"/>
      <c r="E25" s="32"/>
    </row>
    <row r="26" spans="1:5" x14ac:dyDescent="0.25">
      <c r="D26" s="21" t="s">
        <v>98</v>
      </c>
      <c r="E26" s="12">
        <f>SUM(E18:E24)</f>
        <v>0</v>
      </c>
    </row>
    <row r="28" spans="1:5" x14ac:dyDescent="0.25">
      <c r="A28" s="33" t="s">
        <v>112</v>
      </c>
      <c r="B28" t="s">
        <v>113</v>
      </c>
    </row>
    <row r="29" spans="1:5" x14ac:dyDescent="0.25">
      <c r="B29" t="s">
        <v>114</v>
      </c>
    </row>
  </sheetData>
  <protectedRanges>
    <protectedRange sqref="C19 C21:C22" name="Bereik1_1"/>
  </protectedRanges>
  <mergeCells count="3">
    <mergeCell ref="A1:E1"/>
    <mergeCell ref="A18:A24"/>
    <mergeCell ref="A4:A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topLeftCell="A10" workbookViewId="0">
      <selection activeCell="M14" sqref="M14"/>
    </sheetView>
  </sheetViews>
  <sheetFormatPr defaultRowHeight="15" x14ac:dyDescent="0.25"/>
  <cols>
    <col min="2" max="2" width="34.28515625" bestFit="1" customWidth="1"/>
    <col min="3" max="3" width="17.85546875" bestFit="1" customWidth="1"/>
    <col min="4" max="4" width="2" customWidth="1"/>
    <col min="5" max="5" width="11.5703125" customWidth="1"/>
    <col min="6" max="6" width="15" customWidth="1"/>
  </cols>
  <sheetData>
    <row r="1" spans="1:7" ht="23.25" x14ac:dyDescent="0.35">
      <c r="A1" s="121" t="s">
        <v>10</v>
      </c>
      <c r="B1" s="122"/>
      <c r="C1" s="122"/>
      <c r="D1" s="122"/>
      <c r="E1" s="122"/>
      <c r="F1" s="122"/>
      <c r="G1" s="122"/>
    </row>
    <row r="2" spans="1:7" ht="18.75" x14ac:dyDescent="0.3">
      <c r="A2" s="3"/>
      <c r="B2" s="2"/>
      <c r="C2" s="2"/>
      <c r="D2" s="2"/>
      <c r="E2" s="2"/>
      <c r="F2" s="2"/>
      <c r="G2" s="2"/>
    </row>
    <row r="3" spans="1:7" ht="18.75" x14ac:dyDescent="0.3">
      <c r="A3" s="3" t="s">
        <v>79</v>
      </c>
      <c r="B3" s="25" t="s">
        <v>80</v>
      </c>
      <c r="C3" s="2"/>
      <c r="D3" s="2"/>
      <c r="E3" s="2"/>
      <c r="F3" s="2"/>
      <c r="G3" s="2"/>
    </row>
    <row r="4" spans="1:7" ht="24" thickBot="1" x14ac:dyDescent="0.4">
      <c r="E4" s="121" t="s">
        <v>11</v>
      </c>
      <c r="F4" s="122"/>
    </row>
    <row r="5" spans="1:7" ht="25.5" x14ac:dyDescent="0.25">
      <c r="A5" s="34" t="s">
        <v>18</v>
      </c>
      <c r="B5" s="34" t="s">
        <v>1</v>
      </c>
      <c r="C5" s="34" t="s">
        <v>310</v>
      </c>
      <c r="D5" s="39"/>
      <c r="E5" s="34" t="s">
        <v>0</v>
      </c>
      <c r="F5" s="34" t="s">
        <v>2</v>
      </c>
    </row>
    <row r="6" spans="1:7" x14ac:dyDescent="0.25">
      <c r="A6" s="35" t="s">
        <v>14</v>
      </c>
      <c r="B6" s="35" t="s">
        <v>20</v>
      </c>
      <c r="C6" s="36"/>
      <c r="D6" s="40"/>
      <c r="E6" s="37">
        <v>3</v>
      </c>
      <c r="F6" s="38">
        <f>E6*C6</f>
        <v>0</v>
      </c>
    </row>
    <row r="7" spans="1:7" x14ac:dyDescent="0.25">
      <c r="A7" s="35" t="s">
        <v>14</v>
      </c>
      <c r="B7" s="35" t="s">
        <v>19</v>
      </c>
      <c r="C7" s="36"/>
      <c r="D7" s="40"/>
      <c r="E7" s="37">
        <v>1</v>
      </c>
      <c r="F7" s="38">
        <f t="shared" ref="F7:F46" si="0">E7*C7</f>
        <v>0</v>
      </c>
    </row>
    <row r="8" spans="1:7" x14ac:dyDescent="0.25">
      <c r="A8" s="35" t="s">
        <v>16</v>
      </c>
      <c r="B8" s="35" t="s">
        <v>21</v>
      </c>
      <c r="C8" s="36"/>
      <c r="D8" s="40"/>
      <c r="E8" s="37">
        <v>28</v>
      </c>
      <c r="F8" s="38">
        <f t="shared" si="0"/>
        <v>0</v>
      </c>
    </row>
    <row r="9" spans="1:7" x14ac:dyDescent="0.25">
      <c r="A9" s="35" t="s">
        <v>15</v>
      </c>
      <c r="B9" s="35" t="s">
        <v>17</v>
      </c>
      <c r="C9" s="36"/>
      <c r="D9" s="40"/>
      <c r="E9" s="37">
        <v>30</v>
      </c>
      <c r="F9" s="38">
        <f t="shared" si="0"/>
        <v>0</v>
      </c>
    </row>
    <row r="10" spans="1:7" x14ac:dyDescent="0.25">
      <c r="A10" s="35" t="s">
        <v>22</v>
      </c>
      <c r="B10" s="35" t="s">
        <v>24</v>
      </c>
      <c r="C10" s="36"/>
      <c r="D10" s="40"/>
      <c r="E10" s="37">
        <v>2</v>
      </c>
      <c r="F10" s="38">
        <f t="shared" si="0"/>
        <v>0</v>
      </c>
    </row>
    <row r="11" spans="1:7" x14ac:dyDescent="0.25">
      <c r="A11" s="35"/>
      <c r="B11" s="35" t="s">
        <v>145</v>
      </c>
      <c r="C11" s="36"/>
      <c r="D11" s="40"/>
      <c r="E11" s="37">
        <v>1</v>
      </c>
      <c r="F11" s="38">
        <f t="shared" si="0"/>
        <v>0</v>
      </c>
    </row>
    <row r="12" spans="1:7" x14ac:dyDescent="0.25">
      <c r="A12" s="35"/>
      <c r="B12" s="35" t="s">
        <v>25</v>
      </c>
      <c r="C12" s="36"/>
      <c r="D12" s="40"/>
      <c r="E12" s="37">
        <v>6</v>
      </c>
      <c r="F12" s="38">
        <f t="shared" si="0"/>
        <v>0</v>
      </c>
    </row>
    <row r="13" spans="1:7" x14ac:dyDescent="0.25">
      <c r="A13" s="35" t="s">
        <v>23</v>
      </c>
      <c r="B13" s="35" t="s">
        <v>314</v>
      </c>
      <c r="C13" s="36"/>
      <c r="D13" s="40"/>
      <c r="E13" s="37">
        <v>1</v>
      </c>
      <c r="F13" s="38">
        <f t="shared" si="0"/>
        <v>0</v>
      </c>
    </row>
    <row r="14" spans="1:7" x14ac:dyDescent="0.25">
      <c r="A14" s="35"/>
      <c r="B14" s="35" t="s">
        <v>26</v>
      </c>
      <c r="C14" s="36"/>
      <c r="D14" s="40"/>
      <c r="E14" s="37">
        <v>2</v>
      </c>
      <c r="F14" s="38">
        <f t="shared" si="0"/>
        <v>0</v>
      </c>
    </row>
    <row r="15" spans="1:7" x14ac:dyDescent="0.25">
      <c r="A15" s="60" t="s">
        <v>32</v>
      </c>
      <c r="B15" s="60" t="s">
        <v>33</v>
      </c>
      <c r="C15" s="36"/>
      <c r="D15" s="85"/>
      <c r="E15" s="61">
        <v>118</v>
      </c>
      <c r="F15" s="62">
        <f t="shared" si="0"/>
        <v>0</v>
      </c>
    </row>
    <row r="16" spans="1:7" x14ac:dyDescent="0.25">
      <c r="A16" s="35" t="s">
        <v>37</v>
      </c>
      <c r="B16" s="35" t="s">
        <v>146</v>
      </c>
      <c r="C16" s="36"/>
      <c r="D16" s="40"/>
      <c r="E16" s="37">
        <v>18</v>
      </c>
      <c r="F16" s="38">
        <f t="shared" si="0"/>
        <v>0</v>
      </c>
    </row>
    <row r="17" spans="1:6" x14ac:dyDescent="0.25">
      <c r="A17" s="35" t="s">
        <v>147</v>
      </c>
      <c r="B17" s="35" t="s">
        <v>148</v>
      </c>
      <c r="C17" s="36"/>
      <c r="D17" s="40"/>
      <c r="E17" s="37">
        <v>5</v>
      </c>
      <c r="F17" s="38">
        <f t="shared" si="0"/>
        <v>0</v>
      </c>
    </row>
    <row r="18" spans="1:6" x14ac:dyDescent="0.25">
      <c r="A18" s="35" t="s">
        <v>149</v>
      </c>
      <c r="B18" s="35" t="s">
        <v>150</v>
      </c>
      <c r="C18" s="36"/>
      <c r="D18" s="40"/>
      <c r="E18" s="37">
        <v>19</v>
      </c>
      <c r="F18" s="38">
        <f t="shared" si="0"/>
        <v>0</v>
      </c>
    </row>
    <row r="19" spans="1:6" x14ac:dyDescent="0.25">
      <c r="A19" s="35" t="s">
        <v>152</v>
      </c>
      <c r="B19" s="35" t="s">
        <v>151</v>
      </c>
      <c r="C19" s="36"/>
      <c r="D19" s="40"/>
      <c r="E19" s="37">
        <v>2</v>
      </c>
      <c r="F19" s="38">
        <f t="shared" si="0"/>
        <v>0</v>
      </c>
    </row>
    <row r="20" spans="1:6" x14ac:dyDescent="0.25">
      <c r="A20" s="35" t="s">
        <v>153</v>
      </c>
      <c r="B20" s="35" t="s">
        <v>154</v>
      </c>
      <c r="C20" s="36"/>
      <c r="D20" s="40"/>
      <c r="E20" s="37">
        <v>11</v>
      </c>
      <c r="F20" s="38">
        <f t="shared" si="0"/>
        <v>0</v>
      </c>
    </row>
    <row r="21" spans="1:6" x14ac:dyDescent="0.25">
      <c r="A21" s="60" t="s">
        <v>27</v>
      </c>
      <c r="B21" s="60" t="s">
        <v>155</v>
      </c>
      <c r="C21" s="36"/>
      <c r="D21" s="85"/>
      <c r="E21" s="61">
        <v>2</v>
      </c>
      <c r="F21" s="62">
        <f t="shared" si="0"/>
        <v>0</v>
      </c>
    </row>
    <row r="22" spans="1:6" x14ac:dyDescent="0.25">
      <c r="A22" s="60" t="s">
        <v>28</v>
      </c>
      <c r="B22" s="60" t="s">
        <v>156</v>
      </c>
      <c r="C22" s="36"/>
      <c r="D22" s="85"/>
      <c r="E22" s="61">
        <v>4</v>
      </c>
      <c r="F22" s="62">
        <f t="shared" si="0"/>
        <v>0</v>
      </c>
    </row>
    <row r="23" spans="1:6" x14ac:dyDescent="0.25">
      <c r="A23" s="60" t="s">
        <v>29</v>
      </c>
      <c r="B23" s="60" t="s">
        <v>157</v>
      </c>
      <c r="C23" s="36"/>
      <c r="D23" s="85"/>
      <c r="E23" s="61">
        <v>2</v>
      </c>
      <c r="F23" s="62">
        <f t="shared" si="0"/>
        <v>0</v>
      </c>
    </row>
    <row r="24" spans="1:6" x14ac:dyDescent="0.25">
      <c r="A24" s="35" t="s">
        <v>61</v>
      </c>
      <c r="B24" s="35" t="s">
        <v>65</v>
      </c>
      <c r="C24" s="36"/>
      <c r="D24" s="40"/>
      <c r="E24" s="37">
        <v>7</v>
      </c>
      <c r="F24" s="38">
        <f t="shared" ref="F24:F29" si="1">E24*C24</f>
        <v>0</v>
      </c>
    </row>
    <row r="25" spans="1:6" x14ac:dyDescent="0.25">
      <c r="A25" s="35"/>
      <c r="B25" s="35" t="s">
        <v>66</v>
      </c>
      <c r="C25" s="36"/>
      <c r="D25" s="40"/>
      <c r="E25" s="37">
        <v>6</v>
      </c>
      <c r="F25" s="38">
        <f t="shared" si="1"/>
        <v>0</v>
      </c>
    </row>
    <row r="26" spans="1:6" x14ac:dyDescent="0.25">
      <c r="A26" s="35" t="s">
        <v>62</v>
      </c>
      <c r="B26" s="35" t="s">
        <v>158</v>
      </c>
      <c r="C26" s="36"/>
      <c r="D26" s="40"/>
      <c r="E26" s="37">
        <v>8</v>
      </c>
      <c r="F26" s="38">
        <f t="shared" si="1"/>
        <v>0</v>
      </c>
    </row>
    <row r="27" spans="1:6" x14ac:dyDescent="0.25">
      <c r="A27" s="35" t="s">
        <v>63</v>
      </c>
      <c r="B27" s="35" t="s">
        <v>64</v>
      </c>
      <c r="C27" s="36"/>
      <c r="D27" s="40"/>
      <c r="E27" s="37">
        <v>8</v>
      </c>
      <c r="F27" s="38">
        <f t="shared" si="1"/>
        <v>0</v>
      </c>
    </row>
    <row r="28" spans="1:6" x14ac:dyDescent="0.25">
      <c r="A28" s="35"/>
      <c r="B28" s="35" t="s">
        <v>158</v>
      </c>
      <c r="C28" s="36"/>
      <c r="D28" s="40"/>
      <c r="E28" s="37">
        <v>11</v>
      </c>
      <c r="F28" s="38">
        <f t="shared" si="1"/>
        <v>0</v>
      </c>
    </row>
    <row r="29" spans="1:6" x14ac:dyDescent="0.25">
      <c r="A29" s="35" t="s">
        <v>38</v>
      </c>
      <c r="B29" s="35" t="s">
        <v>159</v>
      </c>
      <c r="C29" s="36"/>
      <c r="D29" s="40"/>
      <c r="E29" s="37">
        <v>16</v>
      </c>
      <c r="F29" s="38">
        <f t="shared" si="1"/>
        <v>0</v>
      </c>
    </row>
    <row r="30" spans="1:6" x14ac:dyDescent="0.25">
      <c r="A30" s="35" t="s">
        <v>42</v>
      </c>
      <c r="B30" s="35" t="s">
        <v>39</v>
      </c>
      <c r="C30" s="36"/>
      <c r="D30" s="40"/>
      <c r="E30" s="37">
        <v>7</v>
      </c>
      <c r="F30" s="38">
        <f t="shared" si="0"/>
        <v>0</v>
      </c>
    </row>
    <row r="31" spans="1:6" x14ac:dyDescent="0.25">
      <c r="A31" s="35" t="s">
        <v>43</v>
      </c>
      <c r="B31" s="35" t="s">
        <v>40</v>
      </c>
      <c r="C31" s="36"/>
      <c r="D31" s="40"/>
      <c r="E31" s="37">
        <v>34</v>
      </c>
      <c r="F31" s="38">
        <f t="shared" si="0"/>
        <v>0</v>
      </c>
    </row>
    <row r="32" spans="1:6" x14ac:dyDescent="0.25">
      <c r="A32" s="35" t="s">
        <v>44</v>
      </c>
      <c r="B32" s="35" t="s">
        <v>41</v>
      </c>
      <c r="C32" s="36"/>
      <c r="D32" s="40"/>
      <c r="E32" s="37">
        <v>6</v>
      </c>
      <c r="F32" s="38">
        <f t="shared" si="0"/>
        <v>0</v>
      </c>
    </row>
    <row r="33" spans="1:6" x14ac:dyDescent="0.25">
      <c r="A33" s="35" t="s">
        <v>46</v>
      </c>
      <c r="B33" s="35" t="s">
        <v>47</v>
      </c>
      <c r="C33" s="36"/>
      <c r="D33" s="40"/>
      <c r="E33" s="37">
        <v>184</v>
      </c>
      <c r="F33" s="38">
        <f t="shared" si="0"/>
        <v>0</v>
      </c>
    </row>
    <row r="34" spans="1:6" x14ac:dyDescent="0.25">
      <c r="A34" s="35" t="s">
        <v>45</v>
      </c>
      <c r="B34" s="35" t="s">
        <v>48</v>
      </c>
      <c r="C34" s="36"/>
      <c r="D34" s="40"/>
      <c r="E34" s="37">
        <v>24</v>
      </c>
      <c r="F34" s="38">
        <f t="shared" si="0"/>
        <v>0</v>
      </c>
    </row>
    <row r="35" spans="1:6" x14ac:dyDescent="0.25">
      <c r="A35" s="35" t="s">
        <v>49</v>
      </c>
      <c r="B35" s="35" t="s">
        <v>50</v>
      </c>
      <c r="C35" s="36"/>
      <c r="D35" s="40"/>
      <c r="E35" s="37">
        <v>98</v>
      </c>
      <c r="F35" s="38">
        <f t="shared" si="0"/>
        <v>0</v>
      </c>
    </row>
    <row r="36" spans="1:6" x14ac:dyDescent="0.25">
      <c r="A36" s="35" t="s">
        <v>58</v>
      </c>
      <c r="B36" s="35" t="s">
        <v>312</v>
      </c>
      <c r="C36" s="36"/>
      <c r="D36" s="40"/>
      <c r="E36" s="37">
        <v>4</v>
      </c>
      <c r="F36" s="38">
        <f>E36*C36</f>
        <v>0</v>
      </c>
    </row>
    <row r="37" spans="1:6" x14ac:dyDescent="0.25">
      <c r="A37" s="35"/>
      <c r="B37" s="35" t="s">
        <v>313</v>
      </c>
      <c r="C37" s="36"/>
      <c r="D37" s="40"/>
      <c r="E37" s="37">
        <v>3</v>
      </c>
      <c r="F37" s="38">
        <f>E37*C37</f>
        <v>0</v>
      </c>
    </row>
    <row r="38" spans="1:6" x14ac:dyDescent="0.25">
      <c r="A38" s="35" t="s">
        <v>59</v>
      </c>
      <c r="B38" s="35" t="s">
        <v>60</v>
      </c>
      <c r="C38" s="36"/>
      <c r="D38" s="40"/>
      <c r="E38" s="37">
        <v>4</v>
      </c>
      <c r="F38" s="38">
        <f>E38*C38</f>
        <v>0</v>
      </c>
    </row>
    <row r="39" spans="1:6" x14ac:dyDescent="0.25">
      <c r="A39" s="35" t="s">
        <v>67</v>
      </c>
      <c r="B39" s="35" t="s">
        <v>68</v>
      </c>
      <c r="C39" s="36"/>
      <c r="D39" s="40"/>
      <c r="E39" s="37">
        <v>4</v>
      </c>
      <c r="F39" s="38">
        <f>E39*C39</f>
        <v>0</v>
      </c>
    </row>
    <row r="40" spans="1:6" x14ac:dyDescent="0.25">
      <c r="A40" s="35" t="s">
        <v>51</v>
      </c>
      <c r="B40" s="35" t="s">
        <v>52</v>
      </c>
      <c r="C40" s="36"/>
      <c r="D40" s="40"/>
      <c r="E40" s="37">
        <v>12</v>
      </c>
      <c r="F40" s="38">
        <f t="shared" si="0"/>
        <v>0</v>
      </c>
    </row>
    <row r="41" spans="1:6" x14ac:dyDescent="0.25">
      <c r="A41" s="35" t="s">
        <v>30</v>
      </c>
      <c r="B41" s="35" t="s">
        <v>160</v>
      </c>
      <c r="C41" s="36"/>
      <c r="D41" s="40"/>
      <c r="E41" s="37">
        <v>320</v>
      </c>
      <c r="F41" s="38">
        <f t="shared" si="0"/>
        <v>0</v>
      </c>
    </row>
    <row r="42" spans="1:6" x14ac:dyDescent="0.25">
      <c r="A42" s="35" t="s">
        <v>91</v>
      </c>
      <c r="B42" s="35" t="s">
        <v>161</v>
      </c>
      <c r="C42" s="36"/>
      <c r="D42" s="40"/>
      <c r="E42" s="37">
        <v>368</v>
      </c>
      <c r="F42" s="38">
        <f t="shared" si="0"/>
        <v>0</v>
      </c>
    </row>
    <row r="43" spans="1:6" x14ac:dyDescent="0.25">
      <c r="A43" s="35" t="s">
        <v>92</v>
      </c>
      <c r="B43" s="35" t="s">
        <v>35</v>
      </c>
      <c r="C43" s="36"/>
      <c r="D43" s="40"/>
      <c r="E43" s="37">
        <v>36</v>
      </c>
      <c r="F43" s="38">
        <f t="shared" si="0"/>
        <v>0</v>
      </c>
    </row>
    <row r="44" spans="1:6" x14ac:dyDescent="0.25">
      <c r="A44" s="35" t="s">
        <v>53</v>
      </c>
      <c r="B44" s="35" t="s">
        <v>54</v>
      </c>
      <c r="C44" s="36"/>
      <c r="D44" s="40"/>
      <c r="E44" s="37">
        <v>51</v>
      </c>
      <c r="F44" s="38">
        <f t="shared" si="0"/>
        <v>0</v>
      </c>
    </row>
    <row r="45" spans="1:6" x14ac:dyDescent="0.25">
      <c r="A45" s="35" t="s">
        <v>55</v>
      </c>
      <c r="B45" s="35" t="s">
        <v>56</v>
      </c>
      <c r="C45" s="36"/>
      <c r="D45" s="40"/>
      <c r="E45" s="37">
        <v>18</v>
      </c>
      <c r="F45" s="38">
        <f t="shared" si="0"/>
        <v>0</v>
      </c>
    </row>
    <row r="46" spans="1:6" x14ac:dyDescent="0.25">
      <c r="A46" s="35" t="s">
        <v>162</v>
      </c>
      <c r="B46" s="35" t="s">
        <v>57</v>
      </c>
      <c r="C46" s="36"/>
      <c r="D46" s="40"/>
      <c r="E46" s="37">
        <v>2</v>
      </c>
      <c r="F46" s="38">
        <f t="shared" si="0"/>
        <v>0</v>
      </c>
    </row>
    <row r="47" spans="1:6" x14ac:dyDescent="0.25">
      <c r="C47" s="5"/>
      <c r="D47" s="39"/>
      <c r="E47" s="4"/>
      <c r="F47" s="5"/>
    </row>
    <row r="48" spans="1:6" x14ac:dyDescent="0.25">
      <c r="D48" s="39"/>
      <c r="E48" s="4"/>
      <c r="F48" s="12">
        <f>SUM(F6:F47)</f>
        <v>0</v>
      </c>
    </row>
    <row r="49" spans="1:9" ht="18.75" x14ac:dyDescent="0.3">
      <c r="A49" s="89" t="s">
        <v>166</v>
      </c>
      <c r="B49" s="89"/>
      <c r="C49" s="82"/>
      <c r="D49" s="83"/>
      <c r="E49" s="82"/>
      <c r="F49" s="82"/>
      <c r="G49" s="82"/>
      <c r="H49" s="82"/>
      <c r="I49" s="82"/>
    </row>
    <row r="50" spans="1:9" x14ac:dyDescent="0.25">
      <c r="A50" s="90" t="s">
        <v>167</v>
      </c>
      <c r="B50" s="90"/>
    </row>
  </sheetData>
  <mergeCells count="2">
    <mergeCell ref="A1:G1"/>
    <mergeCell ref="E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workbookViewId="0">
      <selection activeCell="B20" sqref="B20"/>
    </sheetView>
  </sheetViews>
  <sheetFormatPr defaultRowHeight="15" x14ac:dyDescent="0.25"/>
  <cols>
    <col min="2" max="2" width="55.5703125" bestFit="1" customWidth="1"/>
    <col min="3" max="3" width="17.85546875" bestFit="1" customWidth="1"/>
    <col min="4" max="4" width="4.28515625" customWidth="1"/>
    <col min="5" max="5" width="11.5703125" customWidth="1"/>
    <col min="6" max="6" width="15" customWidth="1"/>
  </cols>
  <sheetData>
    <row r="1" spans="1:7" ht="23.25" x14ac:dyDescent="0.35">
      <c r="A1" s="121" t="s">
        <v>10</v>
      </c>
      <c r="B1" s="122"/>
      <c r="C1" s="122"/>
      <c r="D1" s="122"/>
      <c r="E1" s="122"/>
      <c r="F1" s="122"/>
      <c r="G1" s="122"/>
    </row>
    <row r="2" spans="1:7" ht="18.75" x14ac:dyDescent="0.3">
      <c r="A2" s="3"/>
      <c r="B2" s="2"/>
      <c r="C2" s="2"/>
      <c r="D2" s="2"/>
      <c r="E2" s="2"/>
      <c r="F2" s="2"/>
      <c r="G2" s="2"/>
    </row>
    <row r="3" spans="1:7" ht="18.75" x14ac:dyDescent="0.3">
      <c r="A3" s="3" t="s">
        <v>79</v>
      </c>
      <c r="B3" s="25" t="s">
        <v>105</v>
      </c>
      <c r="C3" s="2"/>
      <c r="D3" s="2"/>
      <c r="E3" s="2"/>
      <c r="F3" s="2"/>
      <c r="G3" s="2"/>
    </row>
    <row r="4" spans="1:7" ht="24" thickBot="1" x14ac:dyDescent="0.4">
      <c r="E4" s="121" t="s">
        <v>11</v>
      </c>
      <c r="F4" s="122"/>
    </row>
    <row r="5" spans="1:7" ht="25.5" x14ac:dyDescent="0.25">
      <c r="A5" s="34" t="s">
        <v>18</v>
      </c>
      <c r="B5" s="34" t="s">
        <v>1</v>
      </c>
      <c r="C5" s="34" t="s">
        <v>310</v>
      </c>
      <c r="E5" s="34" t="s">
        <v>0</v>
      </c>
      <c r="F5" s="34" t="s">
        <v>2</v>
      </c>
    </row>
    <row r="6" spans="1:7" x14ac:dyDescent="0.25">
      <c r="A6" s="35" t="s">
        <v>61</v>
      </c>
      <c r="B6" s="35" t="s">
        <v>143</v>
      </c>
      <c r="C6" s="36"/>
      <c r="D6" s="35"/>
      <c r="E6" s="37">
        <v>5</v>
      </c>
      <c r="F6" s="38">
        <f>E6*C6</f>
        <v>0</v>
      </c>
    </row>
    <row r="7" spans="1:7" x14ac:dyDescent="0.25">
      <c r="A7" s="35"/>
      <c r="B7" s="35" t="s">
        <v>108</v>
      </c>
      <c r="C7" s="36"/>
      <c r="D7" s="35"/>
      <c r="E7" s="37">
        <v>8</v>
      </c>
      <c r="F7" s="38">
        <f t="shared" ref="F7:F9" si="0">E7*C7</f>
        <v>0</v>
      </c>
    </row>
    <row r="8" spans="1:7" x14ac:dyDescent="0.25">
      <c r="A8" s="35"/>
      <c r="B8" s="35" t="s">
        <v>130</v>
      </c>
      <c r="C8" s="36"/>
      <c r="D8" s="35"/>
      <c r="E8" s="37">
        <v>4</v>
      </c>
      <c r="F8" s="38">
        <f t="shared" si="0"/>
        <v>0</v>
      </c>
    </row>
    <row r="9" spans="1:7" x14ac:dyDescent="0.25">
      <c r="A9" s="35"/>
      <c r="B9" s="35" t="s">
        <v>31</v>
      </c>
      <c r="C9" s="36"/>
      <c r="D9" s="35"/>
      <c r="E9" s="37">
        <v>14</v>
      </c>
      <c r="F9" s="38">
        <f t="shared" si="0"/>
        <v>0</v>
      </c>
    </row>
    <row r="10" spans="1:7" x14ac:dyDescent="0.25">
      <c r="C10" s="8"/>
      <c r="E10" s="24"/>
      <c r="F10" s="8"/>
    </row>
    <row r="11" spans="1:7" x14ac:dyDescent="0.25">
      <c r="C11" s="8"/>
      <c r="E11" s="24"/>
      <c r="F11" s="12">
        <f>SUM(F6:F10)</f>
        <v>0</v>
      </c>
    </row>
    <row r="12" spans="1:7" x14ac:dyDescent="0.25">
      <c r="C12" s="8"/>
      <c r="E12" s="24"/>
      <c r="F12" s="8"/>
    </row>
    <row r="13" spans="1:7" ht="18.75" x14ac:dyDescent="0.3">
      <c r="A13" s="3" t="s">
        <v>79</v>
      </c>
      <c r="B13" s="25" t="s">
        <v>107</v>
      </c>
      <c r="C13" s="2"/>
      <c r="D13" s="2"/>
      <c r="E13" s="2"/>
      <c r="F13" s="2"/>
    </row>
    <row r="14" spans="1:7" ht="24" thickBot="1" x14ac:dyDescent="0.4">
      <c r="E14" s="121" t="s">
        <v>11</v>
      </c>
      <c r="F14" s="122"/>
    </row>
    <row r="15" spans="1:7" ht="25.5" x14ac:dyDescent="0.25">
      <c r="A15" s="34" t="s">
        <v>18</v>
      </c>
      <c r="B15" s="34" t="s">
        <v>1</v>
      </c>
      <c r="C15" s="34" t="s">
        <v>310</v>
      </c>
      <c r="E15" s="34" t="s">
        <v>0</v>
      </c>
      <c r="F15" s="34" t="s">
        <v>2</v>
      </c>
    </row>
    <row r="16" spans="1:7" x14ac:dyDescent="0.25">
      <c r="A16" s="35" t="s">
        <v>61</v>
      </c>
      <c r="B16" s="35" t="s">
        <v>144</v>
      </c>
      <c r="C16" s="36"/>
      <c r="D16" s="35"/>
      <c r="E16" s="37">
        <v>10</v>
      </c>
      <c r="F16" s="38">
        <f>E16*C16</f>
        <v>0</v>
      </c>
    </row>
    <row r="17" spans="1:6" x14ac:dyDescent="0.25">
      <c r="A17" s="35"/>
      <c r="B17" s="35" t="s">
        <v>126</v>
      </c>
      <c r="C17" s="36"/>
      <c r="D17" s="35"/>
      <c r="E17" s="37">
        <v>8</v>
      </c>
      <c r="F17" s="38">
        <f t="shared" ref="F17:F24" si="1">E17*C17</f>
        <v>0</v>
      </c>
    </row>
    <row r="18" spans="1:6" x14ac:dyDescent="0.25">
      <c r="A18" s="35"/>
      <c r="B18" s="104" t="s">
        <v>138</v>
      </c>
      <c r="C18" s="36"/>
      <c r="D18" s="35"/>
      <c r="E18" s="37">
        <v>9</v>
      </c>
      <c r="F18" s="38">
        <f t="shared" si="1"/>
        <v>0</v>
      </c>
    </row>
    <row r="19" spans="1:6" x14ac:dyDescent="0.25">
      <c r="A19" s="35"/>
      <c r="B19" s="104" t="s">
        <v>139</v>
      </c>
      <c r="C19" s="36"/>
      <c r="D19" s="35"/>
      <c r="E19" s="37">
        <v>4</v>
      </c>
      <c r="F19" s="38">
        <f t="shared" si="1"/>
        <v>0</v>
      </c>
    </row>
    <row r="20" spans="1:6" x14ac:dyDescent="0.25">
      <c r="A20" s="35"/>
      <c r="B20" s="104" t="s">
        <v>140</v>
      </c>
      <c r="C20" s="36"/>
      <c r="D20" s="35"/>
      <c r="E20" s="61">
        <v>3</v>
      </c>
      <c r="F20" s="38">
        <f t="shared" si="1"/>
        <v>0</v>
      </c>
    </row>
    <row r="21" spans="1:6" x14ac:dyDescent="0.25">
      <c r="A21" s="35"/>
      <c r="B21" s="104" t="s">
        <v>31</v>
      </c>
      <c r="C21" s="36"/>
      <c r="D21" s="35"/>
      <c r="E21" s="61">
        <v>6</v>
      </c>
      <c r="F21" s="38">
        <f t="shared" si="1"/>
        <v>0</v>
      </c>
    </row>
    <row r="22" spans="1:6" x14ac:dyDescent="0.25">
      <c r="A22" s="60"/>
      <c r="B22" s="104" t="s">
        <v>127</v>
      </c>
      <c r="C22" s="36"/>
      <c r="D22" s="35"/>
      <c r="E22" s="61">
        <v>7</v>
      </c>
      <c r="F22" s="38">
        <f t="shared" si="1"/>
        <v>0</v>
      </c>
    </row>
    <row r="23" spans="1:6" x14ac:dyDescent="0.25">
      <c r="A23" s="35"/>
      <c r="B23" s="104" t="s">
        <v>142</v>
      </c>
      <c r="C23" s="36"/>
      <c r="D23" s="35"/>
      <c r="E23" s="61">
        <v>2</v>
      </c>
      <c r="F23" s="38">
        <f t="shared" si="1"/>
        <v>0</v>
      </c>
    </row>
    <row r="24" spans="1:6" x14ac:dyDescent="0.25">
      <c r="A24" s="60"/>
      <c r="B24" s="104" t="s">
        <v>141</v>
      </c>
      <c r="C24" s="36"/>
      <c r="D24" s="35"/>
      <c r="E24" s="61">
        <v>12</v>
      </c>
      <c r="F24" s="38">
        <f t="shared" si="1"/>
        <v>0</v>
      </c>
    </row>
    <row r="25" spans="1:6" x14ac:dyDescent="0.25">
      <c r="C25" s="8"/>
      <c r="E25" s="4"/>
      <c r="F25" s="8"/>
    </row>
    <row r="26" spans="1:6" x14ac:dyDescent="0.25">
      <c r="C26" s="8"/>
      <c r="E26" s="4"/>
      <c r="F26" s="12">
        <f>SUM(F16:F25)</f>
        <v>0</v>
      </c>
    </row>
    <row r="27" spans="1:6" x14ac:dyDescent="0.25">
      <c r="C27" s="8"/>
      <c r="E27" s="4"/>
      <c r="F27" s="8"/>
    </row>
    <row r="28" spans="1:6" ht="18.75" x14ac:dyDescent="0.3">
      <c r="A28" s="3" t="s">
        <v>79</v>
      </c>
      <c r="B28" s="25" t="s">
        <v>106</v>
      </c>
      <c r="C28" s="2"/>
      <c r="D28" s="2"/>
      <c r="E28" s="2"/>
      <c r="F28" s="2"/>
    </row>
    <row r="29" spans="1:6" ht="24" thickBot="1" x14ac:dyDescent="0.4">
      <c r="E29" s="121" t="s">
        <v>11</v>
      </c>
      <c r="F29" s="122"/>
    </row>
    <row r="30" spans="1:6" ht="25.5" x14ac:dyDescent="0.25">
      <c r="A30" s="34" t="s">
        <v>18</v>
      </c>
      <c r="B30" s="34" t="s">
        <v>1</v>
      </c>
      <c r="C30" s="34" t="s">
        <v>310</v>
      </c>
      <c r="E30" s="34" t="s">
        <v>0</v>
      </c>
      <c r="F30" s="34" t="s">
        <v>2</v>
      </c>
    </row>
    <row r="31" spans="1:6" x14ac:dyDescent="0.25">
      <c r="A31" s="35" t="s">
        <v>61</v>
      </c>
      <c r="B31" s="35" t="s">
        <v>129</v>
      </c>
      <c r="C31" s="36"/>
      <c r="D31" s="35"/>
      <c r="E31" s="37">
        <v>10</v>
      </c>
      <c r="F31" s="38">
        <f>E31*C31</f>
        <v>0</v>
      </c>
    </row>
    <row r="32" spans="1:6" x14ac:dyDescent="0.25">
      <c r="A32" s="35"/>
      <c r="B32" s="35" t="s">
        <v>126</v>
      </c>
      <c r="C32" s="36"/>
      <c r="D32" s="35"/>
      <c r="E32" s="37">
        <v>10</v>
      </c>
      <c r="F32" s="38">
        <f t="shared" ref="F32:F43" si="2">E32*C32</f>
        <v>0</v>
      </c>
    </row>
    <row r="33" spans="1:6" x14ac:dyDescent="0.25">
      <c r="A33" s="35"/>
      <c r="B33" s="35" t="s">
        <v>31</v>
      </c>
      <c r="C33" s="36"/>
      <c r="D33" s="35"/>
      <c r="E33" s="37">
        <v>20</v>
      </c>
      <c r="F33" s="38">
        <f t="shared" si="2"/>
        <v>0</v>
      </c>
    </row>
    <row r="34" spans="1:6" x14ac:dyDescent="0.25">
      <c r="A34" s="35"/>
      <c r="B34" s="105" t="s">
        <v>141</v>
      </c>
      <c r="C34" s="36"/>
      <c r="D34" s="35"/>
      <c r="E34" s="37">
        <v>14</v>
      </c>
      <c r="F34" s="38">
        <f t="shared" si="2"/>
        <v>0</v>
      </c>
    </row>
    <row r="35" spans="1:6" x14ac:dyDescent="0.25">
      <c r="A35" s="35"/>
      <c r="B35" s="104" t="s">
        <v>131</v>
      </c>
      <c r="C35" s="36"/>
      <c r="D35" s="35"/>
      <c r="E35" s="37">
        <v>5</v>
      </c>
      <c r="F35" s="38">
        <f t="shared" si="2"/>
        <v>0</v>
      </c>
    </row>
    <row r="36" spans="1:6" x14ac:dyDescent="0.25">
      <c r="A36" s="35"/>
      <c r="B36" s="104" t="s">
        <v>132</v>
      </c>
      <c r="C36" s="36"/>
      <c r="D36" s="35"/>
      <c r="E36" s="61">
        <v>1</v>
      </c>
      <c r="F36" s="38">
        <f t="shared" si="2"/>
        <v>0</v>
      </c>
    </row>
    <row r="37" spans="1:6" x14ac:dyDescent="0.25">
      <c r="A37" s="35"/>
      <c r="B37" s="104" t="s">
        <v>133</v>
      </c>
      <c r="C37" s="36"/>
      <c r="D37" s="35"/>
      <c r="E37" s="61">
        <v>1</v>
      </c>
      <c r="F37" s="38">
        <f t="shared" si="2"/>
        <v>0</v>
      </c>
    </row>
    <row r="38" spans="1:6" x14ac:dyDescent="0.25">
      <c r="A38" s="60"/>
      <c r="B38" s="104" t="s">
        <v>134</v>
      </c>
      <c r="C38" s="36"/>
      <c r="D38" s="35"/>
      <c r="E38" s="61">
        <v>3</v>
      </c>
      <c r="F38" s="38">
        <f t="shared" si="2"/>
        <v>0</v>
      </c>
    </row>
    <row r="39" spans="1:6" x14ac:dyDescent="0.25">
      <c r="A39" s="35"/>
      <c r="B39" s="104" t="s">
        <v>127</v>
      </c>
      <c r="C39" s="36"/>
      <c r="D39" s="35"/>
      <c r="E39" s="61">
        <v>7</v>
      </c>
      <c r="F39" s="38">
        <f t="shared" si="2"/>
        <v>0</v>
      </c>
    </row>
    <row r="40" spans="1:6" x14ac:dyDescent="0.25">
      <c r="A40" s="60"/>
      <c r="B40" s="104" t="s">
        <v>135</v>
      </c>
      <c r="C40" s="36"/>
      <c r="D40" s="35"/>
      <c r="E40" s="61">
        <v>5</v>
      </c>
      <c r="F40" s="38">
        <f t="shared" si="2"/>
        <v>0</v>
      </c>
    </row>
    <row r="41" spans="1:6" x14ac:dyDescent="0.25">
      <c r="A41" s="35"/>
      <c r="B41" s="104" t="s">
        <v>136</v>
      </c>
      <c r="C41" s="36"/>
      <c r="D41" s="35"/>
      <c r="E41" s="61">
        <v>1</v>
      </c>
      <c r="F41" s="38">
        <f t="shared" si="2"/>
        <v>0</v>
      </c>
    </row>
    <row r="42" spans="1:6" x14ac:dyDescent="0.25">
      <c r="A42" s="35"/>
      <c r="B42" s="104" t="s">
        <v>137</v>
      </c>
      <c r="C42" s="36"/>
      <c r="D42" s="35"/>
      <c r="E42" s="37">
        <v>2</v>
      </c>
      <c r="F42" s="38">
        <f t="shared" si="2"/>
        <v>0</v>
      </c>
    </row>
    <row r="43" spans="1:6" x14ac:dyDescent="0.25">
      <c r="A43" s="35"/>
      <c r="B43" s="106" t="s">
        <v>128</v>
      </c>
      <c r="C43" s="36"/>
      <c r="D43" s="35"/>
      <c r="E43" s="37">
        <v>2</v>
      </c>
      <c r="F43" s="38">
        <f t="shared" si="2"/>
        <v>0</v>
      </c>
    </row>
    <row r="45" spans="1:6" x14ac:dyDescent="0.25">
      <c r="F45" s="26">
        <f>SUM(F31:F33)</f>
        <v>0</v>
      </c>
    </row>
    <row r="46" spans="1:6" x14ac:dyDescent="0.25">
      <c r="A46" s="33" t="s">
        <v>115</v>
      </c>
      <c r="B46" t="s">
        <v>116</v>
      </c>
    </row>
    <row r="49" spans="1:1" ht="18.75" x14ac:dyDescent="0.3">
      <c r="A49" s="89" t="s">
        <v>166</v>
      </c>
    </row>
    <row r="50" spans="1:1" x14ac:dyDescent="0.25">
      <c r="A50" s="90" t="s">
        <v>167</v>
      </c>
    </row>
  </sheetData>
  <mergeCells count="4">
    <mergeCell ref="E29:F29"/>
    <mergeCell ref="A1:G1"/>
    <mergeCell ref="E4:F4"/>
    <mergeCell ref="E14:F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"/>
  <sheetViews>
    <sheetView workbookViewId="0">
      <selection activeCell="G16" sqref="G16"/>
    </sheetView>
  </sheetViews>
  <sheetFormatPr defaultRowHeight="15" x14ac:dyDescent="0.25"/>
  <cols>
    <col min="1" max="1" width="7.42578125" bestFit="1" customWidth="1"/>
    <col min="2" max="2" width="34.28515625" bestFit="1" customWidth="1"/>
    <col min="3" max="3" width="14.42578125" customWidth="1"/>
    <col min="14" max="14" width="16.7109375" customWidth="1"/>
  </cols>
  <sheetData>
    <row r="1" spans="1:14" ht="26.25" customHeight="1" x14ac:dyDescent="0.25">
      <c r="D1" s="123" t="s">
        <v>311</v>
      </c>
      <c r="E1" s="123"/>
      <c r="F1" s="123"/>
      <c r="G1" s="123"/>
      <c r="H1" s="123"/>
      <c r="I1" s="123"/>
      <c r="J1" s="123"/>
      <c r="K1" s="123"/>
      <c r="L1" s="123"/>
      <c r="M1" s="123"/>
    </row>
    <row r="2" spans="1:14" x14ac:dyDescent="0.25">
      <c r="D2" s="35" t="s">
        <v>81</v>
      </c>
      <c r="E2" s="35" t="s">
        <v>82</v>
      </c>
      <c r="F2" s="35" t="s">
        <v>83</v>
      </c>
      <c r="G2" s="35" t="s">
        <v>84</v>
      </c>
      <c r="H2" s="35" t="s">
        <v>85</v>
      </c>
      <c r="I2" s="35" t="s">
        <v>86</v>
      </c>
      <c r="J2" s="35" t="s">
        <v>87</v>
      </c>
      <c r="K2" s="35" t="s">
        <v>88</v>
      </c>
      <c r="L2" s="35" t="s">
        <v>89</v>
      </c>
      <c r="M2" s="35" t="s">
        <v>90</v>
      </c>
    </row>
    <row r="3" spans="1:14" s="23" customFormat="1" x14ac:dyDescent="0.25">
      <c r="A3" s="60" t="s">
        <v>30</v>
      </c>
      <c r="B3" s="60" t="s">
        <v>31</v>
      </c>
      <c r="C3" s="61">
        <v>320</v>
      </c>
      <c r="D3" s="36">
        <v>0</v>
      </c>
      <c r="E3" s="36">
        <v>0</v>
      </c>
      <c r="F3" s="36">
        <v>0</v>
      </c>
      <c r="G3" s="36">
        <v>0</v>
      </c>
      <c r="H3" s="36">
        <v>0</v>
      </c>
      <c r="I3" s="36">
        <v>0</v>
      </c>
      <c r="J3" s="36">
        <v>0</v>
      </c>
      <c r="K3" s="36">
        <v>0</v>
      </c>
      <c r="L3" s="36">
        <v>0</v>
      </c>
      <c r="M3" s="36">
        <v>0</v>
      </c>
      <c r="N3" s="62">
        <f t="shared" ref="N3:N7" si="0">(C3*D3)+(E3*C3)+(F3*C3)+(G3*C3)+(H3*C3)+(I3*C3)+(J3*C3)+(K3*C3)+(L3*C3)+(M3*C3)</f>
        <v>0</v>
      </c>
    </row>
    <row r="4" spans="1:14" s="23" customFormat="1" x14ac:dyDescent="0.25">
      <c r="A4" s="60" t="s">
        <v>46</v>
      </c>
      <c r="B4" s="60" t="s">
        <v>47</v>
      </c>
      <c r="C4" s="61">
        <v>184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62">
        <f t="shared" si="0"/>
        <v>0</v>
      </c>
    </row>
    <row r="5" spans="1:14" s="23" customFormat="1" x14ac:dyDescent="0.25">
      <c r="A5" s="60" t="s">
        <v>45</v>
      </c>
      <c r="B5" s="60" t="s">
        <v>48</v>
      </c>
      <c r="C5" s="61">
        <v>24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62">
        <f t="shared" si="0"/>
        <v>0</v>
      </c>
    </row>
    <row r="6" spans="1:14" s="23" customFormat="1" x14ac:dyDescent="0.25">
      <c r="A6" s="60" t="s">
        <v>34</v>
      </c>
      <c r="B6" s="60" t="s">
        <v>94</v>
      </c>
      <c r="C6" s="61">
        <v>366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62">
        <f t="shared" si="0"/>
        <v>0</v>
      </c>
    </row>
    <row r="7" spans="1:14" s="23" customFormat="1" x14ac:dyDescent="0.25">
      <c r="A7" s="60" t="s">
        <v>36</v>
      </c>
      <c r="B7" s="60" t="s">
        <v>93</v>
      </c>
      <c r="C7" s="61">
        <v>400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62">
        <f t="shared" si="0"/>
        <v>0</v>
      </c>
    </row>
    <row r="9" spans="1:14" x14ac:dyDescent="0.25">
      <c r="N9" s="26">
        <f>SUM(N3:N8)</f>
        <v>0</v>
      </c>
    </row>
    <row r="11" spans="1:14" x14ac:dyDescent="0.25">
      <c r="A11" s="33" t="s">
        <v>115</v>
      </c>
      <c r="B11" s="90" t="s">
        <v>117</v>
      </c>
      <c r="C11" s="90"/>
      <c r="D11" s="90"/>
      <c r="E11" s="90"/>
      <c r="F11" s="90"/>
    </row>
  </sheetData>
  <mergeCells count="1">
    <mergeCell ref="D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63"/>
  <sheetViews>
    <sheetView tabSelected="1" topLeftCell="A46" workbookViewId="0">
      <selection activeCell="L59" sqref="L59"/>
    </sheetView>
  </sheetViews>
  <sheetFormatPr defaultRowHeight="15" x14ac:dyDescent="0.25"/>
  <cols>
    <col min="1" max="1" width="13.5703125" customWidth="1"/>
    <col min="2" max="2" width="20.5703125" bestFit="1" customWidth="1"/>
    <col min="3" max="3" width="34.28515625" bestFit="1" customWidth="1"/>
    <col min="4" max="4" width="34.28515625" customWidth="1"/>
    <col min="5" max="5" width="18.140625" customWidth="1"/>
    <col min="6" max="6" width="3.140625" customWidth="1"/>
    <col min="8" max="8" width="14.85546875" customWidth="1"/>
  </cols>
  <sheetData>
    <row r="3" spans="1:8" ht="63.75" x14ac:dyDescent="0.25">
      <c r="A3" s="102" t="s">
        <v>309</v>
      </c>
      <c r="B3" s="102" t="s">
        <v>199</v>
      </c>
      <c r="C3" s="102" t="s">
        <v>1</v>
      </c>
      <c r="D3" s="102" t="s">
        <v>200</v>
      </c>
      <c r="E3" s="102" t="s">
        <v>202</v>
      </c>
      <c r="F3" s="35"/>
      <c r="G3" s="102" t="s">
        <v>0</v>
      </c>
      <c r="H3" s="102" t="s">
        <v>2</v>
      </c>
    </row>
    <row r="4" spans="1:8" ht="18.75" x14ac:dyDescent="0.3">
      <c r="A4" s="35"/>
      <c r="B4" s="103" t="s">
        <v>168</v>
      </c>
      <c r="C4" s="84"/>
      <c r="D4" s="84"/>
      <c r="E4" s="36"/>
      <c r="F4" s="35"/>
      <c r="G4" s="84"/>
      <c r="H4" s="38"/>
    </row>
    <row r="5" spans="1:8" x14ac:dyDescent="0.25">
      <c r="A5" s="107" t="s">
        <v>205</v>
      </c>
      <c r="B5" s="35"/>
      <c r="C5" s="91" t="s">
        <v>169</v>
      </c>
      <c r="D5" s="93" t="s">
        <v>170</v>
      </c>
      <c r="E5" s="36"/>
      <c r="F5" s="35"/>
      <c r="G5" s="93">
        <v>4</v>
      </c>
      <c r="H5" s="38">
        <f t="shared" ref="H5:H61" si="0">G5*E5</f>
        <v>0</v>
      </c>
    </row>
    <row r="6" spans="1:8" x14ac:dyDescent="0.25">
      <c r="A6" s="107" t="s">
        <v>206</v>
      </c>
      <c r="B6" s="35"/>
      <c r="C6" s="91" t="s">
        <v>220</v>
      </c>
      <c r="D6" s="93" t="s">
        <v>171</v>
      </c>
      <c r="E6" s="36"/>
      <c r="F6" s="35"/>
      <c r="G6" s="93">
        <v>4</v>
      </c>
      <c r="H6" s="38">
        <f t="shared" si="0"/>
        <v>0</v>
      </c>
    </row>
    <row r="7" spans="1:8" x14ac:dyDescent="0.25">
      <c r="A7" s="107" t="s">
        <v>207</v>
      </c>
      <c r="B7" s="35"/>
      <c r="C7" s="91" t="s">
        <v>221</v>
      </c>
      <c r="D7" s="93" t="s">
        <v>173</v>
      </c>
      <c r="E7" s="36"/>
      <c r="F7" s="35"/>
      <c r="G7" s="93">
        <v>1</v>
      </c>
      <c r="H7" s="38">
        <f t="shared" si="0"/>
        <v>0</v>
      </c>
    </row>
    <row r="8" spans="1:8" x14ac:dyDescent="0.25">
      <c r="A8" s="104" t="s">
        <v>208</v>
      </c>
      <c r="B8" s="104"/>
      <c r="C8" s="104" t="s">
        <v>174</v>
      </c>
      <c r="D8" s="104" t="s">
        <v>175</v>
      </c>
      <c r="E8" s="104"/>
      <c r="F8" s="104"/>
      <c r="G8" s="104">
        <v>1</v>
      </c>
      <c r="H8" s="104">
        <f t="shared" si="0"/>
        <v>0</v>
      </c>
    </row>
    <row r="9" spans="1:8" x14ac:dyDescent="0.25">
      <c r="A9" s="104" t="s">
        <v>209</v>
      </c>
      <c r="B9" s="104"/>
      <c r="C9" s="104" t="s">
        <v>177</v>
      </c>
      <c r="D9" s="104" t="s">
        <v>176</v>
      </c>
      <c r="E9" s="104"/>
      <c r="F9" s="104"/>
      <c r="G9" s="104">
        <v>1</v>
      </c>
      <c r="H9" s="104">
        <f t="shared" si="0"/>
        <v>0</v>
      </c>
    </row>
    <row r="10" spans="1:8" x14ac:dyDescent="0.25">
      <c r="A10" s="104" t="s">
        <v>210</v>
      </c>
      <c r="B10" s="104"/>
      <c r="C10" s="104" t="s">
        <v>177</v>
      </c>
      <c r="D10" s="104" t="s">
        <v>227</v>
      </c>
      <c r="E10" s="104"/>
      <c r="F10" s="104"/>
      <c r="G10" s="104">
        <v>1</v>
      </c>
      <c r="H10" s="104">
        <f t="shared" si="0"/>
        <v>0</v>
      </c>
    </row>
    <row r="11" spans="1:8" x14ac:dyDescent="0.25">
      <c r="A11" s="104" t="s">
        <v>211</v>
      </c>
      <c r="B11" s="104"/>
      <c r="C11" s="104" t="s">
        <v>178</v>
      </c>
      <c r="D11" s="104" t="s">
        <v>179</v>
      </c>
      <c r="E11" s="104"/>
      <c r="F11" s="104"/>
      <c r="G11" s="104">
        <v>1</v>
      </c>
      <c r="H11" s="104">
        <f t="shared" si="0"/>
        <v>0</v>
      </c>
    </row>
    <row r="12" spans="1:8" x14ac:dyDescent="0.25">
      <c r="A12" s="104" t="s">
        <v>212</v>
      </c>
      <c r="B12" s="104"/>
      <c r="C12" s="104" t="s">
        <v>172</v>
      </c>
      <c r="D12" s="104" t="s">
        <v>180</v>
      </c>
      <c r="E12" s="104"/>
      <c r="F12" s="104"/>
      <c r="G12" s="104">
        <v>1</v>
      </c>
      <c r="H12" s="104">
        <f t="shared" si="0"/>
        <v>0</v>
      </c>
    </row>
    <row r="13" spans="1:8" x14ac:dyDescent="0.25">
      <c r="A13" s="107" t="s">
        <v>213</v>
      </c>
      <c r="B13" s="35"/>
      <c r="C13" s="91" t="s">
        <v>222</v>
      </c>
      <c r="D13" s="93" t="s">
        <v>181</v>
      </c>
      <c r="E13" s="36"/>
      <c r="F13" s="60"/>
      <c r="G13" s="93">
        <v>31</v>
      </c>
      <c r="H13" s="62">
        <f t="shared" si="0"/>
        <v>0</v>
      </c>
    </row>
    <row r="14" spans="1:8" x14ac:dyDescent="0.25">
      <c r="A14" s="104" t="s">
        <v>214</v>
      </c>
      <c r="B14" s="104"/>
      <c r="C14" s="104" t="s">
        <v>223</v>
      </c>
      <c r="D14" s="104" t="s">
        <v>228</v>
      </c>
      <c r="E14" s="104"/>
      <c r="F14" s="104"/>
      <c r="G14" s="104">
        <v>1</v>
      </c>
      <c r="H14" s="104">
        <f t="shared" si="0"/>
        <v>0</v>
      </c>
    </row>
    <row r="15" spans="1:8" x14ac:dyDescent="0.25">
      <c r="A15" s="104" t="s">
        <v>215</v>
      </c>
      <c r="B15" s="104"/>
      <c r="C15" s="104" t="s">
        <v>182</v>
      </c>
      <c r="D15" s="104" t="s">
        <v>183</v>
      </c>
      <c r="E15" s="104"/>
      <c r="F15" s="104"/>
      <c r="G15" s="104">
        <v>1</v>
      </c>
      <c r="H15" s="104">
        <f t="shared" si="0"/>
        <v>0</v>
      </c>
    </row>
    <row r="16" spans="1:8" x14ac:dyDescent="0.25">
      <c r="A16" s="104" t="s">
        <v>216</v>
      </c>
      <c r="B16" s="104"/>
      <c r="C16" s="104" t="s">
        <v>184</v>
      </c>
      <c r="D16" s="104" t="s">
        <v>229</v>
      </c>
      <c r="E16" s="104"/>
      <c r="F16" s="104"/>
      <c r="G16" s="104">
        <v>1</v>
      </c>
      <c r="H16" s="104">
        <f t="shared" si="0"/>
        <v>0</v>
      </c>
    </row>
    <row r="17" spans="1:8" x14ac:dyDescent="0.25">
      <c r="A17" s="104" t="s">
        <v>217</v>
      </c>
      <c r="B17" s="104"/>
      <c r="C17" s="104" t="s">
        <v>224</v>
      </c>
      <c r="D17" s="104" t="s">
        <v>230</v>
      </c>
      <c r="E17" s="104"/>
      <c r="F17" s="104"/>
      <c r="G17" s="104">
        <v>1</v>
      </c>
      <c r="H17" s="104">
        <f t="shared" si="0"/>
        <v>0</v>
      </c>
    </row>
    <row r="18" spans="1:8" x14ac:dyDescent="0.25">
      <c r="A18" s="104" t="s">
        <v>218</v>
      </c>
      <c r="B18" s="104"/>
      <c r="C18" s="104" t="s">
        <v>225</v>
      </c>
      <c r="D18" s="104" t="s">
        <v>230</v>
      </c>
      <c r="E18" s="104"/>
      <c r="F18" s="104"/>
      <c r="G18" s="104">
        <v>2</v>
      </c>
      <c r="H18" s="104">
        <f t="shared" si="0"/>
        <v>0</v>
      </c>
    </row>
    <row r="19" spans="1:8" x14ac:dyDescent="0.25">
      <c r="A19" s="104" t="s">
        <v>219</v>
      </c>
      <c r="B19" s="104"/>
      <c r="C19" s="104" t="s">
        <v>226</v>
      </c>
      <c r="D19" s="104" t="s">
        <v>231</v>
      </c>
      <c r="E19" s="104"/>
      <c r="F19" s="104"/>
      <c r="G19" s="104">
        <v>1</v>
      </c>
      <c r="H19" s="104">
        <f t="shared" si="0"/>
        <v>0</v>
      </c>
    </row>
    <row r="20" spans="1:8" ht="18.75" x14ac:dyDescent="0.3">
      <c r="A20" s="35"/>
      <c r="B20" s="103" t="s">
        <v>185</v>
      </c>
      <c r="C20" s="35"/>
      <c r="D20" s="35"/>
      <c r="E20" s="36"/>
      <c r="F20" s="35"/>
      <c r="G20" s="37"/>
      <c r="H20" s="38"/>
    </row>
    <row r="21" spans="1:8" x14ac:dyDescent="0.25">
      <c r="A21" s="107" t="s">
        <v>232</v>
      </c>
      <c r="B21" s="35"/>
      <c r="C21" s="95" t="s">
        <v>245</v>
      </c>
      <c r="D21" s="84"/>
      <c r="E21" s="36"/>
      <c r="F21" s="35"/>
      <c r="G21" s="93">
        <v>142</v>
      </c>
      <c r="H21" s="38">
        <f t="shared" si="0"/>
        <v>0</v>
      </c>
    </row>
    <row r="22" spans="1:8" x14ac:dyDescent="0.25">
      <c r="A22" s="107" t="s">
        <v>233</v>
      </c>
      <c r="B22" s="35"/>
      <c r="C22" s="95" t="s">
        <v>246</v>
      </c>
      <c r="D22" s="84"/>
      <c r="E22" s="36"/>
      <c r="F22" s="35"/>
      <c r="G22" s="93">
        <v>18</v>
      </c>
      <c r="H22" s="38">
        <f t="shared" si="0"/>
        <v>0</v>
      </c>
    </row>
    <row r="23" spans="1:8" x14ac:dyDescent="0.25">
      <c r="A23" s="107" t="s">
        <v>234</v>
      </c>
      <c r="B23" s="35"/>
      <c r="C23" s="96" t="s">
        <v>247</v>
      </c>
      <c r="D23" s="84"/>
      <c r="E23" s="36"/>
      <c r="F23" s="35"/>
      <c r="G23" s="93">
        <v>42</v>
      </c>
      <c r="H23" s="38">
        <f t="shared" si="0"/>
        <v>0</v>
      </c>
    </row>
    <row r="24" spans="1:8" x14ac:dyDescent="0.25">
      <c r="A24" s="107" t="s">
        <v>235</v>
      </c>
      <c r="B24" s="35"/>
      <c r="C24" s="96" t="s">
        <v>248</v>
      </c>
      <c r="D24" s="84"/>
      <c r="E24" s="36"/>
      <c r="F24" s="35"/>
      <c r="G24" s="93">
        <v>11</v>
      </c>
      <c r="H24" s="38">
        <f t="shared" si="0"/>
        <v>0</v>
      </c>
    </row>
    <row r="25" spans="1:8" x14ac:dyDescent="0.25">
      <c r="A25" s="107" t="s">
        <v>236</v>
      </c>
      <c r="B25" s="35"/>
      <c r="C25" s="96" t="s">
        <v>249</v>
      </c>
      <c r="D25" s="84"/>
      <c r="E25" s="36"/>
      <c r="F25" s="35"/>
      <c r="G25" s="93">
        <v>2</v>
      </c>
      <c r="H25" s="38">
        <f t="shared" si="0"/>
        <v>0</v>
      </c>
    </row>
    <row r="26" spans="1:8" x14ac:dyDescent="0.25">
      <c r="A26" s="107" t="s">
        <v>237</v>
      </c>
      <c r="B26" s="35"/>
      <c r="C26" s="96" t="s">
        <v>250</v>
      </c>
      <c r="D26" s="84"/>
      <c r="E26" s="36"/>
      <c r="F26" s="35"/>
      <c r="G26" s="93">
        <v>10</v>
      </c>
      <c r="H26" s="38">
        <f>G26*E26</f>
        <v>0</v>
      </c>
    </row>
    <row r="27" spans="1:8" x14ac:dyDescent="0.25">
      <c r="A27" s="104" t="s">
        <v>238</v>
      </c>
      <c r="B27" s="104"/>
      <c r="C27" s="104" t="s">
        <v>251</v>
      </c>
      <c r="D27" s="104"/>
      <c r="E27" s="104"/>
      <c r="F27" s="104"/>
      <c r="G27" s="104">
        <v>2</v>
      </c>
      <c r="H27" s="104">
        <f>G27*E27</f>
        <v>0</v>
      </c>
    </row>
    <row r="28" spans="1:8" ht="22.5" x14ac:dyDescent="0.25">
      <c r="A28" s="107" t="s">
        <v>239</v>
      </c>
      <c r="B28" s="35"/>
      <c r="C28" s="95" t="s">
        <v>252</v>
      </c>
      <c r="D28" s="84"/>
      <c r="E28" s="36"/>
      <c r="F28" s="35"/>
      <c r="G28" s="93">
        <v>83</v>
      </c>
      <c r="H28" s="38">
        <f>G28*E28</f>
        <v>0</v>
      </c>
    </row>
    <row r="29" spans="1:8" ht="22.5" x14ac:dyDescent="0.25">
      <c r="A29" s="107" t="s">
        <v>240</v>
      </c>
      <c r="B29" s="35"/>
      <c r="C29" s="95" t="s">
        <v>253</v>
      </c>
      <c r="D29" s="35"/>
      <c r="E29" s="36"/>
      <c r="F29" s="35"/>
      <c r="G29" s="93">
        <v>32</v>
      </c>
      <c r="H29" s="38">
        <f t="shared" ref="H29:H33" si="1">G29*E29</f>
        <v>0</v>
      </c>
    </row>
    <row r="30" spans="1:8" ht="24" x14ac:dyDescent="0.25">
      <c r="A30" s="107" t="s">
        <v>241</v>
      </c>
      <c r="B30" s="35"/>
      <c r="C30" s="91" t="s">
        <v>254</v>
      </c>
      <c r="D30" s="35"/>
      <c r="E30" s="36"/>
      <c r="F30" s="35"/>
      <c r="G30" s="93">
        <v>11</v>
      </c>
      <c r="H30" s="38">
        <f t="shared" si="1"/>
        <v>0</v>
      </c>
    </row>
    <row r="31" spans="1:8" x14ac:dyDescent="0.25">
      <c r="A31" s="107" t="s">
        <v>242</v>
      </c>
      <c r="B31" s="35"/>
      <c r="C31" s="91" t="s">
        <v>255</v>
      </c>
      <c r="D31" s="35"/>
      <c r="E31" s="36"/>
      <c r="F31" s="35"/>
      <c r="G31" s="93">
        <v>1</v>
      </c>
      <c r="H31" s="38">
        <f t="shared" si="1"/>
        <v>0</v>
      </c>
    </row>
    <row r="32" spans="1:8" x14ac:dyDescent="0.25">
      <c r="A32" s="107" t="s">
        <v>243</v>
      </c>
      <c r="B32" s="35"/>
      <c r="C32" s="91" t="s">
        <v>255</v>
      </c>
      <c r="D32" s="35"/>
      <c r="E32" s="36"/>
      <c r="F32" s="35"/>
      <c r="G32" s="93">
        <v>176</v>
      </c>
      <c r="H32" s="38">
        <f t="shared" si="1"/>
        <v>0</v>
      </c>
    </row>
    <row r="33" spans="1:8" x14ac:dyDescent="0.25">
      <c r="A33" s="107" t="s">
        <v>244</v>
      </c>
      <c r="B33" s="35"/>
      <c r="C33" s="91" t="s">
        <v>186</v>
      </c>
      <c r="D33" s="35"/>
      <c r="E33" s="36"/>
      <c r="F33" s="35"/>
      <c r="G33" s="93">
        <v>24</v>
      </c>
      <c r="H33" s="38">
        <f t="shared" si="1"/>
        <v>0</v>
      </c>
    </row>
    <row r="34" spans="1:8" ht="18.75" x14ac:dyDescent="0.3">
      <c r="A34" s="35"/>
      <c r="B34" s="103" t="s">
        <v>187</v>
      </c>
      <c r="C34" s="84"/>
      <c r="D34" s="84"/>
      <c r="E34" s="36"/>
      <c r="F34" s="35"/>
      <c r="G34" s="84"/>
      <c r="H34" s="38"/>
    </row>
    <row r="35" spans="1:8" x14ac:dyDescent="0.25">
      <c r="A35" s="104" t="s">
        <v>256</v>
      </c>
      <c r="B35" s="104"/>
      <c r="C35" s="104" t="s">
        <v>188</v>
      </c>
      <c r="D35" s="104" t="s">
        <v>189</v>
      </c>
      <c r="E35" s="104"/>
      <c r="F35" s="104"/>
      <c r="G35" s="104">
        <v>3</v>
      </c>
      <c r="H35" s="104">
        <f t="shared" si="0"/>
        <v>0</v>
      </c>
    </row>
    <row r="36" spans="1:8" x14ac:dyDescent="0.25">
      <c r="A36" s="107" t="s">
        <v>257</v>
      </c>
      <c r="B36" s="35"/>
      <c r="C36" s="91" t="s">
        <v>188</v>
      </c>
      <c r="D36" s="93" t="s">
        <v>189</v>
      </c>
      <c r="E36" s="36"/>
      <c r="F36" s="35"/>
      <c r="G36" s="93">
        <v>8</v>
      </c>
      <c r="H36" s="38">
        <f t="shared" si="0"/>
        <v>0</v>
      </c>
    </row>
    <row r="37" spans="1:8" x14ac:dyDescent="0.25">
      <c r="A37" s="107" t="s">
        <v>258</v>
      </c>
      <c r="B37" s="35"/>
      <c r="C37" s="91" t="s">
        <v>190</v>
      </c>
      <c r="D37" s="93" t="s">
        <v>191</v>
      </c>
      <c r="E37" s="36"/>
      <c r="F37" s="35"/>
      <c r="G37" s="93">
        <v>274</v>
      </c>
      <c r="H37" s="38">
        <f t="shared" si="0"/>
        <v>0</v>
      </c>
    </row>
    <row r="38" spans="1:8" x14ac:dyDescent="0.25">
      <c r="A38" s="104" t="s">
        <v>259</v>
      </c>
      <c r="B38" s="104"/>
      <c r="C38" s="104" t="s">
        <v>192</v>
      </c>
      <c r="D38" s="104" t="s">
        <v>193</v>
      </c>
      <c r="E38" s="104"/>
      <c r="F38" s="104"/>
      <c r="G38" s="104">
        <v>2</v>
      </c>
      <c r="H38" s="104">
        <f t="shared" si="0"/>
        <v>0</v>
      </c>
    </row>
    <row r="39" spans="1:8" x14ac:dyDescent="0.25">
      <c r="A39" s="104" t="s">
        <v>260</v>
      </c>
      <c r="B39" s="104"/>
      <c r="C39" s="104" t="s">
        <v>194</v>
      </c>
      <c r="D39" s="104" t="s">
        <v>267</v>
      </c>
      <c r="E39" s="104"/>
      <c r="F39" s="104"/>
      <c r="G39" s="104">
        <v>2</v>
      </c>
      <c r="H39" s="104">
        <f t="shared" si="0"/>
        <v>0</v>
      </c>
    </row>
    <row r="40" spans="1:8" x14ac:dyDescent="0.25">
      <c r="A40" s="104" t="s">
        <v>261</v>
      </c>
      <c r="B40" s="104"/>
      <c r="C40" s="104" t="s">
        <v>196</v>
      </c>
      <c r="D40" s="104" t="s">
        <v>197</v>
      </c>
      <c r="E40" s="104"/>
      <c r="F40" s="104"/>
      <c r="G40" s="104">
        <v>1</v>
      </c>
      <c r="H40" s="104">
        <f t="shared" si="0"/>
        <v>0</v>
      </c>
    </row>
    <row r="41" spans="1:8" x14ac:dyDescent="0.25">
      <c r="A41" s="104" t="s">
        <v>262</v>
      </c>
      <c r="B41" s="104"/>
      <c r="C41" s="104" t="s">
        <v>198</v>
      </c>
      <c r="D41" s="104" t="s">
        <v>195</v>
      </c>
      <c r="E41" s="104"/>
      <c r="F41" s="104"/>
      <c r="G41" s="104">
        <v>1</v>
      </c>
      <c r="H41" s="104">
        <f t="shared" si="0"/>
        <v>0</v>
      </c>
    </row>
    <row r="42" spans="1:8" x14ac:dyDescent="0.25">
      <c r="A42" s="107" t="s">
        <v>263</v>
      </c>
      <c r="B42" s="35"/>
      <c r="C42" s="97" t="s">
        <v>264</v>
      </c>
      <c r="D42" s="98" t="s">
        <v>268</v>
      </c>
      <c r="E42" s="36"/>
      <c r="F42" s="35"/>
      <c r="G42" s="93">
        <v>8</v>
      </c>
      <c r="H42" s="38">
        <f t="shared" si="0"/>
        <v>0</v>
      </c>
    </row>
    <row r="43" spans="1:8" x14ac:dyDescent="0.25">
      <c r="A43" s="107" t="s">
        <v>265</v>
      </c>
      <c r="B43" s="35"/>
      <c r="C43" s="92" t="s">
        <v>266</v>
      </c>
      <c r="D43" s="98" t="s">
        <v>269</v>
      </c>
      <c r="E43" s="36"/>
      <c r="F43" s="35"/>
      <c r="G43" s="93">
        <v>45</v>
      </c>
      <c r="H43" s="38">
        <f t="shared" si="0"/>
        <v>0</v>
      </c>
    </row>
    <row r="44" spans="1:8" ht="18.75" x14ac:dyDescent="0.3">
      <c r="A44" s="35"/>
      <c r="B44" s="103" t="s">
        <v>270</v>
      </c>
      <c r="C44" s="35"/>
      <c r="D44" s="35"/>
      <c r="E44" s="36"/>
      <c r="F44" s="35"/>
      <c r="G44" s="35"/>
      <c r="H44" s="38"/>
    </row>
    <row r="45" spans="1:8" x14ac:dyDescent="0.25">
      <c r="A45" s="107" t="s">
        <v>271</v>
      </c>
      <c r="B45" s="35"/>
      <c r="C45" s="91" t="s">
        <v>288</v>
      </c>
      <c r="D45" s="93"/>
      <c r="E45" s="36"/>
      <c r="F45" s="35"/>
      <c r="G45" s="93">
        <v>11</v>
      </c>
      <c r="H45" s="38">
        <f t="shared" si="0"/>
        <v>0</v>
      </c>
    </row>
    <row r="46" spans="1:8" x14ac:dyDescent="0.25">
      <c r="A46" s="107" t="s">
        <v>272</v>
      </c>
      <c r="B46" s="35"/>
      <c r="C46" s="91" t="s">
        <v>289</v>
      </c>
      <c r="D46" s="93"/>
      <c r="E46" s="36"/>
      <c r="F46" s="35"/>
      <c r="G46" s="93">
        <v>15</v>
      </c>
      <c r="H46" s="38">
        <f t="shared" si="0"/>
        <v>0</v>
      </c>
    </row>
    <row r="47" spans="1:8" x14ac:dyDescent="0.25">
      <c r="A47" s="107" t="s">
        <v>273</v>
      </c>
      <c r="B47" s="35"/>
      <c r="C47" s="91" t="s">
        <v>290</v>
      </c>
      <c r="D47" s="93"/>
      <c r="E47" s="36"/>
      <c r="F47" s="35"/>
      <c r="G47" s="93">
        <v>2</v>
      </c>
      <c r="H47" s="38">
        <f t="shared" si="0"/>
        <v>0</v>
      </c>
    </row>
    <row r="48" spans="1:8" x14ac:dyDescent="0.25">
      <c r="A48" s="107" t="s">
        <v>274</v>
      </c>
      <c r="B48" s="35"/>
      <c r="C48" s="91" t="s">
        <v>291</v>
      </c>
      <c r="D48" s="93"/>
      <c r="E48" s="36"/>
      <c r="F48" s="35"/>
      <c r="G48" s="93">
        <v>2</v>
      </c>
      <c r="H48" s="38">
        <f t="shared" si="0"/>
        <v>0</v>
      </c>
    </row>
    <row r="49" spans="1:8" x14ac:dyDescent="0.25">
      <c r="A49" s="107" t="s">
        <v>275</v>
      </c>
      <c r="B49" s="35"/>
      <c r="C49" s="91" t="s">
        <v>292</v>
      </c>
      <c r="D49" s="100"/>
      <c r="E49" s="36"/>
      <c r="F49" s="35"/>
      <c r="G49" s="93">
        <v>4</v>
      </c>
      <c r="H49" s="38">
        <f t="shared" si="0"/>
        <v>0</v>
      </c>
    </row>
    <row r="50" spans="1:8" x14ac:dyDescent="0.25">
      <c r="A50" s="104" t="s">
        <v>276</v>
      </c>
      <c r="B50" s="104"/>
      <c r="C50" s="104" t="s">
        <v>293</v>
      </c>
      <c r="D50" s="104" t="s">
        <v>303</v>
      </c>
      <c r="E50" s="104"/>
      <c r="F50" s="104"/>
      <c r="G50" s="104">
        <v>1</v>
      </c>
      <c r="H50" s="104">
        <f t="shared" si="0"/>
        <v>0</v>
      </c>
    </row>
    <row r="51" spans="1:8" x14ac:dyDescent="0.25">
      <c r="A51" s="107" t="s">
        <v>277</v>
      </c>
      <c r="B51" s="35"/>
      <c r="C51" s="91" t="s">
        <v>294</v>
      </c>
      <c r="D51" s="93"/>
      <c r="E51" s="36"/>
      <c r="F51" s="35"/>
      <c r="G51" s="93">
        <v>9</v>
      </c>
      <c r="H51" s="38">
        <f t="shared" si="0"/>
        <v>0</v>
      </c>
    </row>
    <row r="52" spans="1:8" x14ac:dyDescent="0.25">
      <c r="A52" s="104" t="s">
        <v>278</v>
      </c>
      <c r="B52" s="104"/>
      <c r="C52" s="104" t="s">
        <v>295</v>
      </c>
      <c r="D52" s="104" t="s">
        <v>304</v>
      </c>
      <c r="E52" s="104"/>
      <c r="F52" s="104"/>
      <c r="G52" s="104">
        <v>2</v>
      </c>
      <c r="H52" s="104">
        <f t="shared" si="0"/>
        <v>0</v>
      </c>
    </row>
    <row r="53" spans="1:8" x14ac:dyDescent="0.25">
      <c r="A53" s="107" t="s">
        <v>279</v>
      </c>
      <c r="B53" s="35"/>
      <c r="C53" s="91" t="s">
        <v>296</v>
      </c>
      <c r="D53" s="100"/>
      <c r="E53" s="36"/>
      <c r="F53" s="35"/>
      <c r="G53" s="93">
        <v>5</v>
      </c>
      <c r="H53" s="38">
        <f t="shared" si="0"/>
        <v>0</v>
      </c>
    </row>
    <row r="54" spans="1:8" x14ac:dyDescent="0.25">
      <c r="A54" s="107" t="s">
        <v>280</v>
      </c>
      <c r="B54" s="35"/>
      <c r="C54" s="91" t="s">
        <v>201</v>
      </c>
      <c r="D54" s="93"/>
      <c r="E54" s="36"/>
      <c r="F54" s="35"/>
      <c r="G54" s="93">
        <v>9</v>
      </c>
      <c r="H54" s="38">
        <f t="shared" si="0"/>
        <v>0</v>
      </c>
    </row>
    <row r="55" spans="1:8" x14ac:dyDescent="0.25">
      <c r="A55" s="104" t="s">
        <v>281</v>
      </c>
      <c r="B55" s="104"/>
      <c r="C55" s="104" t="s">
        <v>297</v>
      </c>
      <c r="D55" s="104" t="s">
        <v>305</v>
      </c>
      <c r="E55" s="104"/>
      <c r="F55" s="104"/>
      <c r="G55" s="104">
        <v>10</v>
      </c>
      <c r="H55" s="104">
        <f t="shared" si="0"/>
        <v>0</v>
      </c>
    </row>
    <row r="56" spans="1:8" x14ac:dyDescent="0.25">
      <c r="A56" s="104" t="s">
        <v>282</v>
      </c>
      <c r="B56" s="104"/>
      <c r="C56" s="104" t="s">
        <v>297</v>
      </c>
      <c r="D56" s="104" t="s">
        <v>230</v>
      </c>
      <c r="E56" s="104"/>
      <c r="F56" s="104"/>
      <c r="G56" s="104">
        <v>1</v>
      </c>
      <c r="H56" s="104">
        <f t="shared" si="0"/>
        <v>0</v>
      </c>
    </row>
    <row r="57" spans="1:8" x14ac:dyDescent="0.25">
      <c r="A57" s="107" t="s">
        <v>283</v>
      </c>
      <c r="B57" s="35"/>
      <c r="C57" s="92" t="s">
        <v>298</v>
      </c>
      <c r="D57" s="94"/>
      <c r="E57" s="36"/>
      <c r="F57" s="35"/>
      <c r="G57" s="93">
        <v>20</v>
      </c>
      <c r="H57" s="38">
        <f t="shared" si="0"/>
        <v>0</v>
      </c>
    </row>
    <row r="58" spans="1:8" x14ac:dyDescent="0.25">
      <c r="A58" s="104" t="s">
        <v>284</v>
      </c>
      <c r="B58" s="104"/>
      <c r="C58" s="104" t="s">
        <v>299</v>
      </c>
      <c r="D58" s="104" t="s">
        <v>306</v>
      </c>
      <c r="E58" s="104"/>
      <c r="F58" s="104"/>
      <c r="G58" s="104">
        <v>1</v>
      </c>
      <c r="H58" s="104">
        <f t="shared" si="0"/>
        <v>0</v>
      </c>
    </row>
    <row r="59" spans="1:8" x14ac:dyDescent="0.25">
      <c r="A59" s="104" t="s">
        <v>285</v>
      </c>
      <c r="B59" s="104"/>
      <c r="C59" s="104" t="s">
        <v>300</v>
      </c>
      <c r="D59" s="104" t="s">
        <v>307</v>
      </c>
      <c r="E59" s="104"/>
      <c r="F59" s="104"/>
      <c r="G59" s="104">
        <v>1</v>
      </c>
      <c r="H59" s="104">
        <f t="shared" si="0"/>
        <v>0</v>
      </c>
    </row>
    <row r="60" spans="1:8" x14ac:dyDescent="0.25">
      <c r="A60" s="107" t="s">
        <v>286</v>
      </c>
      <c r="B60" s="35"/>
      <c r="C60" s="99" t="s">
        <v>301</v>
      </c>
      <c r="D60" s="93">
        <v>160</v>
      </c>
      <c r="E60" s="36"/>
      <c r="F60" s="35"/>
      <c r="G60" s="93">
        <v>3</v>
      </c>
      <c r="H60" s="38">
        <f t="shared" si="0"/>
        <v>0</v>
      </c>
    </row>
    <row r="61" spans="1:8" x14ac:dyDescent="0.25">
      <c r="A61" s="107" t="s">
        <v>287</v>
      </c>
      <c r="B61" s="35"/>
      <c r="C61" s="99" t="s">
        <v>302</v>
      </c>
      <c r="D61" s="101" t="s">
        <v>308</v>
      </c>
      <c r="E61" s="36"/>
      <c r="F61" s="35"/>
      <c r="G61" s="93">
        <v>1</v>
      </c>
      <c r="H61" s="38">
        <f t="shared" si="0"/>
        <v>0</v>
      </c>
    </row>
    <row r="63" spans="1:8" x14ac:dyDescent="0.25">
      <c r="H63" s="86">
        <f>SUM(H5:H61)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Totale aanbiedingsprijs</vt:lpstr>
      <vt:lpstr>refurbishen</vt:lpstr>
      <vt:lpstr>Aanschaf provinciehuis</vt:lpstr>
      <vt:lpstr>Aanschaf vestigingen</vt:lpstr>
      <vt:lpstr>ALL in onderhoudskosten </vt:lpstr>
      <vt:lpstr>Restwaarde retour meubilair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de Vries</dc:creator>
  <cp:lastModifiedBy>Petie Schellingerhout</cp:lastModifiedBy>
  <dcterms:created xsi:type="dcterms:W3CDTF">2018-07-06T10:39:43Z</dcterms:created>
  <dcterms:modified xsi:type="dcterms:W3CDTF">2018-12-12T13:10:00Z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