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RAJECTEN\DUO+\10.Automatisering\GEZ 201807 - 84553 DUO+ Werkplekken, switches en smartphones\04.aanbestedingsdocument\"/>
    </mc:Choice>
  </mc:AlternateContent>
  <xr:revisionPtr revIDLastSave="0" documentId="8_{C28C4FAD-9A6E-40E0-928F-485F749B9D48}" xr6:coauthVersionLast="34" xr6:coauthVersionMax="34" xr10:uidLastSave="{00000000-0000-0000-0000-000000000000}"/>
  <bookViews>
    <workbookView xWindow="0" yWindow="0" windowWidth="28800" windowHeight="11625" tabRatio="801" activeTab="5" xr2:uid="{00000000-000D-0000-FFFF-FFFF00000000}"/>
  </bookViews>
  <sheets>
    <sheet name="TCO overzicht" sheetId="3" r:id="rId1"/>
    <sheet name="Werkplekhardware" sheetId="2" r:id="rId2"/>
    <sheet name="Serverhardware" sheetId="10" r:id="rId3"/>
    <sheet name="Netwerkhardware" sheetId="6" r:id="rId4"/>
    <sheet name="Smartphones" sheetId="11" r:id="rId5"/>
    <sheet name="In te ruilen hardware" sheetId="12" r:id="rId6"/>
  </sheets>
  <definedNames>
    <definedName name="_xlnm.Print_Area" localSheetId="0">'TCO overzicht'!$A$3:$B$36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2" l="1"/>
  <c r="E25" i="12"/>
  <c r="E24" i="12"/>
  <c r="E23" i="12"/>
  <c r="E22" i="12"/>
  <c r="E18" i="12"/>
  <c r="E17" i="12"/>
  <c r="E16" i="12"/>
  <c r="E15" i="12"/>
  <c r="E14" i="12"/>
  <c r="E13" i="12"/>
  <c r="E12" i="12"/>
  <c r="E8" i="12"/>
  <c r="E7" i="12"/>
  <c r="E6" i="12"/>
  <c r="E5" i="12"/>
  <c r="E28" i="12" l="1"/>
  <c r="B10" i="3" s="1"/>
  <c r="E6" i="11"/>
  <c r="B8" i="3" s="1"/>
  <c r="E5" i="11"/>
  <c r="E4" i="11"/>
  <c r="E8" i="11" s="1"/>
  <c r="E39" i="6" l="1"/>
  <c r="E38" i="6"/>
  <c r="E33" i="6"/>
  <c r="E34" i="6"/>
  <c r="E32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2" i="6"/>
  <c r="E11" i="6"/>
  <c r="E6" i="6"/>
  <c r="E7" i="6"/>
  <c r="E5" i="6"/>
  <c r="E4" i="10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41" i="6" l="1"/>
  <c r="B7" i="3"/>
  <c r="E18" i="2"/>
  <c r="B5" i="3" s="1"/>
  <c r="E7" i="10"/>
  <c r="E6" i="10"/>
  <c r="E5" i="10"/>
  <c r="E9" i="10" l="1"/>
  <c r="B6" i="3"/>
  <c r="B9" i="3" s="1"/>
  <c r="B11" i="3" s="1"/>
</calcChain>
</file>

<file path=xl/sharedStrings.xml><?xml version="1.0" encoding="utf-8"?>
<sst xmlns="http://schemas.openxmlformats.org/spreadsheetml/2006/main" count="168" uniqueCount="114">
  <si>
    <t xml:space="preserve">Omschrijving </t>
  </si>
  <si>
    <t>Kosten</t>
  </si>
  <si>
    <t xml:space="preserve">  </t>
  </si>
  <si>
    <t>Aantal</t>
  </si>
  <si>
    <t>Adviesprijs per stuk</t>
  </si>
  <si>
    <t>Totaalprijs</t>
  </si>
  <si>
    <t>Mechanisch dockingstation</t>
  </si>
  <si>
    <t>Bluetooth computermuis</t>
  </si>
  <si>
    <t>Bedraad QWERTY-toetsenbord</t>
  </si>
  <si>
    <t>Invullen door Inschrijver</t>
  </si>
  <si>
    <t>Telt automatisch</t>
  </si>
  <si>
    <t xml:space="preserve">Totaalprijs </t>
  </si>
  <si>
    <t>USB-C Thunderbold dockingstation</t>
  </si>
  <si>
    <t xml:space="preserve">Universele USB-C lader 65 watt </t>
  </si>
  <si>
    <t>1 meter ivoor patch kabel, Cat6u, 24 AWG waarde</t>
  </si>
  <si>
    <t>1,5 meter ivoor patch kabel, Cat6u, 24 AWG waarde</t>
  </si>
  <si>
    <t>2 meter ivoor patch kabel, Cat6u, 24 AWG waarde</t>
  </si>
  <si>
    <t>2,5 meter ivoor patch kabel, Cat6u, 24 AWG waarde</t>
  </si>
  <si>
    <t>3 meter ivoor patch kabel, Cat6u, 24 AWG waarde</t>
  </si>
  <si>
    <t>5 meter ivoor patch kabel, Cat6u, 24 AWG waarde</t>
  </si>
  <si>
    <t>2 meter geel patch kabel, Cat6u, 24 AWG waarde</t>
  </si>
  <si>
    <t>2 meter groen patch kabel, Cat6u, 24 AWG waarde</t>
  </si>
  <si>
    <t>2,5 meter groen patch kabel, Cat6u, 24 AWG waarde</t>
  </si>
  <si>
    <t>2 meter zwart patch kabel, Cat6u, 24 AWG waarde</t>
  </si>
  <si>
    <t>2,5 meter zwart patch kabel, Cat6u, 24 AWG waarde</t>
  </si>
  <si>
    <t>10 meter rood patch kabel, Cat6u, 24 AWG waarde</t>
  </si>
  <si>
    <t>15 meter rood patch kabel, Cat6u, 24 AWG waarde</t>
  </si>
  <si>
    <t>Korting (%)</t>
  </si>
  <si>
    <t>Kostenoverzicht (TCO)</t>
  </si>
  <si>
    <t>Smartphones</t>
  </si>
  <si>
    <t>Core-switches</t>
  </si>
  <si>
    <t>Patchkabels</t>
  </si>
  <si>
    <t>Adviesprijs
per stuk</t>
  </si>
  <si>
    <t>Edge-switches</t>
  </si>
  <si>
    <t>Prijs per stuk
voor 5 jaar</t>
  </si>
  <si>
    <t>Smartphones incl. onderhoud en support</t>
  </si>
  <si>
    <t>Smartphones
TOTAAL</t>
  </si>
  <si>
    <t>TOTAAL</t>
  </si>
  <si>
    <t>Model</t>
  </si>
  <si>
    <t>PCT6248P</t>
  </si>
  <si>
    <t>Dell PowerConnect 6248P</t>
  </si>
  <si>
    <t>PCT6224</t>
  </si>
  <si>
    <t>Dell 24 port Gigabit Ethernet</t>
  </si>
  <si>
    <t>Dell PowerConnect 6224F</t>
  </si>
  <si>
    <t>PCT6224P</t>
  </si>
  <si>
    <t>Dell PowerConnect 6224P</t>
  </si>
  <si>
    <t>J8165A</t>
  </si>
  <si>
    <t>HP ProCurve switch 2650-PWR</t>
  </si>
  <si>
    <t>J9089A</t>
  </si>
  <si>
    <t>HP ProCurve Switch 2610-48/PWR</t>
  </si>
  <si>
    <t xml:space="preserve">J9733A </t>
  </si>
  <si>
    <t>2920 2-Port Stacking module</t>
  </si>
  <si>
    <t>J9279A</t>
  </si>
  <si>
    <t>HP ProCurve switch 2510G-24</t>
  </si>
  <si>
    <t>HP ProCurve Switch 2650-PWR</t>
  </si>
  <si>
    <t xml:space="preserve">HP ProCurve Switch 2610-24/12PWR </t>
  </si>
  <si>
    <t>J9147A</t>
  </si>
  <si>
    <t>HP ProCurve switch 2910-48G al Switch</t>
  </si>
  <si>
    <t>J9576A  (stack)</t>
  </si>
  <si>
    <t xml:space="preserve">HP Aruba 3800 48G 4SFP+ Switch </t>
  </si>
  <si>
    <t>J9145A</t>
  </si>
  <si>
    <t>HP ProCurve switch E2910-24Gal</t>
  </si>
  <si>
    <t>HP ProCurve switch 2610-48-PWR</t>
  </si>
  <si>
    <t>J9299A</t>
  </si>
  <si>
    <t xml:space="preserve">HP ProCurve switch 2520G-24-PoE </t>
  </si>
  <si>
    <t>Inruilprijs per stuk</t>
  </si>
  <si>
    <t>SUBTOTAAL</t>
  </si>
  <si>
    <t>+</t>
  </si>
  <si>
    <t>-</t>
  </si>
  <si>
    <t>Prijs van de smartphones</t>
  </si>
  <si>
    <t>Core-switches support</t>
  </si>
  <si>
    <t>Edge-switches support</t>
  </si>
  <si>
    <t>Monitor 24 inch</t>
  </si>
  <si>
    <t>Werkplekhardware</t>
  </si>
  <si>
    <t>Werkplekhardware incl. onderhoud en support</t>
  </si>
  <si>
    <t>Prijs van de werkplekhardware</t>
  </si>
  <si>
    <t>Prijs van de serverhardware</t>
  </si>
  <si>
    <t>Prijs van de netwerkhardware</t>
  </si>
  <si>
    <t>Inruilprijs van de in te ruilen hardware</t>
  </si>
  <si>
    <t>Serverhardware</t>
  </si>
  <si>
    <t>Serverhardware incl. onderhoud en support</t>
  </si>
  <si>
    <t>Serverhardware
TOTAAL</t>
  </si>
  <si>
    <t>Werkplekhardware
TOTAAL</t>
  </si>
  <si>
    <t>Netwerkhardware</t>
  </si>
  <si>
    <t>Netwerkhardware
TOTAAL</t>
  </si>
  <si>
    <t>In te ruilen hardware</t>
  </si>
  <si>
    <t>In te ruilen hardware
TOTAAL</t>
  </si>
  <si>
    <t>In te ruilen hardware Diemen</t>
  </si>
  <si>
    <t>In te ruilen hardware Uithoorn</t>
  </si>
  <si>
    <t>In te ruilen hardware Ouder-Amstel</t>
  </si>
  <si>
    <r>
      <rPr>
        <b/>
        <sz val="11"/>
        <color theme="1"/>
        <rFont val="Calibri"/>
        <family val="2"/>
        <scheme val="minor"/>
      </rPr>
      <t>Server type A</t>
    </r>
    <r>
      <rPr>
        <sz val="11"/>
        <color theme="1"/>
        <rFont val="Calibri"/>
        <family val="2"/>
        <scheme val="minor"/>
      </rPr>
      <t xml:space="preserve">
Geheugen: 512 GB geheugen schaalbaar naar 1024 GB zonder verwijdering van bestaande geheugen modulen;
Minimale performance SPECspeed2017_fp_base = 110 (2 sockets gevuld);
Aanbieding op basis van 1 gevulde processor sockets met 16 cores;
Connectiviteit;
4x 480GB SSD disks;
10 Gbps redundant (totaal 20 Gbps).</t>
    </r>
  </si>
  <si>
    <r>
      <rPr>
        <b/>
        <sz val="11"/>
        <color theme="1"/>
        <rFont val="Calibri"/>
        <family val="2"/>
        <scheme val="minor"/>
      </rPr>
      <t>Server type B</t>
    </r>
    <r>
      <rPr>
        <sz val="11"/>
        <color theme="1"/>
        <rFont val="Calibri"/>
        <family val="2"/>
        <scheme val="minor"/>
      </rPr>
      <t xml:space="preserve">
Geheugen: 512 GB geheugen schaalbaar naar 1024 GB zonder verwijdering van bestaande geheugen modulen;
Minimale performance SPECspeed2017_fp_base = 110 (2 sockets gevuld);
Aanbieding op basis van 1 gevulde processor sockets met 16 cores;
Connectiviteit;
16x 500GB 7.2K SAS disks;
1 Gbps redundant (totaal 20 Gbps).</t>
    </r>
  </si>
  <si>
    <r>
      <rPr>
        <b/>
        <sz val="11"/>
        <color theme="1"/>
        <rFont val="Calibri"/>
        <family val="2"/>
        <scheme val="minor"/>
      </rPr>
      <t>Supportdienstverlening server type A</t>
    </r>
    <r>
      <rPr>
        <sz val="11"/>
        <color theme="1"/>
        <rFont val="Calibri"/>
        <family val="2"/>
        <scheme val="minor"/>
      </rPr>
      <t xml:space="preserve">
24x7x365 uur on-site support onderhoudscontact gedurende een periode van vijf jaar, inclusief voorrijkosten, vervangende onderdelen, etc.
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</si>
  <si>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Supportdienstverlening server type B</t>
    </r>
    <r>
      <rPr>
        <sz val="11"/>
        <color theme="1"/>
        <rFont val="Calibri"/>
        <family val="2"/>
        <scheme val="minor"/>
      </rPr>
      <t xml:space="preserve">
24x7x365 uur on-site support onderhoudscontact gedurende een periode van vijf jaar, inclusief voorrijkosten, vervangende onderdelen, etc.
Software- en firmware updates dienen inclusief te zijn voor ten minste vijf jaar.</t>
    </r>
  </si>
  <si>
    <t>Bedrade computermuis</t>
  </si>
  <si>
    <r>
      <rPr>
        <b/>
        <sz val="11"/>
        <color theme="1"/>
        <rFont val="Calibri"/>
        <family val="2"/>
        <scheme val="minor"/>
      </rPr>
      <t>Edge-switch type 1</t>
    </r>
    <r>
      <rPr>
        <sz val="11"/>
        <color theme="1"/>
        <rFont val="Calibri"/>
        <family val="2"/>
        <scheme val="minor"/>
      </rPr>
      <t xml:space="preserve">
24 poorten met PoE+ (802.3at) functionaliteit; de performance van de edge switches dient te voldoen aan: minimale switching capacity van 50 Gbps op basis van 24 poorten en minimale Mpps van 90 op basis van 24 poorten.</t>
    </r>
  </si>
  <si>
    <r>
      <rPr>
        <b/>
        <sz val="11"/>
        <color theme="1"/>
        <rFont val="Calibri"/>
        <family val="2"/>
        <scheme val="minor"/>
      </rPr>
      <t>Edge-switch type 2</t>
    </r>
    <r>
      <rPr>
        <sz val="11"/>
        <color theme="1"/>
        <rFont val="Calibri"/>
        <family val="2"/>
        <scheme val="minor"/>
      </rPr>
      <t xml:space="preserve">
48 poorten met PoE+ (802.3at) functionaliteit; de performance van de edge switches dient te voldoen aan: minimale switching capacity van 100 Gbps op basis van 48 poorten en minimale Mpps van 110 op basis van 48 poorten.</t>
    </r>
  </si>
  <si>
    <r>
      <rPr>
        <b/>
        <sz val="11"/>
        <color theme="1"/>
        <rFont val="Calibri"/>
        <family val="2"/>
        <scheme val="minor"/>
      </rPr>
      <t>Core-switch type 1</t>
    </r>
    <r>
      <rPr>
        <sz val="11"/>
        <color theme="1"/>
        <rFont val="Calibri"/>
        <family val="2"/>
        <scheme val="minor"/>
      </rPr>
      <t xml:space="preserve">
De performance van de core switches is van cruciaal belang en dient minimaal te voldoen aan switching capacity van 280 Gbps op basis van 12 SFP poorten en 4 SFP+. De Mpps is minimaal 210.</t>
    </r>
  </si>
  <si>
    <r>
      <rPr>
        <b/>
        <sz val="11"/>
        <color theme="1"/>
        <rFont val="Calibri"/>
        <family val="2"/>
        <scheme val="minor"/>
      </rPr>
      <t>Core-switch type 2</t>
    </r>
    <r>
      <rPr>
        <sz val="11"/>
        <color theme="1"/>
        <rFont val="Calibri"/>
        <family val="2"/>
        <scheme val="minor"/>
      </rPr>
      <t xml:space="preserve">
De performance van de core switches is van cruciaal belang en dient minimaal te voldoen aan switching capacity van 280 Gbps op basis van 24 1000Base-T poorten 4 SFP+ poorten. De Mpps is minimaal 210.</t>
    </r>
  </si>
  <si>
    <r>
      <rPr>
        <b/>
        <sz val="11"/>
        <color theme="1"/>
        <rFont val="Calibri"/>
        <family val="2"/>
        <scheme val="minor"/>
      </rPr>
      <t>Core-switch type 3</t>
    </r>
    <r>
      <rPr>
        <sz val="11"/>
        <color theme="1"/>
        <rFont val="Calibri"/>
        <family val="2"/>
        <scheme val="minor"/>
      </rPr>
      <t xml:space="preserve">
De performance van de core switches is van cruciaal belang en dient minimaal te voldoen aan switching capacity van 280 Gbps op basis van 24 1000Base-T poorten inclusief 4 SFP+ poorten. De Mpps is minimaal 210.</t>
    </r>
  </si>
  <si>
    <r>
      <rPr>
        <b/>
        <sz val="11"/>
        <color theme="1"/>
        <rFont val="Calibri"/>
        <family val="2"/>
        <scheme val="minor"/>
      </rPr>
      <t>Core-switch type 1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</si>
  <si>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Core-switch type 2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</si>
  <si>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Core-switch type 3</t>
    </r>
    <r>
      <rPr>
        <sz val="11"/>
        <color theme="1"/>
        <rFont val="Calibri"/>
        <family val="2"/>
        <scheme val="minor"/>
      </rPr>
      <t xml:space="preserve">
Next-businessday onderhoudscontact gedurende een periode van vijf jaar, incl. voorrijkosten, vervangende onderdelen, etc.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</si>
  <si>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Edge-switch type 1</t>
    </r>
    <r>
      <rPr>
        <sz val="11"/>
        <color theme="1"/>
        <rFont val="Calibri"/>
        <family val="2"/>
        <scheme val="minor"/>
      </rPr>
      <t xml:space="preserve">
Next-business day omruilgarantie gedurende de looptijd van vijf jaar. Software- en firmware updates dienen inclusief te zijn voor ten minste vijf jaar.</t>
    </r>
  </si>
  <si>
    <r>
      <rPr>
        <b/>
        <sz val="11"/>
        <color theme="1"/>
        <rFont val="Calibri"/>
        <family val="2"/>
        <scheme val="minor"/>
      </rPr>
      <t>Edge-switch type 2</t>
    </r>
    <r>
      <rPr>
        <sz val="11"/>
        <color theme="1"/>
        <rFont val="Calibri"/>
        <family val="2"/>
        <scheme val="minor"/>
      </rPr>
      <t xml:space="preserve">
Next-business day omruilgarantie gedurende de looptijd van vijf jaar. Software- en firmware updates dienen inclusief te zijn voor ten minste vijf jaar.</t>
    </r>
  </si>
  <si>
    <t>Werkplek type A: 14 inch notebook</t>
  </si>
  <si>
    <t>Werkplek type B: 15 inch notebook</t>
  </si>
  <si>
    <t>Werkplek type C: 14 inch ultrabook</t>
  </si>
  <si>
    <t>Werkplek type D: 2-in-1 met afneembaar toetsenbord</t>
  </si>
  <si>
    <t xml:space="preserve">Werkplek type E: 360° 2-in-1 </t>
  </si>
  <si>
    <t>Werkplek type F: SFF desktop</t>
  </si>
  <si>
    <t>Smartphone type A (Android)</t>
  </si>
  <si>
    <t>Smartphone type B (Android)</t>
  </si>
  <si>
    <t>Smartphone type C (iOS)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</si>
</sst>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000000"/>
      <name val="ArialMT"/>
    </font>
    <font>
      <sz val="11"/>
      <name val="Calibri"/>
      <family val="2"/>
      <scheme val="minor"/>
    </font>
    <font>
      <sz val="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E71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4" fillId="0" borderId="0"/>
  </cellStyleXfs>
  <cellXfs count="191">
    <xf numFmtId="0" fontId="0" fillId="0" borderId="0" xfId="0"/>
    <xf numFmtId="0" fontId="0" fillId="3" borderId="0" xfId="0" applyFill="1"/>
    <xf numFmtId="0" fontId="21" fillId="6" borderId="3" xfId="0" applyFont="1" applyFill="1" applyBorder="1"/>
    <xf numFmtId="0" fontId="14" fillId="3" borderId="0" xfId="0" applyFont="1" applyFill="1"/>
    <xf numFmtId="0" fontId="22" fillId="8" borderId="3" xfId="0" applyFont="1" applyFill="1" applyBorder="1"/>
    <xf numFmtId="0" fontId="10" fillId="3" borderId="0" xfId="21" applyFont="1" applyFill="1"/>
    <xf numFmtId="0" fontId="10" fillId="3" borderId="0" xfId="21" applyFont="1" applyFill="1" applyAlignment="1">
      <alignment horizontal="left"/>
    </xf>
    <xf numFmtId="0" fontId="10" fillId="3" borderId="0" xfId="21" applyFont="1" applyFill="1" applyAlignment="1">
      <alignment wrapText="1"/>
    </xf>
    <xf numFmtId="0" fontId="20" fillId="3" borderId="0" xfId="21" applyFont="1" applyFill="1" applyAlignment="1">
      <alignment vertical="center" wrapText="1"/>
    </xf>
    <xf numFmtId="0" fontId="5" fillId="3" borderId="0" xfId="0" applyFont="1" applyFill="1"/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7" fillId="3" borderId="0" xfId="21" applyFill="1" applyAlignment="1">
      <alignment horizontal="right" vertical="center"/>
    </xf>
    <xf numFmtId="0" fontId="7" fillId="3" borderId="0" xfId="21" applyFill="1" applyAlignment="1">
      <alignment vertical="center"/>
    </xf>
    <xf numFmtId="0" fontId="12" fillId="5" borderId="11" xfId="21" applyFont="1" applyFill="1" applyBorder="1" applyAlignment="1">
      <alignment vertical="center"/>
    </xf>
    <xf numFmtId="0" fontId="19" fillId="5" borderId="10" xfId="21" applyFont="1" applyFill="1" applyBorder="1" applyAlignment="1">
      <alignment horizontal="right" vertical="center"/>
    </xf>
    <xf numFmtId="0" fontId="10" fillId="3" borderId="0" xfId="21" applyFont="1" applyFill="1" applyAlignment="1">
      <alignment vertical="center"/>
    </xf>
    <xf numFmtId="0" fontId="18" fillId="5" borderId="9" xfId="21" applyFont="1" applyFill="1" applyBorder="1" applyAlignment="1">
      <alignment horizontal="left" vertical="center"/>
    </xf>
    <xf numFmtId="0" fontId="18" fillId="5" borderId="8" xfId="21" applyFont="1" applyFill="1" applyBorder="1" applyAlignment="1">
      <alignment horizontal="center" vertical="center"/>
    </xf>
    <xf numFmtId="0" fontId="16" fillId="0" borderId="4" xfId="21" applyFont="1" applyBorder="1" applyAlignment="1">
      <alignment vertical="center"/>
    </xf>
    <xf numFmtId="0" fontId="19" fillId="4" borderId="6" xfId="21" applyFont="1" applyFill="1" applyBorder="1" applyAlignment="1">
      <alignment horizontal="right" vertical="center"/>
    </xf>
    <xf numFmtId="164" fontId="7" fillId="3" borderId="0" xfId="21" applyNumberFormat="1" applyFill="1" applyAlignment="1">
      <alignment vertical="center"/>
    </xf>
    <xf numFmtId="0" fontId="10" fillId="3" borderId="0" xfId="21" applyFont="1" applyFill="1" applyAlignment="1">
      <alignment horizontal="left" vertical="center"/>
    </xf>
    <xf numFmtId="0" fontId="10" fillId="3" borderId="0" xfId="21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2" fillId="8" borderId="3" xfId="0" applyFont="1" applyFill="1" applyBorder="1" applyAlignment="1">
      <alignment vertical="center"/>
    </xf>
    <xf numFmtId="0" fontId="21" fillId="6" borderId="3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1" fillId="3" borderId="0" xfId="21" applyFont="1" applyFill="1" applyAlignment="1">
      <alignment vertical="center" wrapText="1"/>
    </xf>
    <xf numFmtId="164" fontId="11" fillId="3" borderId="0" xfId="21" applyNumberFormat="1" applyFont="1" applyFill="1" applyAlignment="1">
      <alignment vertical="center"/>
    </xf>
    <xf numFmtId="0" fontId="11" fillId="3" borderId="0" xfId="21" applyFont="1" applyFill="1" applyAlignment="1">
      <alignment vertical="center"/>
    </xf>
    <xf numFmtId="0" fontId="14" fillId="3" borderId="0" xfId="21" applyFont="1" applyFill="1" applyBorder="1" applyAlignment="1">
      <alignment horizontal="right" vertical="center" wrapText="1"/>
    </xf>
    <xf numFmtId="0" fontId="14" fillId="3" borderId="0" xfId="21" applyFont="1" applyFill="1" applyAlignment="1">
      <alignment horizontal="right" vertical="center"/>
    </xf>
    <xf numFmtId="164" fontId="14" fillId="3" borderId="0" xfId="21" applyNumberFormat="1" applyFont="1" applyFill="1" applyAlignment="1">
      <alignment horizontal="right" vertical="center"/>
    </xf>
    <xf numFmtId="0" fontId="7" fillId="3" borderId="0" xfId="21" applyFill="1" applyAlignment="1">
      <alignment vertical="center" wrapText="1"/>
    </xf>
    <xf numFmtId="0" fontId="7" fillId="3" borderId="0" xfId="21" applyFill="1" applyBorder="1" applyAlignment="1">
      <alignment vertical="center" wrapText="1"/>
    </xf>
    <xf numFmtId="0" fontId="13" fillId="0" borderId="28" xfId="21" applyFont="1" applyBorder="1" applyAlignment="1">
      <alignment horizontal="center" vertical="center"/>
    </xf>
    <xf numFmtId="0" fontId="13" fillId="0" borderId="21" xfId="21" applyFont="1" applyBorder="1" applyAlignment="1">
      <alignment horizontal="center" vertical="center"/>
    </xf>
    <xf numFmtId="0" fontId="13" fillId="0" borderId="22" xfId="21" applyFont="1" applyBorder="1" applyAlignment="1">
      <alignment horizontal="center" vertical="center"/>
    </xf>
    <xf numFmtId="0" fontId="15" fillId="7" borderId="1" xfId="21" applyFont="1" applyFill="1" applyBorder="1" applyAlignment="1">
      <alignment horizontal="center" vertical="center"/>
    </xf>
    <xf numFmtId="0" fontId="15" fillId="7" borderId="32" xfId="21" applyFont="1" applyFill="1" applyBorder="1" applyAlignment="1">
      <alignment horizontal="center" vertical="center" wrapText="1"/>
    </xf>
    <xf numFmtId="0" fontId="13" fillId="0" borderId="18" xfId="21" applyFont="1" applyBorder="1" applyAlignment="1">
      <alignment horizontal="center" vertical="center"/>
    </xf>
    <xf numFmtId="0" fontId="13" fillId="0" borderId="19" xfId="2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3" fillId="0" borderId="28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15" fillId="7" borderId="1" xfId="21" applyFont="1" applyFill="1" applyBorder="1" applyAlignment="1">
      <alignment vertical="center"/>
    </xf>
    <xf numFmtId="0" fontId="13" fillId="0" borderId="17" xfId="21" applyFont="1" applyBorder="1" applyAlignment="1">
      <alignment horizontal="center" vertical="center"/>
    </xf>
    <xf numFmtId="0" fontId="13" fillId="0" borderId="27" xfId="21" applyFont="1" applyBorder="1" applyAlignment="1">
      <alignment horizontal="center" vertical="center"/>
    </xf>
    <xf numFmtId="0" fontId="20" fillId="3" borderId="0" xfId="22" applyFont="1" applyFill="1" applyAlignment="1">
      <alignment vertical="center" wrapText="1"/>
    </xf>
    <xf numFmtId="0" fontId="21" fillId="3" borderId="0" xfId="22" applyFont="1" applyFill="1" applyAlignment="1">
      <alignment vertical="center" wrapText="1"/>
    </xf>
    <xf numFmtId="0" fontId="21" fillId="3" borderId="0" xfId="22" applyFont="1" applyFill="1" applyAlignment="1">
      <alignment vertical="center"/>
    </xf>
    <xf numFmtId="0" fontId="10" fillId="3" borderId="0" xfId="22" applyFont="1" applyFill="1" applyAlignment="1">
      <alignment horizontal="left" vertical="center"/>
    </xf>
    <xf numFmtId="0" fontId="10" fillId="3" borderId="0" xfId="22" applyFont="1" applyFill="1" applyAlignment="1">
      <alignment vertical="center"/>
    </xf>
    <xf numFmtId="0" fontId="4" fillId="3" borderId="0" xfId="22" applyFill="1" applyAlignment="1">
      <alignment vertical="center"/>
    </xf>
    <xf numFmtId="0" fontId="11" fillId="3" borderId="0" xfId="22" applyFont="1" applyFill="1" applyAlignment="1">
      <alignment vertical="center"/>
    </xf>
    <xf numFmtId="164" fontId="11" fillId="3" borderId="0" xfId="22" applyNumberFormat="1" applyFont="1" applyFill="1" applyAlignment="1">
      <alignment vertical="center"/>
    </xf>
    <xf numFmtId="0" fontId="14" fillId="3" borderId="0" xfId="22" applyFont="1" applyFill="1" applyAlignment="1">
      <alignment horizontal="right" vertical="center"/>
    </xf>
    <xf numFmtId="164" fontId="14" fillId="3" borderId="0" xfId="22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4" fillId="3" borderId="0" xfId="22" applyNumberFormat="1" applyFill="1" applyAlignment="1">
      <alignment vertical="center"/>
    </xf>
    <xf numFmtId="0" fontId="21" fillId="3" borderId="0" xfId="22" applyFont="1" applyFill="1" applyAlignment="1">
      <alignment horizontal="center" vertical="center"/>
    </xf>
    <xf numFmtId="0" fontId="13" fillId="0" borderId="27" xfId="22" applyFont="1" applyBorder="1" applyAlignment="1">
      <alignment horizontal="center" vertical="center"/>
    </xf>
    <xf numFmtId="0" fontId="13" fillId="0" borderId="18" xfId="22" applyFont="1" applyBorder="1" applyAlignment="1">
      <alignment horizontal="center" vertical="center"/>
    </xf>
    <xf numFmtId="0" fontId="13" fillId="0" borderId="19" xfId="22" applyFont="1" applyBorder="1" applyAlignment="1">
      <alignment horizontal="center" vertical="center"/>
    </xf>
    <xf numFmtId="0" fontId="15" fillId="7" borderId="1" xfId="22" applyFont="1" applyFill="1" applyBorder="1" applyAlignment="1">
      <alignment horizontal="center" vertical="center"/>
    </xf>
    <xf numFmtId="0" fontId="15" fillId="7" borderId="32" xfId="22" applyFont="1" applyFill="1" applyBorder="1" applyAlignment="1">
      <alignment horizontal="center" vertical="center"/>
    </xf>
    <xf numFmtId="0" fontId="21" fillId="0" borderId="28" xfId="22" applyFont="1" applyBorder="1" applyAlignment="1">
      <alignment vertical="center"/>
    </xf>
    <xf numFmtId="0" fontId="21" fillId="0" borderId="21" xfId="22" applyFont="1" applyBorder="1" applyAlignment="1">
      <alignment vertical="center"/>
    </xf>
    <xf numFmtId="0" fontId="21" fillId="0" borderId="22" xfId="22" applyFont="1" applyBorder="1" applyAlignment="1">
      <alignment vertical="center"/>
    </xf>
    <xf numFmtId="0" fontId="4" fillId="0" borderId="28" xfId="22" applyBorder="1" applyAlignment="1">
      <alignment horizontal="center" vertical="center"/>
    </xf>
    <xf numFmtId="0" fontId="4" fillId="0" borderId="21" xfId="22" applyBorder="1" applyAlignment="1">
      <alignment horizontal="center" vertical="center"/>
    </xf>
    <xf numFmtId="0" fontId="4" fillId="0" borderId="22" xfId="22" applyBorder="1" applyAlignment="1">
      <alignment horizontal="center" vertical="center"/>
    </xf>
    <xf numFmtId="0" fontId="21" fillId="0" borderId="28" xfId="22" applyFont="1" applyBorder="1" applyAlignment="1">
      <alignment horizontal="center" vertical="center"/>
    </xf>
    <xf numFmtId="0" fontId="21" fillId="0" borderId="21" xfId="22" applyFont="1" applyBorder="1" applyAlignment="1">
      <alignment horizontal="center" vertical="center"/>
    </xf>
    <xf numFmtId="0" fontId="21" fillId="0" borderId="22" xfId="22" applyFont="1" applyBorder="1" applyAlignment="1">
      <alignment horizontal="center" vertical="center"/>
    </xf>
    <xf numFmtId="0" fontId="12" fillId="7" borderId="31" xfId="22" applyFont="1" applyFill="1" applyBorder="1" applyAlignment="1">
      <alignment vertical="center"/>
    </xf>
    <xf numFmtId="0" fontId="4" fillId="0" borderId="28" xfId="22" applyBorder="1" applyAlignment="1">
      <alignment vertical="center" wrapText="1"/>
    </xf>
    <xf numFmtId="0" fontId="4" fillId="0" borderId="21" xfId="22" applyBorder="1" applyAlignment="1">
      <alignment vertical="center" wrapText="1"/>
    </xf>
    <xf numFmtId="0" fontId="4" fillId="0" borderId="22" xfId="22" applyBorder="1" applyAlignment="1">
      <alignment vertical="center" wrapText="1"/>
    </xf>
    <xf numFmtId="0" fontId="21" fillId="0" borderId="21" xfId="22" applyFont="1" applyBorder="1" applyAlignment="1">
      <alignment vertical="center" wrapText="1"/>
    </xf>
    <xf numFmtId="44" fontId="5" fillId="6" borderId="25" xfId="0" applyNumberFormat="1" applyFont="1" applyFill="1" applyBorder="1" applyAlignment="1">
      <alignment horizontal="left" vertical="center"/>
    </xf>
    <xf numFmtId="44" fontId="5" fillId="6" borderId="15" xfId="0" applyNumberFormat="1" applyFont="1" applyFill="1" applyBorder="1" applyAlignment="1">
      <alignment horizontal="left" vertical="center"/>
    </xf>
    <xf numFmtId="44" fontId="5" fillId="6" borderId="26" xfId="0" applyNumberFormat="1" applyFont="1" applyFill="1" applyBorder="1" applyAlignment="1">
      <alignment horizontal="left" vertical="center"/>
    </xf>
    <xf numFmtId="44" fontId="6" fillId="6" borderId="15" xfId="0" applyNumberFormat="1" applyFont="1" applyFill="1" applyBorder="1" applyAlignment="1">
      <alignment horizontal="left" vertical="center"/>
    </xf>
    <xf numFmtId="44" fontId="6" fillId="6" borderId="26" xfId="0" applyNumberFormat="1" applyFont="1" applyFill="1" applyBorder="1" applyAlignment="1">
      <alignment horizontal="left" vertical="center"/>
    </xf>
    <xf numFmtId="44" fontId="5" fillId="6" borderId="20" xfId="0" applyNumberFormat="1" applyFont="1" applyFill="1" applyBorder="1" applyAlignment="1">
      <alignment horizontal="left" vertical="center"/>
    </xf>
    <xf numFmtId="44" fontId="5" fillId="6" borderId="21" xfId="0" applyNumberFormat="1" applyFont="1" applyFill="1" applyBorder="1" applyAlignment="1">
      <alignment horizontal="left" vertical="center"/>
    </xf>
    <xf numFmtId="44" fontId="5" fillId="6" borderId="22" xfId="0" applyNumberFormat="1" applyFont="1" applyFill="1" applyBorder="1" applyAlignment="1">
      <alignment horizontal="left" vertical="center"/>
    </xf>
    <xf numFmtId="44" fontId="5" fillId="6" borderId="28" xfId="0" applyNumberFormat="1" applyFont="1" applyFill="1" applyBorder="1" applyAlignment="1">
      <alignment horizontal="left" vertical="center"/>
    </xf>
    <xf numFmtId="44" fontId="5" fillId="6" borderId="15" xfId="0" applyNumberFormat="1" applyFont="1" applyFill="1" applyBorder="1" applyAlignment="1">
      <alignment horizontal="left"/>
    </xf>
    <xf numFmtId="44" fontId="5" fillId="6" borderId="26" xfId="0" applyNumberFormat="1" applyFont="1" applyFill="1" applyBorder="1" applyAlignment="1">
      <alignment horizontal="left"/>
    </xf>
    <xf numFmtId="0" fontId="16" fillId="0" borderId="33" xfId="21" applyFont="1" applyBorder="1" applyAlignment="1">
      <alignment vertical="center"/>
    </xf>
    <xf numFmtId="0" fontId="4" fillId="3" borderId="0" xfId="21" applyFont="1" applyFill="1" applyAlignment="1">
      <alignment vertical="center"/>
    </xf>
    <xf numFmtId="0" fontId="7" fillId="3" borderId="0" xfId="21" applyFill="1" applyAlignment="1">
      <alignment horizontal="center" vertical="center"/>
    </xf>
    <xf numFmtId="0" fontId="10" fillId="3" borderId="0" xfId="21" applyFont="1" applyFill="1" applyAlignment="1">
      <alignment horizontal="center" vertical="center"/>
    </xf>
    <xf numFmtId="0" fontId="4" fillId="3" borderId="0" xfId="21" applyFont="1" applyFill="1" applyAlignment="1">
      <alignment horizontal="center" vertical="center"/>
    </xf>
    <xf numFmtId="0" fontId="26" fillId="6" borderId="6" xfId="21" applyFont="1" applyFill="1" applyBorder="1" applyAlignment="1">
      <alignment horizontal="right" vertical="center"/>
    </xf>
    <xf numFmtId="44" fontId="17" fillId="6" borderId="7" xfId="21" applyNumberFormat="1" applyFont="1" applyFill="1" applyBorder="1" applyAlignment="1">
      <alignment horizontal="right" vertical="center"/>
    </xf>
    <xf numFmtId="44" fontId="25" fillId="6" borderId="14" xfId="22" applyNumberFormat="1" applyFont="1" applyFill="1" applyBorder="1" applyAlignment="1">
      <alignment horizontal="left" vertical="center" wrapText="1"/>
    </xf>
    <xf numFmtId="44" fontId="25" fillId="6" borderId="15" xfId="22" applyNumberFormat="1" applyFont="1" applyFill="1" applyBorder="1" applyAlignment="1">
      <alignment horizontal="left" vertical="center" wrapText="1"/>
    </xf>
    <xf numFmtId="44" fontId="25" fillId="6" borderId="26" xfId="22" applyNumberFormat="1" applyFont="1" applyFill="1" applyBorder="1" applyAlignment="1">
      <alignment horizontal="left" vertical="center" wrapText="1"/>
    </xf>
    <xf numFmtId="44" fontId="17" fillId="0" borderId="5" xfId="21" applyNumberFormat="1" applyFont="1" applyBorder="1" applyAlignment="1">
      <alignment horizontal="left" vertical="center"/>
    </xf>
    <xf numFmtId="44" fontId="17" fillId="0" borderId="34" xfId="21" applyNumberFormat="1" applyFont="1" applyBorder="1" applyAlignment="1">
      <alignment horizontal="left" vertical="center"/>
    </xf>
    <xf numFmtId="0" fontId="16" fillId="0" borderId="35" xfId="21" applyFont="1" applyBorder="1" applyAlignment="1">
      <alignment vertical="center"/>
    </xf>
    <xf numFmtId="44" fontId="17" fillId="0" borderId="36" xfId="21" applyNumberFormat="1" applyFont="1" applyBorder="1" applyAlignment="1">
      <alignment horizontal="left" vertical="center"/>
    </xf>
    <xf numFmtId="44" fontId="27" fillId="4" borderId="7" xfId="21" applyNumberFormat="1" applyFont="1" applyFill="1" applyBorder="1" applyAlignment="1">
      <alignment horizontal="left" vertical="center"/>
    </xf>
    <xf numFmtId="0" fontId="19" fillId="4" borderId="6" xfId="0" applyFont="1" applyFill="1" applyBorder="1" applyAlignment="1">
      <alignment horizontal="right" vertical="center" wrapText="1"/>
    </xf>
    <xf numFmtId="44" fontId="19" fillId="4" borderId="7" xfId="0" applyNumberFormat="1" applyFont="1" applyFill="1" applyBorder="1" applyAlignment="1">
      <alignment horizontal="left" vertical="center"/>
    </xf>
    <xf numFmtId="0" fontId="21" fillId="3" borderId="0" xfId="21" applyFont="1" applyFill="1" applyAlignment="1">
      <alignment vertical="center"/>
    </xf>
    <xf numFmtId="0" fontId="28" fillId="3" borderId="0" xfId="21" applyFont="1" applyFill="1" applyAlignment="1">
      <alignment vertical="center"/>
    </xf>
    <xf numFmtId="164" fontId="21" fillId="3" borderId="0" xfId="21" applyNumberFormat="1" applyFont="1" applyFill="1" applyAlignment="1">
      <alignment vertical="center"/>
    </xf>
    <xf numFmtId="44" fontId="5" fillId="8" borderId="23" xfId="0" applyNumberFormat="1" applyFont="1" applyFill="1" applyBorder="1" applyAlignment="1" applyProtection="1">
      <alignment horizontal="left" vertical="center"/>
      <protection locked="0"/>
    </xf>
    <xf numFmtId="10" fontId="5" fillId="8" borderId="20" xfId="0" applyNumberFormat="1" applyFont="1" applyFill="1" applyBorder="1" applyAlignment="1" applyProtection="1">
      <alignment horizontal="center" vertical="center"/>
      <protection locked="0"/>
    </xf>
    <xf numFmtId="44" fontId="5" fillId="8" borderId="12" xfId="0" applyNumberFormat="1" applyFont="1" applyFill="1" applyBorder="1" applyAlignment="1" applyProtection="1">
      <alignment horizontal="left" vertical="center"/>
      <protection locked="0"/>
    </xf>
    <xf numFmtId="10" fontId="5" fillId="8" borderId="21" xfId="0" applyNumberFormat="1" applyFont="1" applyFill="1" applyBorder="1" applyAlignment="1" applyProtection="1">
      <alignment horizontal="center" vertical="center"/>
      <protection locked="0"/>
    </xf>
    <xf numFmtId="44" fontId="5" fillId="8" borderId="24" xfId="0" applyNumberFormat="1" applyFont="1" applyFill="1" applyBorder="1" applyAlignment="1" applyProtection="1">
      <alignment horizontal="left" vertical="center"/>
      <protection locked="0"/>
    </xf>
    <xf numFmtId="10" fontId="5" fillId="8" borderId="22" xfId="0" applyNumberFormat="1" applyFont="1" applyFill="1" applyBorder="1" applyAlignment="1" applyProtection="1">
      <alignment horizontal="center" vertical="center"/>
      <protection locked="0"/>
    </xf>
    <xf numFmtId="44" fontId="6" fillId="8" borderId="23" xfId="0" applyNumberFormat="1" applyFont="1" applyFill="1" applyBorder="1" applyAlignment="1" applyProtection="1">
      <alignment horizontal="left" vertical="center"/>
      <protection locked="0"/>
    </xf>
    <xf numFmtId="10" fontId="6" fillId="8" borderId="20" xfId="0" applyNumberFormat="1" applyFont="1" applyFill="1" applyBorder="1" applyAlignment="1" applyProtection="1">
      <alignment horizontal="center" vertical="center"/>
      <protection locked="0"/>
    </xf>
    <xf numFmtId="44" fontId="6" fillId="8" borderId="12" xfId="0" applyNumberFormat="1" applyFont="1" applyFill="1" applyBorder="1" applyAlignment="1" applyProtection="1">
      <alignment horizontal="left" vertical="center"/>
      <protection locked="0"/>
    </xf>
    <xf numFmtId="10" fontId="6" fillId="8" borderId="21" xfId="0" applyNumberFormat="1" applyFont="1" applyFill="1" applyBorder="1" applyAlignment="1" applyProtection="1">
      <alignment horizontal="center" vertical="center"/>
      <protection locked="0"/>
    </xf>
    <xf numFmtId="44" fontId="6" fillId="8" borderId="24" xfId="0" applyNumberFormat="1" applyFont="1" applyFill="1" applyBorder="1" applyAlignment="1" applyProtection="1">
      <alignment horizontal="left" vertical="center"/>
      <protection locked="0"/>
    </xf>
    <xf numFmtId="10" fontId="6" fillId="8" borderId="22" xfId="0" applyNumberFormat="1" applyFont="1" applyFill="1" applyBorder="1" applyAlignment="1" applyProtection="1">
      <alignment horizontal="center" vertical="center"/>
      <protection locked="0"/>
    </xf>
    <xf numFmtId="44" fontId="7" fillId="8" borderId="20" xfId="21" applyNumberFormat="1" applyFill="1" applyBorder="1" applyAlignment="1" applyProtection="1">
      <alignment horizontal="left" vertical="center"/>
      <protection locked="0"/>
    </xf>
    <xf numFmtId="10" fontId="7" fillId="8" borderId="20" xfId="21" applyNumberFormat="1" applyFill="1" applyBorder="1" applyAlignment="1" applyProtection="1">
      <alignment horizontal="center" vertical="center"/>
      <protection locked="0"/>
    </xf>
    <xf numFmtId="44" fontId="7" fillId="8" borderId="21" xfId="21" applyNumberFormat="1" applyFill="1" applyBorder="1" applyAlignment="1" applyProtection="1">
      <alignment horizontal="left" vertical="center"/>
      <protection locked="0"/>
    </xf>
    <xf numFmtId="10" fontId="7" fillId="8" borderId="21" xfId="21" applyNumberFormat="1" applyFill="1" applyBorder="1" applyAlignment="1" applyProtection="1">
      <alignment horizontal="center" vertical="center"/>
      <protection locked="0"/>
    </xf>
    <xf numFmtId="44" fontId="7" fillId="8" borderId="22" xfId="21" applyNumberFormat="1" applyFill="1" applyBorder="1" applyAlignment="1" applyProtection="1">
      <alignment horizontal="left" vertical="center"/>
      <protection locked="0"/>
    </xf>
    <xf numFmtId="10" fontId="7" fillId="8" borderId="22" xfId="21" applyNumberFormat="1" applyFill="1" applyBorder="1" applyAlignment="1" applyProtection="1">
      <alignment horizontal="center" vertical="center"/>
      <protection locked="0"/>
    </xf>
    <xf numFmtId="44" fontId="7" fillId="8" borderId="12" xfId="21" applyNumberFormat="1" applyFill="1" applyBorder="1" applyAlignment="1" applyProtection="1">
      <alignment horizontal="left" vertical="center"/>
      <protection locked="0"/>
    </xf>
    <xf numFmtId="44" fontId="7" fillId="8" borderId="24" xfId="21" applyNumberFormat="1" applyFill="1" applyBorder="1" applyAlignment="1" applyProtection="1">
      <alignment horizontal="left" vertical="center"/>
      <protection locked="0"/>
    </xf>
    <xf numFmtId="44" fontId="7" fillId="8" borderId="23" xfId="21" applyNumberFormat="1" applyFill="1" applyBorder="1" applyAlignment="1" applyProtection="1">
      <alignment horizontal="left" vertical="center"/>
      <protection locked="0"/>
    </xf>
    <xf numFmtId="44" fontId="7" fillId="8" borderId="28" xfId="21" applyNumberFormat="1" applyFill="1" applyBorder="1" applyAlignment="1" applyProtection="1">
      <alignment horizontal="left" vertical="center"/>
      <protection locked="0"/>
    </xf>
    <xf numFmtId="44" fontId="5" fillId="8" borderId="12" xfId="0" applyNumberFormat="1" applyFont="1" applyFill="1" applyBorder="1" applyAlignment="1" applyProtection="1">
      <alignment horizontal="left"/>
      <protection locked="0"/>
    </xf>
    <xf numFmtId="10" fontId="5" fillId="8" borderId="21" xfId="0" applyNumberFormat="1" applyFont="1" applyFill="1" applyBorder="1" applyAlignment="1" applyProtection="1">
      <alignment horizontal="center"/>
      <protection locked="0"/>
    </xf>
    <xf numFmtId="44" fontId="5" fillId="8" borderId="24" xfId="0" applyNumberFormat="1" applyFont="1" applyFill="1" applyBorder="1" applyAlignment="1" applyProtection="1">
      <alignment horizontal="left"/>
      <protection locked="0"/>
    </xf>
    <xf numFmtId="10" fontId="5" fillId="8" borderId="22" xfId="0" applyNumberFormat="1" applyFont="1" applyFill="1" applyBorder="1" applyAlignment="1" applyProtection="1">
      <alignment horizontal="center"/>
      <protection locked="0"/>
    </xf>
    <xf numFmtId="44" fontId="4" fillId="8" borderId="28" xfId="22" applyNumberFormat="1" applyFill="1" applyBorder="1" applyAlignment="1" applyProtection="1">
      <alignment horizontal="left" vertical="center"/>
      <protection locked="0"/>
    </xf>
    <xf numFmtId="44" fontId="4" fillId="8" borderId="21" xfId="22" applyNumberFormat="1" applyFill="1" applyBorder="1" applyAlignment="1" applyProtection="1">
      <alignment horizontal="left" vertical="center"/>
      <protection locked="0"/>
    </xf>
    <xf numFmtId="44" fontId="4" fillId="8" borderId="22" xfId="22" applyNumberForma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vertical="center"/>
    </xf>
    <xf numFmtId="0" fontId="2" fillId="0" borderId="17" xfId="21" applyFont="1" applyBorder="1" applyAlignment="1">
      <alignment vertical="center" wrapText="1"/>
    </xf>
    <xf numFmtId="0" fontId="2" fillId="0" borderId="18" xfId="21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3" xfId="21" applyFont="1" applyBorder="1" applyAlignment="1">
      <alignment vertical="center" wrapText="1"/>
    </xf>
    <xf numFmtId="0" fontId="2" fillId="9" borderId="12" xfId="21" applyFont="1" applyFill="1" applyBorder="1" applyAlignment="1">
      <alignment vertical="center" wrapText="1"/>
    </xf>
    <xf numFmtId="0" fontId="2" fillId="9" borderId="24" xfId="21" applyFont="1" applyFill="1" applyBorder="1" applyAlignment="1">
      <alignment vertical="center" wrapText="1"/>
    </xf>
    <xf numFmtId="0" fontId="2" fillId="0" borderId="28" xfId="21" applyFont="1" applyBorder="1" applyAlignment="1">
      <alignment vertical="center" wrapText="1"/>
    </xf>
    <xf numFmtId="0" fontId="2" fillId="0" borderId="22" xfId="21" applyFont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7" xfId="21" applyFont="1" applyBorder="1" applyAlignment="1">
      <alignment vertical="center" wrapText="1"/>
    </xf>
    <xf numFmtId="0" fontId="5" fillId="0" borderId="14" xfId="21" applyFont="1" applyBorder="1" applyAlignment="1">
      <alignment vertical="center" wrapText="1"/>
    </xf>
    <xf numFmtId="0" fontId="2" fillId="0" borderId="19" xfId="21" applyFont="1" applyBorder="1" applyAlignment="1">
      <alignment vertical="center" wrapText="1"/>
    </xf>
    <xf numFmtId="0" fontId="5" fillId="0" borderId="26" xfId="21" applyFont="1" applyBorder="1" applyAlignment="1">
      <alignment vertical="center" wrapText="1"/>
    </xf>
    <xf numFmtId="0" fontId="12" fillId="7" borderId="11" xfId="21" applyFont="1" applyFill="1" applyBorder="1" applyAlignment="1">
      <alignment vertical="center"/>
    </xf>
    <xf numFmtId="0" fontId="12" fillId="7" borderId="31" xfId="21" applyFont="1" applyFill="1" applyBorder="1" applyAlignment="1">
      <alignment vertical="center"/>
    </xf>
    <xf numFmtId="0" fontId="12" fillId="7" borderId="29" xfId="21" applyFont="1" applyFill="1" applyBorder="1" applyAlignment="1">
      <alignment horizontal="center" vertical="center" wrapText="1"/>
    </xf>
    <xf numFmtId="0" fontId="12" fillId="7" borderId="30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2" xfId="21" applyFont="1" applyFill="1" applyBorder="1" applyAlignment="1">
      <alignment horizontal="center" vertical="center" wrapText="1"/>
    </xf>
    <xf numFmtId="0" fontId="2" fillId="0" borderId="14" xfId="21" applyFont="1" applyBorder="1" applyAlignment="1">
      <alignment vertical="center" wrapText="1"/>
    </xf>
    <xf numFmtId="0" fontId="2" fillId="0" borderId="18" xfId="21" applyFont="1" applyBorder="1" applyAlignment="1">
      <alignment vertical="center" wrapText="1"/>
    </xf>
    <xf numFmtId="0" fontId="5" fillId="0" borderId="12" xfId="21" applyFont="1" applyBorder="1" applyAlignment="1">
      <alignment vertical="center" wrapText="1"/>
    </xf>
    <xf numFmtId="0" fontId="5" fillId="0" borderId="24" xfId="21" applyFont="1" applyBorder="1" applyAlignment="1">
      <alignment vertical="center" wrapText="1"/>
    </xf>
    <xf numFmtId="0" fontId="12" fillId="7" borderId="10" xfId="21" applyFont="1" applyFill="1" applyBorder="1" applyAlignment="1">
      <alignment vertical="center"/>
    </xf>
    <xf numFmtId="0" fontId="15" fillId="7" borderId="32" xfId="21" applyFont="1" applyFill="1" applyBorder="1" applyAlignment="1">
      <alignment vertical="center" wrapText="1"/>
    </xf>
    <xf numFmtId="0" fontId="15" fillId="7" borderId="2" xfId="21" applyFont="1" applyFill="1" applyBorder="1" applyAlignment="1">
      <alignment vertical="center" wrapText="1"/>
    </xf>
    <xf numFmtId="0" fontId="12" fillId="7" borderId="11" xfId="22" applyFont="1" applyFill="1" applyBorder="1" applyAlignment="1">
      <alignment vertical="center"/>
    </xf>
    <xf numFmtId="0" fontId="12" fillId="7" borderId="31" xfId="22" applyFont="1" applyFill="1" applyBorder="1" applyAlignment="1">
      <alignment vertical="center"/>
    </xf>
    <xf numFmtId="0" fontId="12" fillId="7" borderId="28" xfId="22" applyFont="1" applyFill="1" applyBorder="1" applyAlignment="1">
      <alignment horizontal="center" vertical="center" wrapText="1"/>
    </xf>
    <xf numFmtId="0" fontId="12" fillId="7" borderId="22" xfId="22" applyFont="1" applyFill="1" applyBorder="1" applyAlignment="1">
      <alignment horizontal="center" vertical="center" wrapText="1"/>
    </xf>
    <xf numFmtId="0" fontId="12" fillId="7" borderId="10" xfId="22" applyFont="1" applyFill="1" applyBorder="1" applyAlignment="1">
      <alignment horizontal="center" vertical="center" wrapText="1"/>
    </xf>
    <xf numFmtId="0" fontId="12" fillId="7" borderId="2" xfId="22" applyFont="1" applyFill="1" applyBorder="1" applyAlignment="1">
      <alignment horizontal="center" vertical="center" wrapText="1"/>
    </xf>
  </cellXfs>
  <cellStyles count="23">
    <cellStyle name="Gevolgde hyperlink" xfId="20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11" builtinId="8" hidden="1"/>
    <cellStyle name="Hyperlink" xfId="13" builtinId="8" hidden="1"/>
    <cellStyle name="Hyperlink" xfId="17" builtinId="8" hidden="1"/>
    <cellStyle name="Hyperlink" xfId="19" builtinId="8" hidden="1"/>
    <cellStyle name="Hyperlink" xfId="15" builtinId="8" hidden="1"/>
    <cellStyle name="Hyperlink" xfId="5" builtinId="8" hidden="1"/>
    <cellStyle name="Hyperlink" xfId="7" builtinId="8" hidden="1"/>
    <cellStyle name="Hyperlink" xfId="9" builtinId="8" hidden="1"/>
    <cellStyle name="Hyperlink" xfId="3" builtinId="8" hidden="1"/>
    <cellStyle name="Hyperlink" xfId="1" builtinId="8" hidden="1"/>
    <cellStyle name="Standaard" xfId="0" builtinId="0"/>
    <cellStyle name="Standaard 2" xfId="21" xr:uid="{E8E0A2C9-5197-4288-A994-01C09784A2C2}"/>
    <cellStyle name="Standaard 2 2" xfId="22" xr:uid="{412CBBE7-90E9-4040-BE2C-E307A05F8C15}"/>
  </cellStyles>
  <dxfs count="0"/>
  <tableStyles count="0" defaultTableStyle="TableStyleMedium9" defaultPivotStyle="PivotStyleMedium4"/>
  <colors>
    <mruColors>
      <color rgb="FF0E71B4"/>
      <color rgb="FF98B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1080-2CB9-4937-A67A-198B9CE98599}">
  <sheetPr>
    <pageSetUpPr fitToPage="1"/>
  </sheetPr>
  <dimension ref="A1:X57"/>
  <sheetViews>
    <sheetView zoomScaleNormal="100" workbookViewId="0"/>
  </sheetViews>
  <sheetFormatPr defaultColWidth="0" defaultRowHeight="15" zeroHeight="1"/>
  <cols>
    <col min="1" max="1" width="50.625" style="14" customWidth="1"/>
    <col min="2" max="2" width="25.625" style="13" customWidth="1"/>
    <col min="3" max="3" width="2.625" style="107" customWidth="1"/>
    <col min="4" max="4" width="2.625" style="14" customWidth="1"/>
    <col min="5" max="5" width="12.125" style="122" hidden="1" customWidth="1"/>
    <col min="6" max="6" width="13.25" style="122" hidden="1" customWidth="1"/>
    <col min="7" max="24" width="0" style="122" hidden="1" customWidth="1"/>
    <col min="25" max="16384" width="8.75" style="122" hidden="1"/>
  </cols>
  <sheetData>
    <row r="1" spans="1:6" ht="18.75">
      <c r="A1" s="23" t="s">
        <v>28</v>
      </c>
    </row>
    <row r="2" spans="1:6" ht="15.75" thickBot="1"/>
    <row r="3" spans="1:6" s="123" customFormat="1" ht="18.75">
      <c r="A3" s="15" t="s">
        <v>28</v>
      </c>
      <c r="B3" s="16"/>
      <c r="C3" s="108"/>
      <c r="D3" s="17"/>
    </row>
    <row r="4" spans="1:6">
      <c r="A4" s="18" t="s">
        <v>0</v>
      </c>
      <c r="B4" s="19" t="s">
        <v>1</v>
      </c>
    </row>
    <row r="5" spans="1:6">
      <c r="A5" s="20" t="s">
        <v>75</v>
      </c>
      <c r="B5" s="115">
        <f>Werkplekhardware!E18</f>
        <v>0</v>
      </c>
    </row>
    <row r="6" spans="1:6">
      <c r="A6" s="20" t="s">
        <v>76</v>
      </c>
      <c r="B6" s="115">
        <f>Serverhardware!E9</f>
        <v>0</v>
      </c>
    </row>
    <row r="7" spans="1:6">
      <c r="A7" s="20" t="s">
        <v>77</v>
      </c>
      <c r="B7" s="115">
        <f>Netwerkhardware!E41</f>
        <v>0</v>
      </c>
    </row>
    <row r="8" spans="1:6" ht="15.75" thickBot="1">
      <c r="A8" s="105" t="s">
        <v>69</v>
      </c>
      <c r="B8" s="116">
        <f>Smartphones!E6</f>
        <v>0</v>
      </c>
      <c r="C8" s="109" t="s">
        <v>67</v>
      </c>
    </row>
    <row r="9" spans="1:6" ht="15.75" thickBot="1">
      <c r="A9" s="110" t="s">
        <v>66</v>
      </c>
      <c r="B9" s="111">
        <f>SUM(B5:B8)</f>
        <v>0</v>
      </c>
      <c r="C9" s="109"/>
      <c r="D9" s="106"/>
    </row>
    <row r="10" spans="1:6" ht="15.75" thickBot="1">
      <c r="A10" s="117" t="s">
        <v>78</v>
      </c>
      <c r="B10" s="118">
        <f>'In te ruilen hardware'!E28</f>
        <v>0</v>
      </c>
      <c r="C10" s="109" t="s">
        <v>68</v>
      </c>
    </row>
    <row r="11" spans="1:6" ht="19.5" thickBot="1">
      <c r="A11" s="21" t="s">
        <v>37</v>
      </c>
      <c r="B11" s="119">
        <f>B9-B10</f>
        <v>0</v>
      </c>
    </row>
    <row r="12" spans="1:6"/>
    <row r="13" spans="1:6" hidden="1">
      <c r="D13" s="22"/>
      <c r="F13" s="122" t="s">
        <v>2</v>
      </c>
    </row>
    <row r="14" spans="1:6" hidden="1">
      <c r="D14" s="22"/>
      <c r="E14" s="124"/>
      <c r="F14" s="124"/>
    </row>
    <row r="15" spans="1:6" hidden="1"/>
    <row r="16" spans="1:6" hidden="1"/>
    <row r="17" spans="4:5" hidden="1"/>
    <row r="18" spans="4:5" hidden="1">
      <c r="D18" s="22"/>
      <c r="E18" s="124"/>
    </row>
    <row r="19" spans="4:5" hidden="1"/>
    <row r="20" spans="4:5" hidden="1"/>
    <row r="21" spans="4:5" hidden="1"/>
    <row r="22" spans="4:5" hidden="1"/>
    <row r="23" spans="4:5" hidden="1"/>
    <row r="24" spans="4:5" hidden="1"/>
    <row r="25" spans="4:5" hidden="1"/>
    <row r="26" spans="4:5" hidden="1"/>
    <row r="27" spans="4:5" hidden="1"/>
    <row r="28" spans="4:5" hidden="1"/>
    <row r="29" spans="4:5" hidden="1"/>
    <row r="30" spans="4:5" hidden="1"/>
    <row r="31" spans="4:5" hidden="1"/>
    <row r="32" spans="4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</sheetData>
  <sheetProtection algorithmName="SHA-512" hashValue="4gs0snRxITuizFXssHxlOWauvcwNWUnhwZxyneasyBujIMRL4+Ts+3fo95h6OZ6jxV9b7/I8LXqbXfQk1qhmOA==" saltValue="0YIekK0sRat6Q/linP73Rg==" spinCount="100000" sheet="1" objects="1" scenarios="1"/>
  <pageMargins left="0.7" right="0.7" top="0.75" bottom="0.75" header="0.3" footer="0.3"/>
  <pageSetup paperSize="9" scale="9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E090-7AFE-452F-88A3-880CD5631878}">
  <dimension ref="A1:AA370"/>
  <sheetViews>
    <sheetView workbookViewId="0"/>
  </sheetViews>
  <sheetFormatPr defaultColWidth="0" defaultRowHeight="15.75" zeroHeight="1"/>
  <cols>
    <col min="1" max="1" width="50.625" style="26" customWidth="1"/>
    <col min="2" max="5" width="25.625" style="26" customWidth="1"/>
    <col min="6" max="6" width="2.625" style="26" customWidth="1"/>
    <col min="7" max="7" width="38.25" style="26" hidden="1" customWidth="1"/>
    <col min="8" max="8" width="16.75" style="26" hidden="1" customWidth="1"/>
    <col min="9" max="9" width="9" style="26" hidden="1" customWidth="1"/>
    <col min="10" max="27" width="8.75" style="26" hidden="1" customWidth="1"/>
    <col min="28" max="16384" width="9" style="26" hidden="1"/>
  </cols>
  <sheetData>
    <row r="1" spans="1:5" s="17" customFormat="1" ht="18.75">
      <c r="A1" s="23" t="s">
        <v>73</v>
      </c>
      <c r="B1" s="24"/>
    </row>
    <row r="2" spans="1:5" ht="16.5" thickBot="1">
      <c r="A2" s="25"/>
    </row>
    <row r="3" spans="1:5" ht="16.5" thickBot="1">
      <c r="A3" s="27" t="s">
        <v>74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>
      <c r="A4" s="159" t="s">
        <v>105</v>
      </c>
      <c r="B4" s="10">
        <v>250</v>
      </c>
      <c r="C4" s="125"/>
      <c r="D4" s="126"/>
      <c r="E4" s="94">
        <f>(C4*(1-D4))*B4</f>
        <v>0</v>
      </c>
    </row>
    <row r="5" spans="1:5">
      <c r="A5" s="160" t="s">
        <v>106</v>
      </c>
      <c r="B5" s="11">
        <v>50</v>
      </c>
      <c r="C5" s="127"/>
      <c r="D5" s="128"/>
      <c r="E5" s="95">
        <f t="shared" ref="E5:E16" si="0">(C5*(1-D5))*B5</f>
        <v>0</v>
      </c>
    </row>
    <row r="6" spans="1:5">
      <c r="A6" s="160" t="s">
        <v>107</v>
      </c>
      <c r="B6" s="11">
        <v>10</v>
      </c>
      <c r="C6" s="127"/>
      <c r="D6" s="128"/>
      <c r="E6" s="95">
        <f t="shared" si="0"/>
        <v>0</v>
      </c>
    </row>
    <row r="7" spans="1:5">
      <c r="A7" s="160" t="s">
        <v>108</v>
      </c>
      <c r="B7" s="11">
        <v>10</v>
      </c>
      <c r="C7" s="127"/>
      <c r="D7" s="128"/>
      <c r="E7" s="95">
        <f t="shared" si="0"/>
        <v>0</v>
      </c>
    </row>
    <row r="8" spans="1:5">
      <c r="A8" s="160" t="s">
        <v>109</v>
      </c>
      <c r="B8" s="11">
        <v>10</v>
      </c>
      <c r="C8" s="127"/>
      <c r="D8" s="128"/>
      <c r="E8" s="95">
        <f t="shared" si="0"/>
        <v>0</v>
      </c>
    </row>
    <row r="9" spans="1:5">
      <c r="A9" s="160" t="s">
        <v>110</v>
      </c>
      <c r="B9" s="11">
        <v>500</v>
      </c>
      <c r="C9" s="127"/>
      <c r="D9" s="128"/>
      <c r="E9" s="95">
        <f t="shared" si="0"/>
        <v>0</v>
      </c>
    </row>
    <row r="10" spans="1:5">
      <c r="A10" s="32" t="s">
        <v>6</v>
      </c>
      <c r="B10" s="11">
        <v>100</v>
      </c>
      <c r="C10" s="127"/>
      <c r="D10" s="128"/>
      <c r="E10" s="95">
        <f t="shared" si="0"/>
        <v>0</v>
      </c>
    </row>
    <row r="11" spans="1:5">
      <c r="A11" s="32" t="s">
        <v>12</v>
      </c>
      <c r="B11" s="11">
        <v>200</v>
      </c>
      <c r="C11" s="127"/>
      <c r="D11" s="128"/>
      <c r="E11" s="95">
        <f t="shared" si="0"/>
        <v>0</v>
      </c>
    </row>
    <row r="12" spans="1:5">
      <c r="A12" s="154" t="s">
        <v>72</v>
      </c>
      <c r="B12" s="11">
        <v>500</v>
      </c>
      <c r="C12" s="127"/>
      <c r="D12" s="128"/>
      <c r="E12" s="95">
        <f t="shared" si="0"/>
        <v>0</v>
      </c>
    </row>
    <row r="13" spans="1:5">
      <c r="A13" s="32" t="s">
        <v>7</v>
      </c>
      <c r="B13" s="11">
        <v>330</v>
      </c>
      <c r="C13" s="127"/>
      <c r="D13" s="128"/>
      <c r="E13" s="95">
        <f t="shared" si="0"/>
        <v>0</v>
      </c>
    </row>
    <row r="14" spans="1:5">
      <c r="A14" s="160" t="s">
        <v>94</v>
      </c>
      <c r="B14" s="11">
        <v>800</v>
      </c>
      <c r="C14" s="127"/>
      <c r="D14" s="128"/>
      <c r="E14" s="95">
        <f t="shared" si="0"/>
        <v>0</v>
      </c>
    </row>
    <row r="15" spans="1:5">
      <c r="A15" s="32" t="s">
        <v>8</v>
      </c>
      <c r="B15" s="11">
        <v>800</v>
      </c>
      <c r="C15" s="127"/>
      <c r="D15" s="128"/>
      <c r="E15" s="95">
        <f t="shared" si="0"/>
        <v>0</v>
      </c>
    </row>
    <row r="16" spans="1:5" ht="16.5" thickBot="1">
      <c r="A16" s="33" t="s">
        <v>13</v>
      </c>
      <c r="B16" s="12">
        <v>330</v>
      </c>
      <c r="C16" s="129"/>
      <c r="D16" s="130"/>
      <c r="E16" s="96">
        <f t="shared" si="0"/>
        <v>0</v>
      </c>
    </row>
    <row r="17" spans="1:5" ht="16.5" thickBot="1"/>
    <row r="18" spans="1:5" ht="38.25" thickBot="1">
      <c r="A18" s="34"/>
      <c r="B18" s="35"/>
      <c r="C18" s="34"/>
      <c r="D18" s="120" t="s">
        <v>82</v>
      </c>
      <c r="E18" s="121">
        <f>SUM(E4:E16)</f>
        <v>0</v>
      </c>
    </row>
    <row r="19" spans="1:5">
      <c r="A19" s="36"/>
      <c r="B19" s="34" t="s">
        <v>9</v>
      </c>
      <c r="C19" s="34"/>
      <c r="D19" s="34"/>
      <c r="E19" s="34"/>
    </row>
    <row r="20" spans="1:5">
      <c r="A20" s="37"/>
      <c r="B20" s="34" t="s">
        <v>10</v>
      </c>
      <c r="C20" s="34"/>
      <c r="D20" s="34"/>
      <c r="E20" s="34"/>
    </row>
    <row r="21" spans="1:5">
      <c r="A21" s="34"/>
      <c r="B21" s="34"/>
      <c r="C21" s="34"/>
      <c r="D21" s="34"/>
      <c r="E21" s="34"/>
    </row>
    <row r="22" spans="1:5" hidden="1">
      <c r="A22" s="34"/>
      <c r="B22" s="34"/>
      <c r="C22" s="34"/>
      <c r="D22" s="34"/>
      <c r="E22" s="34"/>
    </row>
    <row r="23" spans="1:5" hidden="1"/>
    <row r="24" spans="1:5" hidden="1"/>
    <row r="25" spans="1:5" hidden="1"/>
    <row r="26" spans="1:5" hidden="1"/>
    <row r="27" spans="1:5" hidden="1"/>
    <row r="28" spans="1:5" hidden="1"/>
    <row r="29" spans="1:5" hidden="1"/>
    <row r="30" spans="1:5" hidden="1"/>
    <row r="31" spans="1:5" hidden="1"/>
    <row r="32" spans="1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</sheetData>
  <sheetProtection algorithmName="SHA-512" hashValue="wq/g5IHAmGUY33tKjXjaKm3wKSrPbF6MRyt023wmVmpfa2OxQxaNeCYNZ5bwVpUIPs8GpCXm4RozqErQ8/8TWw==" saltValue="QaGAiQiR2EljK09u4VHayw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9DDF-BC0F-4900-A047-2D209097BDFF}">
  <dimension ref="A1:AA357"/>
  <sheetViews>
    <sheetView workbookViewId="0"/>
  </sheetViews>
  <sheetFormatPr defaultColWidth="0" defaultRowHeight="15.75" zeroHeight="1"/>
  <cols>
    <col min="1" max="1" width="50.625" style="26" customWidth="1"/>
    <col min="2" max="5" width="25.625" style="26" customWidth="1"/>
    <col min="6" max="6" width="2.625" style="26" customWidth="1"/>
    <col min="7" max="7" width="38.25" style="26" hidden="1" customWidth="1"/>
    <col min="8" max="8" width="16.75" style="26" hidden="1" customWidth="1"/>
    <col min="9" max="9" width="9" style="26" hidden="1" customWidth="1"/>
    <col min="10" max="27" width="8.75" style="26" hidden="1" customWidth="1"/>
    <col min="28" max="16384" width="9" style="26" hidden="1"/>
  </cols>
  <sheetData>
    <row r="1" spans="1:5" s="17" customFormat="1" ht="18.75">
      <c r="A1" s="23" t="s">
        <v>79</v>
      </c>
      <c r="B1" s="24"/>
    </row>
    <row r="2" spans="1:5" ht="16.5" thickBot="1">
      <c r="A2" s="25"/>
    </row>
    <row r="3" spans="1:5" ht="16.5" thickBot="1">
      <c r="A3" s="27" t="s">
        <v>80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 ht="150">
      <c r="A4" s="155" t="s">
        <v>90</v>
      </c>
      <c r="B4" s="10">
        <v>1</v>
      </c>
      <c r="C4" s="131"/>
      <c r="D4" s="132"/>
      <c r="E4" s="94">
        <f>(C4*(1-D4))*B4</f>
        <v>0</v>
      </c>
    </row>
    <row r="5" spans="1:5" ht="90">
      <c r="A5" s="157" t="s">
        <v>92</v>
      </c>
      <c r="B5" s="11">
        <v>1</v>
      </c>
      <c r="C5" s="133"/>
      <c r="D5" s="134"/>
      <c r="E5" s="97">
        <f t="shared" ref="E5:E7" si="0">(C5*(1-D5))*B5</f>
        <v>0</v>
      </c>
    </row>
    <row r="6" spans="1:5" ht="150">
      <c r="A6" s="156" t="s">
        <v>91</v>
      </c>
      <c r="B6" s="11">
        <v>1</v>
      </c>
      <c r="C6" s="133"/>
      <c r="D6" s="134"/>
      <c r="E6" s="97">
        <f t="shared" si="0"/>
        <v>0</v>
      </c>
    </row>
    <row r="7" spans="1:5" ht="90.75" thickBot="1">
      <c r="A7" s="158" t="s">
        <v>93</v>
      </c>
      <c r="B7" s="12">
        <v>1</v>
      </c>
      <c r="C7" s="135"/>
      <c r="D7" s="136"/>
      <c r="E7" s="98">
        <f t="shared" si="0"/>
        <v>0</v>
      </c>
    </row>
    <row r="8" spans="1:5" ht="16.5" thickBot="1"/>
    <row r="9" spans="1:5" ht="38.25" thickBot="1">
      <c r="A9" s="38"/>
      <c r="B9" s="38"/>
      <c r="C9" s="38"/>
      <c r="D9" s="120" t="s">
        <v>81</v>
      </c>
      <c r="E9" s="121">
        <f>SUM(E4:E7)</f>
        <v>0</v>
      </c>
    </row>
    <row r="10" spans="1:5">
      <c r="A10" s="36"/>
      <c r="B10" s="38" t="s">
        <v>9</v>
      </c>
      <c r="C10" s="38"/>
      <c r="D10" s="38"/>
      <c r="E10" s="38"/>
    </row>
    <row r="11" spans="1:5">
      <c r="A11" s="37"/>
      <c r="B11" s="38" t="s">
        <v>10</v>
      </c>
      <c r="C11" s="38"/>
      <c r="D11" s="38"/>
      <c r="E11" s="38"/>
    </row>
    <row r="12" spans="1:5">
      <c r="A12" s="38"/>
      <c r="B12" s="38"/>
      <c r="C12" s="38"/>
      <c r="D12" s="38"/>
      <c r="E12" s="38"/>
    </row>
    <row r="13" spans="1:5" hidden="1">
      <c r="A13" s="38"/>
      <c r="B13" s="38"/>
      <c r="C13" s="38"/>
    </row>
    <row r="14" spans="1:5" hidden="1"/>
    <row r="15" spans="1:5" hidden="1"/>
    <row r="16" spans="1: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</sheetData>
  <sheetProtection algorithmName="SHA-512" hashValue="diXG0UU2BZfoQumg3VH2aY1XX5sLkfSNYmykYTq3r3DmEp3gJJ0DlUV/TYYJ3q23G8hN6fBuuXIzfhsUTXtGRg==" saltValue="gnrnVIbCD7zr5aiF6SLE4w==" spinCount="100000" sheet="1" objects="1" scenarios="1"/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EA70-D172-437D-804B-1073783EBBDB}">
  <dimension ref="A1:AO102"/>
  <sheetViews>
    <sheetView workbookViewId="0"/>
  </sheetViews>
  <sheetFormatPr defaultColWidth="0" defaultRowHeight="15" zeroHeight="1"/>
  <cols>
    <col min="1" max="1" width="20.625" style="14" customWidth="1"/>
    <col min="2" max="2" width="50.625" style="45" customWidth="1"/>
    <col min="3" max="5" width="25.625" style="14" customWidth="1"/>
    <col min="6" max="6" width="2.625" style="14" customWidth="1"/>
    <col min="7" max="41" width="0" style="14" hidden="1" customWidth="1"/>
    <col min="42" max="16384" width="8.75" style="14" hidden="1"/>
  </cols>
  <sheetData>
    <row r="1" spans="1:5" s="17" customFormat="1" ht="18.75">
      <c r="A1" s="23" t="s">
        <v>83</v>
      </c>
      <c r="B1" s="24"/>
    </row>
    <row r="2" spans="1:5" s="26" customFormat="1" ht="16.5" thickBot="1">
      <c r="A2" s="25"/>
    </row>
    <row r="3" spans="1:5">
      <c r="A3" s="172" t="s">
        <v>30</v>
      </c>
      <c r="B3" s="173"/>
      <c r="C3" s="174" t="s">
        <v>32</v>
      </c>
      <c r="D3" s="174" t="s">
        <v>27</v>
      </c>
      <c r="E3" s="176" t="s">
        <v>11</v>
      </c>
    </row>
    <row r="4" spans="1:5" ht="15.75" thickBot="1">
      <c r="A4" s="50" t="s">
        <v>3</v>
      </c>
      <c r="B4" s="51" t="s">
        <v>0</v>
      </c>
      <c r="C4" s="175"/>
      <c r="D4" s="175"/>
      <c r="E4" s="177"/>
    </row>
    <row r="5" spans="1:5" ht="75">
      <c r="A5" s="47">
        <v>2</v>
      </c>
      <c r="B5" s="161" t="s">
        <v>97</v>
      </c>
      <c r="C5" s="137"/>
      <c r="D5" s="138"/>
      <c r="E5" s="94">
        <f>(C5*(1-D5))*A5</f>
        <v>0</v>
      </c>
    </row>
    <row r="6" spans="1:5" ht="75">
      <c r="A6" s="48">
        <v>2</v>
      </c>
      <c r="B6" s="162" t="s">
        <v>98</v>
      </c>
      <c r="C6" s="139"/>
      <c r="D6" s="140"/>
      <c r="E6" s="95">
        <f t="shared" ref="E6:E7" si="0">(C6*(1-D6))*A6</f>
        <v>0</v>
      </c>
    </row>
    <row r="7" spans="1:5" ht="75.75" thickBot="1">
      <c r="A7" s="49">
        <v>2</v>
      </c>
      <c r="B7" s="163" t="s">
        <v>99</v>
      </c>
      <c r="C7" s="141"/>
      <c r="D7" s="142"/>
      <c r="E7" s="96">
        <f t="shared" si="0"/>
        <v>0</v>
      </c>
    </row>
    <row r="8" spans="1:5" ht="15.75" thickBot="1">
      <c r="B8" s="39"/>
      <c r="C8" s="40"/>
      <c r="D8" s="40"/>
      <c r="E8" s="41"/>
    </row>
    <row r="9" spans="1:5" ht="15" customHeight="1">
      <c r="A9" s="172" t="s">
        <v>33</v>
      </c>
      <c r="B9" s="173"/>
      <c r="C9" s="174" t="s">
        <v>32</v>
      </c>
      <c r="D9" s="174" t="s">
        <v>27</v>
      </c>
      <c r="E9" s="176" t="s">
        <v>11</v>
      </c>
    </row>
    <row r="10" spans="1:5" ht="15.75" thickBot="1">
      <c r="A10" s="50" t="s">
        <v>3</v>
      </c>
      <c r="B10" s="51" t="s">
        <v>0</v>
      </c>
      <c r="C10" s="175"/>
      <c r="D10" s="175"/>
      <c r="E10" s="177"/>
    </row>
    <row r="11" spans="1:5" ht="75">
      <c r="A11" s="52">
        <v>1</v>
      </c>
      <c r="B11" s="164" t="s">
        <v>95</v>
      </c>
      <c r="C11" s="143"/>
      <c r="D11" s="140"/>
      <c r="E11" s="95">
        <f t="shared" ref="E11:E12" si="1">(C11*(1-D11))*A11</f>
        <v>0</v>
      </c>
    </row>
    <row r="12" spans="1:5" ht="75.75" thickBot="1">
      <c r="A12" s="53">
        <v>26</v>
      </c>
      <c r="B12" s="165" t="s">
        <v>96</v>
      </c>
      <c r="C12" s="144"/>
      <c r="D12" s="142"/>
      <c r="E12" s="96">
        <f t="shared" si="1"/>
        <v>0</v>
      </c>
    </row>
    <row r="13" spans="1:5" ht="15.75" thickBot="1">
      <c r="B13" s="39"/>
      <c r="C13" s="40"/>
      <c r="D13" s="40"/>
      <c r="E13" s="41"/>
    </row>
    <row r="14" spans="1:5" ht="15" customHeight="1">
      <c r="A14" s="172" t="s">
        <v>31</v>
      </c>
      <c r="B14" s="173"/>
      <c r="C14" s="174" t="s">
        <v>32</v>
      </c>
      <c r="D14" s="174" t="s">
        <v>27</v>
      </c>
      <c r="E14" s="176" t="s">
        <v>11</v>
      </c>
    </row>
    <row r="15" spans="1:5" ht="15.75" thickBot="1">
      <c r="A15" s="50" t="s">
        <v>3</v>
      </c>
      <c r="B15" s="51" t="s">
        <v>0</v>
      </c>
      <c r="C15" s="175"/>
      <c r="D15" s="175"/>
      <c r="E15" s="177"/>
    </row>
    <row r="16" spans="1:5" ht="15.75">
      <c r="A16" s="54">
        <v>200</v>
      </c>
      <c r="B16" s="56" t="s">
        <v>14</v>
      </c>
      <c r="C16" s="145"/>
      <c r="D16" s="138"/>
      <c r="E16" s="95">
        <f t="shared" ref="E16:E28" si="2">(C16*(1-D16))*A16</f>
        <v>0</v>
      </c>
    </row>
    <row r="17" spans="1:5" ht="15.75">
      <c r="A17" s="54">
        <v>325</v>
      </c>
      <c r="B17" s="57" t="s">
        <v>15</v>
      </c>
      <c r="C17" s="143"/>
      <c r="D17" s="140"/>
      <c r="E17" s="95">
        <f t="shared" si="2"/>
        <v>0</v>
      </c>
    </row>
    <row r="18" spans="1:5" ht="15.75">
      <c r="A18" s="54">
        <v>325</v>
      </c>
      <c r="B18" s="57" t="s">
        <v>16</v>
      </c>
      <c r="C18" s="143"/>
      <c r="D18" s="140"/>
      <c r="E18" s="95">
        <f t="shared" si="2"/>
        <v>0</v>
      </c>
    </row>
    <row r="19" spans="1:5" ht="15.75">
      <c r="A19" s="54">
        <v>150</v>
      </c>
      <c r="B19" s="57" t="s">
        <v>17</v>
      </c>
      <c r="C19" s="143"/>
      <c r="D19" s="140"/>
      <c r="E19" s="95">
        <f t="shared" si="2"/>
        <v>0</v>
      </c>
    </row>
    <row r="20" spans="1:5" ht="15.75">
      <c r="A20" s="54">
        <v>125</v>
      </c>
      <c r="B20" s="57" t="s">
        <v>18</v>
      </c>
      <c r="C20" s="143"/>
      <c r="D20" s="140"/>
      <c r="E20" s="95">
        <f t="shared" si="2"/>
        <v>0</v>
      </c>
    </row>
    <row r="21" spans="1:5" ht="15.75">
      <c r="A21" s="54">
        <v>160</v>
      </c>
      <c r="B21" s="57" t="s">
        <v>19</v>
      </c>
      <c r="C21" s="143"/>
      <c r="D21" s="140"/>
      <c r="E21" s="95">
        <f t="shared" si="2"/>
        <v>0</v>
      </c>
    </row>
    <row r="22" spans="1:5" ht="15.75">
      <c r="A22" s="54">
        <v>75</v>
      </c>
      <c r="B22" s="57" t="s">
        <v>20</v>
      </c>
      <c r="C22" s="143"/>
      <c r="D22" s="140"/>
      <c r="E22" s="95">
        <f t="shared" si="2"/>
        <v>0</v>
      </c>
    </row>
    <row r="23" spans="1:5" ht="15.75">
      <c r="A23" s="54">
        <v>15</v>
      </c>
      <c r="B23" s="57" t="s">
        <v>21</v>
      </c>
      <c r="C23" s="143"/>
      <c r="D23" s="140"/>
      <c r="E23" s="95">
        <f t="shared" si="2"/>
        <v>0</v>
      </c>
    </row>
    <row r="24" spans="1:5" ht="15.75">
      <c r="A24" s="54">
        <v>30</v>
      </c>
      <c r="B24" s="57" t="s">
        <v>22</v>
      </c>
      <c r="C24" s="143"/>
      <c r="D24" s="140"/>
      <c r="E24" s="95">
        <f t="shared" si="2"/>
        <v>0</v>
      </c>
    </row>
    <row r="25" spans="1:5" ht="15.75">
      <c r="A25" s="54">
        <v>15</v>
      </c>
      <c r="B25" s="57" t="s">
        <v>23</v>
      </c>
      <c r="C25" s="143"/>
      <c r="D25" s="140"/>
      <c r="E25" s="95">
        <f t="shared" si="2"/>
        <v>0</v>
      </c>
    </row>
    <row r="26" spans="1:5" ht="15.75">
      <c r="A26" s="54">
        <v>30</v>
      </c>
      <c r="B26" s="57" t="s">
        <v>24</v>
      </c>
      <c r="C26" s="143"/>
      <c r="D26" s="140"/>
      <c r="E26" s="95">
        <f t="shared" si="2"/>
        <v>0</v>
      </c>
    </row>
    <row r="27" spans="1:5" ht="15.75">
      <c r="A27" s="54">
        <v>15</v>
      </c>
      <c r="B27" s="57" t="s">
        <v>25</v>
      </c>
      <c r="C27" s="143"/>
      <c r="D27" s="140"/>
      <c r="E27" s="95">
        <f t="shared" si="2"/>
        <v>0</v>
      </c>
    </row>
    <row r="28" spans="1:5" ht="16.5" thickBot="1">
      <c r="A28" s="55">
        <v>10</v>
      </c>
      <c r="B28" s="58" t="s">
        <v>26</v>
      </c>
      <c r="C28" s="144"/>
      <c r="D28" s="142"/>
      <c r="E28" s="96">
        <f t="shared" si="2"/>
        <v>0</v>
      </c>
    </row>
    <row r="29" spans="1:5" ht="15.75" thickBot="1">
      <c r="B29" s="39"/>
      <c r="C29" s="40"/>
      <c r="D29" s="40"/>
      <c r="E29" s="41"/>
    </row>
    <row r="30" spans="1:5">
      <c r="A30" s="172" t="s">
        <v>70</v>
      </c>
      <c r="B30" s="173"/>
      <c r="C30" s="182"/>
      <c r="D30" s="174" t="s">
        <v>34</v>
      </c>
      <c r="E30" s="174" t="s">
        <v>11</v>
      </c>
    </row>
    <row r="31" spans="1:5" ht="15.75" thickBot="1">
      <c r="A31" s="59" t="s">
        <v>3</v>
      </c>
      <c r="B31" s="183" t="s">
        <v>0</v>
      </c>
      <c r="C31" s="184"/>
      <c r="D31" s="175"/>
      <c r="E31" s="175"/>
    </row>
    <row r="32" spans="1:5" ht="75" customHeight="1">
      <c r="A32" s="60">
        <v>2</v>
      </c>
      <c r="B32" s="168" t="s">
        <v>100</v>
      </c>
      <c r="C32" s="178"/>
      <c r="D32" s="137"/>
      <c r="E32" s="99">
        <f>A32*D32</f>
        <v>0</v>
      </c>
    </row>
    <row r="33" spans="1:6" ht="75" customHeight="1">
      <c r="A33" s="52">
        <v>2</v>
      </c>
      <c r="B33" s="179" t="s">
        <v>101</v>
      </c>
      <c r="C33" s="180"/>
      <c r="D33" s="139"/>
      <c r="E33" s="100">
        <f>A33*D33</f>
        <v>0</v>
      </c>
    </row>
    <row r="34" spans="1:6" ht="75" customHeight="1" thickBot="1">
      <c r="A34" s="53">
        <v>2</v>
      </c>
      <c r="B34" s="170" t="s">
        <v>102</v>
      </c>
      <c r="C34" s="181"/>
      <c r="D34" s="141"/>
      <c r="E34" s="101">
        <f>A34*D34</f>
        <v>0</v>
      </c>
    </row>
    <row r="35" spans="1:6" ht="15.75" thickBot="1">
      <c r="B35" s="39"/>
      <c r="C35" s="39"/>
      <c r="D35" s="40"/>
      <c r="E35" s="40"/>
      <c r="F35" s="41"/>
    </row>
    <row r="36" spans="1:6" ht="15" customHeight="1">
      <c r="A36" s="172" t="s">
        <v>71</v>
      </c>
      <c r="B36" s="173"/>
      <c r="C36" s="182"/>
      <c r="D36" s="174" t="s">
        <v>34</v>
      </c>
      <c r="E36" s="174" t="s">
        <v>11</v>
      </c>
    </row>
    <row r="37" spans="1:6" ht="15.75" thickBot="1">
      <c r="A37" s="59" t="s">
        <v>3</v>
      </c>
      <c r="B37" s="183" t="s">
        <v>0</v>
      </c>
      <c r="C37" s="184"/>
      <c r="D37" s="175"/>
      <c r="E37" s="175"/>
    </row>
    <row r="38" spans="1:6" ht="75" customHeight="1">
      <c r="A38" s="61">
        <v>1</v>
      </c>
      <c r="B38" s="168" t="s">
        <v>103</v>
      </c>
      <c r="C38" s="169"/>
      <c r="D38" s="146"/>
      <c r="E38" s="102">
        <f>A38*D38</f>
        <v>0</v>
      </c>
    </row>
    <row r="39" spans="1:6" ht="75" customHeight="1" thickBot="1">
      <c r="A39" s="53">
        <v>26</v>
      </c>
      <c r="B39" s="170" t="s">
        <v>104</v>
      </c>
      <c r="C39" s="171"/>
      <c r="D39" s="141"/>
      <c r="E39" s="101">
        <f>A39*D39</f>
        <v>0</v>
      </c>
    </row>
    <row r="40" spans="1:6" ht="15.75" thickBot="1">
      <c r="B40" s="39"/>
      <c r="C40" s="40"/>
      <c r="D40" s="40"/>
      <c r="E40" s="41"/>
    </row>
    <row r="41" spans="1:6" ht="38.25" thickBot="1">
      <c r="B41" s="42"/>
      <c r="C41" s="43"/>
      <c r="D41" s="120" t="s">
        <v>84</v>
      </c>
      <c r="E41" s="121">
        <f>SUM(E5:E7,E11:E12,E16:E28,E32:E34,E38:E39)</f>
        <v>0</v>
      </c>
    </row>
    <row r="42" spans="1:6">
      <c r="A42" s="36"/>
      <c r="B42" s="34" t="s">
        <v>9</v>
      </c>
      <c r="C42" s="43"/>
      <c r="D42" s="43"/>
      <c r="E42" s="44"/>
    </row>
    <row r="43" spans="1:6">
      <c r="A43" s="37"/>
      <c r="B43" s="34" t="s">
        <v>10</v>
      </c>
      <c r="C43" s="43"/>
      <c r="D43" s="43"/>
      <c r="E43" s="44"/>
    </row>
    <row r="44" spans="1:6">
      <c r="C44" s="22"/>
      <c r="D44" s="22"/>
    </row>
    <row r="45" spans="1:6" hidden="1"/>
    <row r="46" spans="1:6" hidden="1">
      <c r="B46" s="8"/>
      <c r="C46" s="8"/>
      <c r="D46" s="8"/>
      <c r="E46" s="8"/>
    </row>
    <row r="47" spans="1:6" hidden="1">
      <c r="C47" s="41"/>
      <c r="D47" s="41"/>
      <c r="E47" s="41"/>
    </row>
    <row r="48" spans="1:6" hidden="1">
      <c r="B48" s="39"/>
      <c r="C48" s="41"/>
      <c r="D48" s="41"/>
      <c r="E48" s="41"/>
    </row>
    <row r="49" spans="2:2" hidden="1"/>
    <row r="50" spans="2:2" hidden="1">
      <c r="B50" s="46"/>
    </row>
    <row r="51" spans="2:2" hidden="1">
      <c r="B51" s="14"/>
    </row>
    <row r="52" spans="2:2" hidden="1">
      <c r="B52" s="14"/>
    </row>
    <row r="53" spans="2:2" hidden="1">
      <c r="B53" s="14"/>
    </row>
    <row r="54" spans="2:2" hidden="1">
      <c r="B54" s="14"/>
    </row>
    <row r="55" spans="2:2" hidden="1">
      <c r="B55" s="14"/>
    </row>
    <row r="56" spans="2:2" hidden="1">
      <c r="B56" s="14"/>
    </row>
    <row r="57" spans="2:2" hidden="1">
      <c r="B57" s="14"/>
    </row>
    <row r="58" spans="2:2" hidden="1">
      <c r="B58" s="14"/>
    </row>
    <row r="59" spans="2:2" hidden="1">
      <c r="B59" s="14"/>
    </row>
    <row r="60" spans="2:2" hidden="1">
      <c r="B60" s="14"/>
    </row>
    <row r="61" spans="2:2" hidden="1">
      <c r="B61" s="14"/>
    </row>
    <row r="62" spans="2:2" hidden="1">
      <c r="B62" s="14"/>
    </row>
    <row r="63" spans="2:2" hidden="1">
      <c r="B63" s="14"/>
    </row>
    <row r="64" spans="2: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</sheetData>
  <sheetProtection algorithmName="SHA-512" hashValue="Ldo/DUdfXij4V1LswjlIckn1xTBbZ7kGoXdW2CVIFYMAZFica8h0LbW/TyuKkvk4SMkohfDbl5wKnhSHVWc7cA==" saltValue="08FTwzBVZYsXRyvwTuQqjw==" spinCount="100000" sheet="1" objects="1" scenarios="1"/>
  <mergeCells count="25">
    <mergeCell ref="E3:E4"/>
    <mergeCell ref="A9:B9"/>
    <mergeCell ref="C9:C10"/>
    <mergeCell ref="E9:E10"/>
    <mergeCell ref="D30:D31"/>
    <mergeCell ref="E30:E31"/>
    <mergeCell ref="B31:C31"/>
    <mergeCell ref="A30:C30"/>
    <mergeCell ref="D3:D4"/>
    <mergeCell ref="D9:D10"/>
    <mergeCell ref="D14:D15"/>
    <mergeCell ref="A3:B3"/>
    <mergeCell ref="C3:C4"/>
    <mergeCell ref="B38:C38"/>
    <mergeCell ref="B39:C39"/>
    <mergeCell ref="A14:B14"/>
    <mergeCell ref="C14:C15"/>
    <mergeCell ref="E14:E15"/>
    <mergeCell ref="D36:D37"/>
    <mergeCell ref="E36:E37"/>
    <mergeCell ref="B32:C32"/>
    <mergeCell ref="B33:C33"/>
    <mergeCell ref="B34:C34"/>
    <mergeCell ref="A36:C36"/>
    <mergeCell ref="B37:C37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A7A6-E5EB-4BEC-B3C6-679A43143B5C}">
  <dimension ref="A1:AA360"/>
  <sheetViews>
    <sheetView workbookViewId="0"/>
  </sheetViews>
  <sheetFormatPr defaultColWidth="0" defaultRowHeight="15.75" zeroHeight="1"/>
  <cols>
    <col min="1" max="1" width="50.625" style="1" customWidth="1"/>
    <col min="2" max="5" width="25.625" style="1" customWidth="1"/>
    <col min="6" max="6" width="2.625" style="1" customWidth="1"/>
    <col min="7" max="7" width="38.25" style="1" hidden="1" customWidth="1"/>
    <col min="8" max="8" width="16.75" style="1" hidden="1" customWidth="1"/>
    <col min="9" max="27" width="0" style="1" hidden="1" customWidth="1"/>
    <col min="28" max="16384" width="9" style="1" hidden="1"/>
  </cols>
  <sheetData>
    <row r="1" spans="1:5" s="5" customFormat="1" ht="18.75">
      <c r="A1" s="6" t="s">
        <v>29</v>
      </c>
      <c r="B1" s="7"/>
    </row>
    <row r="2" spans="1:5" ht="16.5" thickBot="1">
      <c r="A2" s="3"/>
    </row>
    <row r="3" spans="1:5" ht="16.5" thickBot="1">
      <c r="A3" s="27" t="s">
        <v>35</v>
      </c>
      <c r="B3" s="28" t="s">
        <v>3</v>
      </c>
      <c r="C3" s="29" t="s">
        <v>4</v>
      </c>
      <c r="D3" s="30" t="s">
        <v>27</v>
      </c>
      <c r="E3" s="31" t="s">
        <v>5</v>
      </c>
    </row>
    <row r="4" spans="1:5">
      <c r="A4" s="166" t="s">
        <v>111</v>
      </c>
      <c r="B4" s="11">
        <v>100</v>
      </c>
      <c r="C4" s="147"/>
      <c r="D4" s="148"/>
      <c r="E4" s="103">
        <f t="shared" ref="E4:E6" si="0">(C4*(1-D4))*B4</f>
        <v>0</v>
      </c>
    </row>
    <row r="5" spans="1:5">
      <c r="A5" s="166" t="s">
        <v>112</v>
      </c>
      <c r="B5" s="11">
        <v>125</v>
      </c>
      <c r="C5" s="147"/>
      <c r="D5" s="148"/>
      <c r="E5" s="103">
        <f t="shared" si="0"/>
        <v>0</v>
      </c>
    </row>
    <row r="6" spans="1:5" ht="16.5" thickBot="1">
      <c r="A6" s="167" t="s">
        <v>113</v>
      </c>
      <c r="B6" s="12">
        <v>225</v>
      </c>
      <c r="C6" s="149"/>
      <c r="D6" s="150"/>
      <c r="E6" s="104">
        <f t="shared" si="0"/>
        <v>0</v>
      </c>
    </row>
    <row r="7" spans="1:5" ht="16.5" thickBot="1"/>
    <row r="8" spans="1:5" ht="38.25" thickBot="1">
      <c r="A8" s="9"/>
      <c r="B8" s="9"/>
      <c r="C8" s="9"/>
      <c r="D8" s="120" t="s">
        <v>36</v>
      </c>
      <c r="E8" s="121">
        <f>SUM(E4:E6)</f>
        <v>0</v>
      </c>
    </row>
    <row r="9" spans="1:5">
      <c r="A9" s="4"/>
      <c r="B9" s="9" t="s">
        <v>9</v>
      </c>
      <c r="C9" s="9"/>
      <c r="D9" s="9"/>
      <c r="E9" s="9"/>
    </row>
    <row r="10" spans="1:5">
      <c r="A10" s="2"/>
      <c r="B10" s="9" t="s">
        <v>10</v>
      </c>
      <c r="C10" s="9"/>
      <c r="D10" s="9"/>
      <c r="E10" s="9"/>
    </row>
    <row r="11" spans="1:5">
      <c r="A11" s="9"/>
      <c r="B11" s="9"/>
      <c r="C11" s="9"/>
      <c r="D11" s="9"/>
      <c r="E11" s="9"/>
    </row>
    <row r="12" spans="1:5" hidden="1">
      <c r="A12" s="9"/>
      <c r="B12" s="9"/>
      <c r="C12" s="9"/>
    </row>
    <row r="13" spans="1:5" hidden="1"/>
    <row r="14" spans="1:5" hidden="1"/>
    <row r="15" spans="1:5" hidden="1"/>
    <row r="16" spans="1: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</sheetData>
  <sheetProtection algorithmName="SHA-512" hashValue="DhLzAUoBcf0EyUlMBtS8J7iul9CwPw8ECNk5XwApjtc5VT9nuEEKjS7Beo11iN19rRqNmt10HdSrNhmxwWN8vg==" saltValue="qlhS8l1z7R4P8O+LzFTvXg==" spinCount="100000"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4D55-9CA3-4EC8-B5DE-B2BDE0B3EDBA}">
  <dimension ref="A1:AJ150"/>
  <sheetViews>
    <sheetView tabSelected="1" workbookViewId="0"/>
  </sheetViews>
  <sheetFormatPr defaultColWidth="0" defaultRowHeight="15" zeroHeight="1"/>
  <cols>
    <col min="1" max="1" width="20.625" style="67" customWidth="1"/>
    <col min="2" max="2" width="50.625" style="67" customWidth="1"/>
    <col min="3" max="5" width="25.625" style="67" customWidth="1"/>
    <col min="6" max="6" width="2.625" style="67" customWidth="1"/>
    <col min="7" max="36" width="0" style="67" hidden="1" customWidth="1"/>
    <col min="37" max="16384" width="8.75" style="67" hidden="1"/>
  </cols>
  <sheetData>
    <row r="1" spans="1:5" s="66" customFormat="1" ht="18.75">
      <c r="A1" s="65" t="s">
        <v>85</v>
      </c>
      <c r="C1" s="65"/>
    </row>
    <row r="2" spans="1:5" s="66" customFormat="1" ht="19.5" thickBot="1">
      <c r="A2" s="65"/>
      <c r="C2" s="65"/>
    </row>
    <row r="3" spans="1:5">
      <c r="A3" s="185" t="s">
        <v>87</v>
      </c>
      <c r="B3" s="186"/>
      <c r="C3" s="89"/>
      <c r="D3" s="187" t="s">
        <v>65</v>
      </c>
      <c r="E3" s="189" t="s">
        <v>11</v>
      </c>
    </row>
    <row r="4" spans="1:5" ht="15.75" thickBot="1">
      <c r="A4" s="78" t="s">
        <v>3</v>
      </c>
      <c r="B4" s="79" t="s">
        <v>0</v>
      </c>
      <c r="C4" s="79" t="s">
        <v>38</v>
      </c>
      <c r="D4" s="188"/>
      <c r="E4" s="190"/>
    </row>
    <row r="5" spans="1:5">
      <c r="A5" s="75">
        <v>12</v>
      </c>
      <c r="B5" s="90" t="s">
        <v>40</v>
      </c>
      <c r="C5" s="83" t="s">
        <v>39</v>
      </c>
      <c r="D5" s="151"/>
      <c r="E5" s="112">
        <f>A5*D5</f>
        <v>0</v>
      </c>
    </row>
    <row r="6" spans="1:5">
      <c r="A6" s="76">
        <v>2</v>
      </c>
      <c r="B6" s="91" t="s">
        <v>42</v>
      </c>
      <c r="C6" s="84" t="s">
        <v>41</v>
      </c>
      <c r="D6" s="152"/>
      <c r="E6" s="113">
        <f>A6*D6</f>
        <v>0</v>
      </c>
    </row>
    <row r="7" spans="1:5">
      <c r="A7" s="76">
        <v>2</v>
      </c>
      <c r="B7" s="91" t="s">
        <v>43</v>
      </c>
      <c r="C7" s="84"/>
      <c r="D7" s="152"/>
      <c r="E7" s="113">
        <f>A7*D7</f>
        <v>0</v>
      </c>
    </row>
    <row r="8" spans="1:5" ht="15.75" thickBot="1">
      <c r="A8" s="77">
        <v>2</v>
      </c>
      <c r="B8" s="92" t="s">
        <v>45</v>
      </c>
      <c r="C8" s="85" t="s">
        <v>44</v>
      </c>
      <c r="D8" s="153"/>
      <c r="E8" s="114">
        <f>A8*D8</f>
        <v>0</v>
      </c>
    </row>
    <row r="9" spans="1:5" ht="15.75" thickBot="1">
      <c r="B9" s="68"/>
      <c r="D9" s="69"/>
      <c r="E9" s="68"/>
    </row>
    <row r="10" spans="1:5">
      <c r="A10" s="185" t="s">
        <v>88</v>
      </c>
      <c r="B10" s="186"/>
      <c r="C10" s="89"/>
      <c r="D10" s="187" t="s">
        <v>65</v>
      </c>
      <c r="E10" s="189" t="s">
        <v>11</v>
      </c>
    </row>
    <row r="11" spans="1:5" ht="15.75" thickBot="1">
      <c r="A11" s="78" t="s">
        <v>3</v>
      </c>
      <c r="B11" s="79" t="s">
        <v>0</v>
      </c>
      <c r="C11" s="79" t="s">
        <v>38</v>
      </c>
      <c r="D11" s="188"/>
      <c r="E11" s="190"/>
    </row>
    <row r="12" spans="1:5">
      <c r="A12" s="75">
        <v>7</v>
      </c>
      <c r="B12" s="80" t="s">
        <v>47</v>
      </c>
      <c r="C12" s="86" t="s">
        <v>46</v>
      </c>
      <c r="D12" s="151"/>
      <c r="E12" s="112">
        <f t="shared" ref="E12:E18" si="0">A12*D12</f>
        <v>0</v>
      </c>
    </row>
    <row r="13" spans="1:5">
      <c r="A13" s="76">
        <v>2</v>
      </c>
      <c r="B13" s="93" t="s">
        <v>49</v>
      </c>
      <c r="C13" s="87" t="s">
        <v>48</v>
      </c>
      <c r="D13" s="152"/>
      <c r="E13" s="113">
        <f t="shared" si="0"/>
        <v>0</v>
      </c>
    </row>
    <row r="14" spans="1:5">
      <c r="A14" s="76">
        <v>2</v>
      </c>
      <c r="B14" s="81" t="s">
        <v>51</v>
      </c>
      <c r="C14" s="87" t="s">
        <v>50</v>
      </c>
      <c r="D14" s="152"/>
      <c r="E14" s="113">
        <f t="shared" si="0"/>
        <v>0</v>
      </c>
    </row>
    <row r="15" spans="1:5">
      <c r="A15" s="76">
        <v>1</v>
      </c>
      <c r="B15" s="81" t="s">
        <v>53</v>
      </c>
      <c r="C15" s="87" t="s">
        <v>52</v>
      </c>
      <c r="D15" s="152"/>
      <c r="E15" s="113">
        <f t="shared" si="0"/>
        <v>0</v>
      </c>
    </row>
    <row r="16" spans="1:5">
      <c r="A16" s="76">
        <v>2</v>
      </c>
      <c r="B16" s="81" t="s">
        <v>54</v>
      </c>
      <c r="C16" s="87" t="s">
        <v>46</v>
      </c>
      <c r="D16" s="152"/>
      <c r="E16" s="113">
        <f t="shared" si="0"/>
        <v>0</v>
      </c>
    </row>
    <row r="17" spans="1:6">
      <c r="A17" s="76">
        <v>1</v>
      </c>
      <c r="B17" s="81" t="s">
        <v>55</v>
      </c>
      <c r="C17" s="87"/>
      <c r="D17" s="152"/>
      <c r="E17" s="113">
        <f t="shared" si="0"/>
        <v>0</v>
      </c>
    </row>
    <row r="18" spans="1:6" ht="15.75" thickBot="1">
      <c r="A18" s="77">
        <v>1</v>
      </c>
      <c r="B18" s="82" t="s">
        <v>53</v>
      </c>
      <c r="C18" s="88" t="s">
        <v>52</v>
      </c>
      <c r="D18" s="153"/>
      <c r="E18" s="114">
        <f t="shared" si="0"/>
        <v>0</v>
      </c>
    </row>
    <row r="19" spans="1:6" ht="15.75" thickBot="1">
      <c r="B19" s="68"/>
      <c r="D19" s="69"/>
      <c r="E19" s="68"/>
    </row>
    <row r="20" spans="1:6">
      <c r="A20" s="185" t="s">
        <v>89</v>
      </c>
      <c r="B20" s="186"/>
      <c r="C20" s="89"/>
      <c r="D20" s="187" t="s">
        <v>65</v>
      </c>
      <c r="E20" s="189" t="s">
        <v>11</v>
      </c>
    </row>
    <row r="21" spans="1:6" ht="15.75" thickBot="1">
      <c r="A21" s="78" t="s">
        <v>3</v>
      </c>
      <c r="B21" s="79" t="s">
        <v>0</v>
      </c>
      <c r="C21" s="79" t="s">
        <v>38</v>
      </c>
      <c r="D21" s="188"/>
      <c r="E21" s="190"/>
    </row>
    <row r="22" spans="1:6">
      <c r="A22" s="75">
        <v>6</v>
      </c>
      <c r="B22" s="80" t="s">
        <v>57</v>
      </c>
      <c r="C22" s="86" t="s">
        <v>56</v>
      </c>
      <c r="D22" s="151"/>
      <c r="E22" s="112">
        <f>A22*D22</f>
        <v>0</v>
      </c>
    </row>
    <row r="23" spans="1:6">
      <c r="A23" s="76">
        <v>2</v>
      </c>
      <c r="B23" s="93" t="s">
        <v>59</v>
      </c>
      <c r="C23" s="87" t="s">
        <v>58</v>
      </c>
      <c r="D23" s="152"/>
      <c r="E23" s="113">
        <f>A23*D23</f>
        <v>0</v>
      </c>
    </row>
    <row r="24" spans="1:6">
      <c r="A24" s="76">
        <v>2</v>
      </c>
      <c r="B24" s="81" t="s">
        <v>61</v>
      </c>
      <c r="C24" s="87" t="s">
        <v>60</v>
      </c>
      <c r="D24" s="152"/>
      <c r="E24" s="113">
        <f>A24*D24</f>
        <v>0</v>
      </c>
    </row>
    <row r="25" spans="1:6">
      <c r="A25" s="76">
        <v>4</v>
      </c>
      <c r="B25" s="81" t="s">
        <v>62</v>
      </c>
      <c r="C25" s="87" t="s">
        <v>48</v>
      </c>
      <c r="D25" s="152"/>
      <c r="E25" s="113">
        <f>A25*D25</f>
        <v>0</v>
      </c>
    </row>
    <row r="26" spans="1:6" ht="15.75" thickBot="1">
      <c r="A26" s="77">
        <v>1</v>
      </c>
      <c r="B26" s="82" t="s">
        <v>64</v>
      </c>
      <c r="C26" s="88" t="s">
        <v>63</v>
      </c>
      <c r="D26" s="153"/>
      <c r="E26" s="114">
        <f>A26*D26</f>
        <v>0</v>
      </c>
    </row>
    <row r="27" spans="1:6" ht="15.75" thickBot="1">
      <c r="B27" s="68"/>
      <c r="D27" s="69"/>
      <c r="E27" s="68"/>
    </row>
    <row r="28" spans="1:6" ht="38.25" thickBot="1">
      <c r="B28" s="70"/>
      <c r="D28" s="120" t="s">
        <v>86</v>
      </c>
      <c r="E28" s="121">
        <f>SUM(E5:E8,E12:E18,E22:E26)</f>
        <v>0</v>
      </c>
    </row>
    <row r="29" spans="1:6">
      <c r="A29" s="36"/>
      <c r="B29" s="72" t="s">
        <v>9</v>
      </c>
      <c r="C29" s="72"/>
      <c r="D29" s="70"/>
      <c r="E29" s="71"/>
    </row>
    <row r="30" spans="1:6">
      <c r="A30" s="37"/>
      <c r="B30" s="72" t="s">
        <v>10</v>
      </c>
      <c r="C30" s="72"/>
      <c r="D30" s="70"/>
      <c r="E30" s="71"/>
    </row>
    <row r="31" spans="1:6">
      <c r="D31" s="73"/>
    </row>
    <row r="32" spans="1:6" hidden="1">
      <c r="F32" s="62"/>
    </row>
    <row r="33" spans="1:6" hidden="1">
      <c r="B33" s="62"/>
      <c r="D33" s="62"/>
      <c r="E33" s="62"/>
    </row>
    <row r="34" spans="1:6" hidden="1">
      <c r="A34" s="74"/>
      <c r="B34" s="63"/>
      <c r="C34" s="74"/>
      <c r="D34" s="68"/>
      <c r="E34" s="68"/>
    </row>
    <row r="35" spans="1:6" hidden="1">
      <c r="A35" s="64"/>
      <c r="B35" s="64"/>
      <c r="C35" s="64"/>
      <c r="F35" s="62"/>
    </row>
    <row r="36" spans="1:6" hidden="1">
      <c r="A36" s="64"/>
      <c r="B36" s="63"/>
      <c r="C36" s="64"/>
      <c r="D36" s="68"/>
      <c r="E36" s="68"/>
    </row>
    <row r="37" spans="1:6" hidden="1">
      <c r="A37" s="64"/>
      <c r="B37" s="64"/>
      <c r="C37" s="64"/>
    </row>
    <row r="38" spans="1:6" hidden="1">
      <c r="A38" s="64"/>
      <c r="B38" s="64"/>
      <c r="C38" s="64"/>
    </row>
    <row r="39" spans="1:6" hidden="1">
      <c r="A39" s="64"/>
      <c r="B39" s="64"/>
      <c r="C39" s="64"/>
    </row>
    <row r="40" spans="1:6" hidden="1">
      <c r="A40" s="64"/>
      <c r="B40" s="64"/>
      <c r="C40" s="64"/>
    </row>
    <row r="41" spans="1:6" hidden="1">
      <c r="A41" s="64"/>
      <c r="B41" s="64"/>
      <c r="C41" s="64"/>
    </row>
    <row r="42" spans="1:6" hidden="1">
      <c r="A42" s="64"/>
      <c r="B42" s="64"/>
      <c r="C42" s="64"/>
    </row>
    <row r="43" spans="1:6" hidden="1">
      <c r="A43" s="64"/>
      <c r="B43" s="64"/>
      <c r="C43" s="64"/>
    </row>
    <row r="44" spans="1:6" hidden="1">
      <c r="A44" s="64"/>
      <c r="B44" s="64"/>
      <c r="C44" s="64"/>
    </row>
    <row r="45" spans="1:6" hidden="1"/>
    <row r="46" spans="1:6" hidden="1"/>
    <row r="47" spans="1:6" hidden="1"/>
    <row r="48" spans="1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</sheetData>
  <sheetProtection algorithmName="SHA-512" hashValue="d12iwSBi2nmWScaF/vl//YGIzPagjbPrKkYUpfSZbRDLI9MFFPZ2pN8HICs7oCH42vmau4hN8wiBNftOJBUVqA==" saltValue="VWl68FmTyBre5qKMEQgmxg==" spinCount="100000" sheet="1" objects="1" scenarios="1"/>
  <mergeCells count="9">
    <mergeCell ref="A20:B20"/>
    <mergeCell ref="D20:D21"/>
    <mergeCell ref="E20:E21"/>
    <mergeCell ref="A3:B3"/>
    <mergeCell ref="D3:D4"/>
    <mergeCell ref="E3:E4"/>
    <mergeCell ref="A10:B10"/>
    <mergeCell ref="D10:D11"/>
    <mergeCell ref="E10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32EF9C9200634085109235EF3C2759" ma:contentTypeVersion="7" ma:contentTypeDescription="Een nieuw document maken." ma:contentTypeScope="" ma:versionID="8c4046a00b2428b5623fe1dce6899da4">
  <xsd:schema xmlns:xsd="http://www.w3.org/2001/XMLSchema" xmlns:xs="http://www.w3.org/2001/XMLSchema" xmlns:p="http://schemas.microsoft.com/office/2006/metadata/properties" xmlns:ns2="4f48d6c5-4a1e-44ff-8ac4-f5a871b1f948" xmlns:ns3="6af22993-81c8-427e-9ce0-8bb748bbdfe9" targetNamespace="http://schemas.microsoft.com/office/2006/metadata/properties" ma:root="true" ma:fieldsID="ad299f9736e73c3822e8e56f19fe7d19" ns2:_="" ns3:_="">
    <xsd:import namespace="4f48d6c5-4a1e-44ff-8ac4-f5a871b1f948"/>
    <xsd:import namespace="6af22993-81c8-427e-9ce0-8bb748bbdf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d6c5-4a1e-44ff-8ac4-f5a871b1f9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22993-81c8-427e-9ce0-8bb748bbd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70329-F247-4CB7-8FE6-E0195C5AC80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f22993-81c8-427e-9ce0-8bb748bbdfe9"/>
    <ds:schemaRef ds:uri="http://purl.org/dc/terms/"/>
    <ds:schemaRef ds:uri="http://schemas.openxmlformats.org/package/2006/metadata/core-properties"/>
    <ds:schemaRef ds:uri="http://purl.org/dc/dcmitype/"/>
    <ds:schemaRef ds:uri="4f48d6c5-4a1e-44ff-8ac4-f5a871b1f94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156C92-1AF7-4E2C-9917-2A13B7B91A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F1737-A4BD-46AE-A5AD-B2923BEA4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48d6c5-4a1e-44ff-8ac4-f5a871b1f948"/>
    <ds:schemaRef ds:uri="6af22993-81c8-427e-9ce0-8bb748bbd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TCO overzicht</vt:lpstr>
      <vt:lpstr>Werkplekhardware</vt:lpstr>
      <vt:lpstr>Serverhardware</vt:lpstr>
      <vt:lpstr>Netwerkhardware</vt:lpstr>
      <vt:lpstr>Smartphones</vt:lpstr>
      <vt:lpstr>In te ruilen hardware</vt:lpstr>
      <vt:lpstr>'TCO overzicht'!Afdrukbereik</vt:lpstr>
    </vt:vector>
  </TitlesOfParts>
  <Manager/>
  <Company>WE-advies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Tjerk Wierda</dc:creator>
  <cp:keywords/>
  <dc:description/>
  <cp:lastModifiedBy>Arend Hijner</cp:lastModifiedBy>
  <cp:revision/>
  <dcterms:created xsi:type="dcterms:W3CDTF">2013-10-25T07:17:51Z</dcterms:created>
  <dcterms:modified xsi:type="dcterms:W3CDTF">2018-07-30T07:23:22Z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0x0101005132EF9C9200634085109235EF3C2759</vt:lpwstr>
  </property>
</Properties>
</file>