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60" yWindow="72" windowWidth="17004" windowHeight="9816"/>
  </bookViews>
  <sheets>
    <sheet name="Herinrichting Perrons MET" sheetId="1" r:id="rId1"/>
  </sheets>
  <calcPr calcId="145621"/>
</workbook>
</file>

<file path=xl/calcChain.xml><?xml version="1.0" encoding="utf-8"?>
<calcChain xmlns="http://schemas.openxmlformats.org/spreadsheetml/2006/main">
  <c r="AB13" i="1" l="1"/>
  <c r="AB14" i="1"/>
  <c r="V15" i="1"/>
  <c r="U15" i="1"/>
  <c r="AB64" i="1" l="1"/>
  <c r="AB63" i="1"/>
  <c r="AB60" i="1"/>
  <c r="AB58" i="1"/>
  <c r="AB57" i="1"/>
  <c r="AB53" i="1"/>
  <c r="AB52" i="1"/>
  <c r="AB49" i="1"/>
  <c r="AB48" i="1"/>
  <c r="AB12" i="1" l="1"/>
  <c r="AB44" i="1"/>
  <c r="AB43" i="1"/>
  <c r="AB42" i="1"/>
  <c r="AB41" i="1"/>
  <c r="AB39" i="1"/>
  <c r="AB38" i="1"/>
  <c r="AB37" i="1"/>
  <c r="AB35" i="1"/>
  <c r="AB34" i="1"/>
  <c r="AB30" i="1"/>
  <c r="AB29" i="1"/>
  <c r="AB28" i="1"/>
  <c r="AB27" i="1"/>
  <c r="AB25" i="1"/>
  <c r="AB24" i="1"/>
  <c r="AB23" i="1"/>
  <c r="AB20" i="1"/>
  <c r="AB21" i="1"/>
  <c r="AA40" i="1" l="1"/>
  <c r="Z40" i="1"/>
  <c r="Y40" i="1"/>
  <c r="X40" i="1"/>
  <c r="W40" i="1"/>
  <c r="V40" i="1"/>
  <c r="U40" i="1"/>
  <c r="T40" i="1"/>
  <c r="S40" i="1"/>
  <c r="R40" i="1"/>
  <c r="Q40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C40" i="1"/>
  <c r="B40" i="1"/>
  <c r="AA36" i="1"/>
  <c r="Z36" i="1"/>
  <c r="Y36" i="1"/>
  <c r="X36" i="1"/>
  <c r="W36" i="1"/>
  <c r="V36" i="1"/>
  <c r="U36" i="1"/>
  <c r="T36" i="1"/>
  <c r="S36" i="1"/>
  <c r="R36" i="1"/>
  <c r="Q36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C36" i="1"/>
  <c r="B36" i="1"/>
  <c r="AA33" i="1"/>
  <c r="Z33" i="1"/>
  <c r="Y33" i="1"/>
  <c r="X33" i="1"/>
  <c r="W33" i="1"/>
  <c r="V33" i="1"/>
  <c r="U33" i="1"/>
  <c r="T33" i="1"/>
  <c r="S33" i="1"/>
  <c r="R33" i="1"/>
  <c r="Q33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C33" i="1"/>
  <c r="B33" i="1"/>
  <c r="C19" i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C22" i="1"/>
  <c r="D22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C26" i="1"/>
  <c r="D26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B19" i="1"/>
  <c r="B26" i="1"/>
  <c r="B22" i="1"/>
  <c r="AB33" i="1" l="1"/>
  <c r="AB40" i="1"/>
  <c r="AB22" i="1"/>
  <c r="AB19" i="1"/>
  <c r="AB36" i="1"/>
  <c r="AB26" i="1"/>
  <c r="C32" i="1"/>
  <c r="G32" i="1"/>
  <c r="K32" i="1"/>
  <c r="O32" i="1"/>
  <c r="S32" i="1"/>
  <c r="W32" i="1"/>
  <c r="AA32" i="1"/>
  <c r="Q32" i="1"/>
  <c r="L32" i="1"/>
  <c r="D32" i="1"/>
  <c r="H32" i="1"/>
  <c r="P32" i="1"/>
  <c r="T32" i="1"/>
  <c r="X32" i="1"/>
  <c r="E32" i="1"/>
  <c r="I32" i="1"/>
  <c r="M32" i="1"/>
  <c r="U32" i="1"/>
  <c r="Y32" i="1"/>
  <c r="B32" i="1"/>
  <c r="F32" i="1"/>
  <c r="J32" i="1"/>
  <c r="N32" i="1"/>
  <c r="R32" i="1"/>
  <c r="V32" i="1"/>
  <c r="Z32" i="1"/>
  <c r="Z18" i="1"/>
  <c r="V18" i="1"/>
  <c r="R18" i="1"/>
  <c r="N18" i="1"/>
  <c r="J18" i="1"/>
  <c r="F18" i="1"/>
  <c r="X18" i="1"/>
  <c r="X17" i="1" s="1"/>
  <c r="T18" i="1"/>
  <c r="P18" i="1"/>
  <c r="L18" i="1"/>
  <c r="H18" i="1"/>
  <c r="D18" i="1"/>
  <c r="D17" i="1" s="1"/>
  <c r="D15" i="1" s="1"/>
  <c r="AA18" i="1"/>
  <c r="W18" i="1"/>
  <c r="S18" i="1"/>
  <c r="S17" i="1" s="1"/>
  <c r="S15" i="1" s="1"/>
  <c r="O18" i="1"/>
  <c r="K18" i="1"/>
  <c r="G18" i="1"/>
  <c r="C18" i="1"/>
  <c r="C17" i="1" s="1"/>
  <c r="C15" i="1" s="1"/>
  <c r="Y18" i="1"/>
  <c r="U18" i="1"/>
  <c r="Q18" i="1"/>
  <c r="Q17" i="1" s="1"/>
  <c r="Q15" i="1" s="1"/>
  <c r="M18" i="1"/>
  <c r="M17" i="1" s="1"/>
  <c r="M15" i="1" s="1"/>
  <c r="I18" i="1"/>
  <c r="E18" i="1"/>
  <c r="E17" i="1" s="1"/>
  <c r="E15" i="1" s="1"/>
  <c r="K17" i="1" l="1"/>
  <c r="K15" i="1" s="1"/>
  <c r="AA17" i="1"/>
  <c r="AA15" i="1" s="1"/>
  <c r="AB32" i="1"/>
  <c r="G17" i="1"/>
  <c r="G15" i="1" s="1"/>
  <c r="U17" i="1"/>
  <c r="J17" i="1"/>
  <c r="J15" i="1" s="1"/>
  <c r="Z17" i="1"/>
  <c r="Z15" i="1" s="1"/>
  <c r="O17" i="1"/>
  <c r="O15" i="1" s="1"/>
  <c r="W17" i="1"/>
  <c r="W15" i="1" s="1"/>
  <c r="L17" i="1"/>
  <c r="L15" i="1" s="1"/>
  <c r="P17" i="1"/>
  <c r="P15" i="1" s="1"/>
  <c r="I17" i="1"/>
  <c r="I15" i="1" s="1"/>
  <c r="H17" i="1"/>
  <c r="H15" i="1" s="1"/>
  <c r="X15" i="1"/>
  <c r="R17" i="1"/>
  <c r="R15" i="1" s="1"/>
  <c r="Y17" i="1"/>
  <c r="Y15" i="1" s="1"/>
  <c r="T17" i="1"/>
  <c r="T15" i="1" s="1"/>
  <c r="F17" i="1"/>
  <c r="F15" i="1" s="1"/>
  <c r="V17" i="1"/>
  <c r="N17" i="1"/>
  <c r="N15" i="1" s="1"/>
  <c r="B18" i="1"/>
  <c r="AB18" i="1" s="1"/>
  <c r="B17" i="1" l="1"/>
  <c r="AB17" i="1" l="1"/>
  <c r="B15" i="1"/>
  <c r="AB15" i="1" s="1"/>
</calcChain>
</file>

<file path=xl/comments1.xml><?xml version="1.0" encoding="utf-8"?>
<comments xmlns="http://schemas.openxmlformats.org/spreadsheetml/2006/main">
  <authors>
    <author>Niek van Brussel</author>
    <author>NL10454</author>
  </authors>
  <commentList>
    <comment ref="U15" authorId="0">
      <text>
        <r>
          <rPr>
            <b/>
            <sz val="9"/>
            <color indexed="81"/>
            <rFont val="Tahoma"/>
            <family val="2"/>
          </rPr>
          <t>Niek van Brussel:</t>
        </r>
        <r>
          <rPr>
            <sz val="9"/>
            <color indexed="81"/>
            <rFont val="Tahoma"/>
            <family val="2"/>
          </rPr>
          <t xml:space="preserve">
incl. bestaande niet verplaatsbare zitruimte</t>
        </r>
      </text>
    </comment>
    <comment ref="R49" authorId="1">
      <text>
        <r>
          <rPr>
            <b/>
            <sz val="9"/>
            <color indexed="81"/>
            <rFont val="Tahoma"/>
            <family val="2"/>
          </rPr>
          <t>NL10454:</t>
        </r>
        <r>
          <rPr>
            <sz val="9"/>
            <color indexed="81"/>
            <rFont val="Tahoma"/>
            <family val="2"/>
          </rPr>
          <t xml:space="preserve">
prullenbakken staan nu verkeerd om</t>
        </r>
      </text>
    </comment>
  </commentList>
</comments>
</file>

<file path=xl/sharedStrings.xml><?xml version="1.0" encoding="utf-8"?>
<sst xmlns="http://schemas.openxmlformats.org/spreadsheetml/2006/main" count="149" uniqueCount="121">
  <si>
    <t>Herinrichting perrons metro Amsterdam</t>
  </si>
  <si>
    <t>datum</t>
  </si>
  <si>
    <t>versie</t>
  </si>
  <si>
    <t>benodigd (m2)</t>
  </si>
  <si>
    <t>te verwijderen (m2)</t>
  </si>
  <si>
    <t>bestaand (m2)</t>
  </si>
  <si>
    <t>verplaatsen</t>
  </si>
  <si>
    <t>superpole</t>
  </si>
  <si>
    <t>capitole</t>
  </si>
  <si>
    <t>nieuw</t>
  </si>
  <si>
    <t>Service &amp; veiligheid</t>
  </si>
  <si>
    <t>Wachten</t>
  </si>
  <si>
    <t>Afvalbakken</t>
  </si>
  <si>
    <t>afkorting</t>
  </si>
  <si>
    <t>Amstelveenseweg
PN6571_ASW_VP_001</t>
  </si>
  <si>
    <t>ASW</t>
  </si>
  <si>
    <t>stations +
tekeningnaam</t>
  </si>
  <si>
    <t>Bullewijk
PN6571_BLW-VP_01</t>
  </si>
  <si>
    <t>Bijlmer ArenA
PN6571_BMR-VP_01</t>
  </si>
  <si>
    <t>Diemen Zuid
PN6571_DMZ_VP_001</t>
  </si>
  <si>
    <t>Gaasperplas
PN6571_GPP_VP_001</t>
  </si>
  <si>
    <t>Ganzenhoef
PN6571_GZH_VP_001</t>
  </si>
  <si>
    <t>Gein
PN6571_GN-VP-01</t>
  </si>
  <si>
    <t>Heemstedestraat
PN6571_HDS-VP-01</t>
  </si>
  <si>
    <t>Holendrecht
PN6571_HLD-VP-002</t>
  </si>
  <si>
    <t>Henk Sneevlietweg
PN6571_HVW-VP-002</t>
  </si>
  <si>
    <t>De Vlugtlaan
PN6571_VLN-VP_01</t>
  </si>
  <si>
    <t>Isolatorweg
PN6571_ITW-VP-001</t>
  </si>
  <si>
    <t>Jan van Galenstraat
PN6571_JLS-VP-01</t>
  </si>
  <si>
    <t>Kraaiennest
PN6571_KEN_VP_001</t>
  </si>
  <si>
    <t>Lelylaan
PN6571_LLL-VP-01</t>
  </si>
  <si>
    <t>Van der Madeweg
PN6571_MDW-VP-002</t>
  </si>
  <si>
    <t>Overamstel
PN6571_OAS-VP-01</t>
  </si>
  <si>
    <t>Postjesweg
PN6571_PJW-VP-01</t>
  </si>
  <si>
    <t>RAI
PN6571_RAI_VP_002</t>
  </si>
  <si>
    <t>Reigersbos
PN6571_RGB_VP_001</t>
  </si>
  <si>
    <t>Spaklerweg
PN6571_SLW-VP-001</t>
  </si>
  <si>
    <t>Sloterdijk
PN6571_STD_VP_001</t>
  </si>
  <si>
    <t>Strandvliet
PN6571_SVT_VP_001</t>
  </si>
  <si>
    <t>Venserpolder
PN6571_VPD_VP_002</t>
  </si>
  <si>
    <t>Verrijn Stuartweg
PN6571_VSW_VP_001</t>
  </si>
  <si>
    <t>Zuid
PN6571_WTC-VP-001</t>
  </si>
  <si>
    <t>WTC</t>
  </si>
  <si>
    <t>VSW</t>
  </si>
  <si>
    <t>VPD</t>
  </si>
  <si>
    <t>MDW</t>
  </si>
  <si>
    <t>SVT</t>
  </si>
  <si>
    <t>STD</t>
  </si>
  <si>
    <t>RGB</t>
  </si>
  <si>
    <t>VP</t>
  </si>
  <si>
    <t>PJW</t>
  </si>
  <si>
    <t>OAS</t>
  </si>
  <si>
    <t>LLL</t>
  </si>
  <si>
    <t>KEN</t>
  </si>
  <si>
    <t>JLS</t>
  </si>
  <si>
    <t>ITW</t>
  </si>
  <si>
    <t>HLD</t>
  </si>
  <si>
    <t>HVW</t>
  </si>
  <si>
    <t>HDS</t>
  </si>
  <si>
    <t>GN</t>
  </si>
  <si>
    <t>GZH</t>
  </si>
  <si>
    <t>GPP</t>
  </si>
  <si>
    <t>DMZ</t>
  </si>
  <si>
    <t>VLN</t>
  </si>
  <si>
    <t>BLW</t>
  </si>
  <si>
    <t>BMR</t>
  </si>
  <si>
    <t>stationsnummer</t>
  </si>
  <si>
    <t>Bijlage bij Ontwerpvoorschriften voor abri's en windschermen 
op 26 bovengrondse metrostations te Amsterdam</t>
  </si>
  <si>
    <t>Objecten en Werkzaamheden</t>
  </si>
  <si>
    <t>niet overdekt (m2)</t>
  </si>
  <si>
    <t>overdekt (m2)</t>
  </si>
  <si>
    <t>Service &amp; alarmzuil (stuks)</t>
  </si>
  <si>
    <t>Brandslanghaspelkast (stuks)</t>
  </si>
  <si>
    <t>Kunstobjecten (stuks)</t>
  </si>
  <si>
    <t xml:space="preserve">Reisinformatie (routedriehoek) </t>
  </si>
  <si>
    <t>Nieuwe wachtruimte (m2)</t>
  </si>
  <si>
    <t>totaal niet overdekt</t>
  </si>
  <si>
    <t>totaal type A</t>
  </si>
  <si>
    <t>totaal A1</t>
  </si>
  <si>
    <t>totaal A2</t>
  </si>
  <si>
    <t>totaal type B</t>
  </si>
  <si>
    <t>totaal B1</t>
  </si>
  <si>
    <t>totaal B2</t>
  </si>
  <si>
    <t>totaal B3</t>
  </si>
  <si>
    <t>totaal type C</t>
  </si>
  <si>
    <t>totaal C1</t>
  </si>
  <si>
    <t>totaal C2</t>
  </si>
  <si>
    <t>totaal C3</t>
  </si>
  <si>
    <t>totaal C4</t>
  </si>
  <si>
    <t>totaal overdekt</t>
  </si>
  <si>
    <t>SLW</t>
  </si>
  <si>
    <t>superpoles verplaatsen</t>
  </si>
  <si>
    <t>capitoles verplaatsen</t>
  </si>
  <si>
    <t>superpoles nieuw</t>
  </si>
  <si>
    <t>capitoles nieuw</t>
  </si>
  <si>
    <t>S&amp;A verplaatsen</t>
  </si>
  <si>
    <t>S&amp;A nieuw</t>
  </si>
  <si>
    <t>BSH verplaatsen</t>
  </si>
  <si>
    <t>Reisinformatie verplaatsen</t>
  </si>
  <si>
    <t>Kunst verplaatsen</t>
  </si>
  <si>
    <t>m2 bestaande wachtruimte</t>
  </si>
  <si>
    <t>m2 totaal nieuwe wachtruimte</t>
  </si>
  <si>
    <t>Definitief</t>
  </si>
  <si>
    <t>m2 benodigde wachtruimte</t>
  </si>
  <si>
    <t>m2 aangeboden wachtruimte</t>
  </si>
  <si>
    <t>aangeboden  (m2)</t>
  </si>
  <si>
    <t>m2 te verwijderen wachtruimte</t>
  </si>
  <si>
    <t>type B (m2)</t>
  </si>
  <si>
    <t>type A (m2)</t>
  </si>
  <si>
    <t>type C (m2)</t>
  </si>
  <si>
    <t>- A1</t>
  </si>
  <si>
    <t>- A2</t>
  </si>
  <si>
    <t>- B1</t>
  </si>
  <si>
    <t xml:space="preserve">- B2 </t>
  </si>
  <si>
    <t>- B3</t>
  </si>
  <si>
    <t>- C1</t>
  </si>
  <si>
    <t>- C2</t>
  </si>
  <si>
    <t>- C3</t>
  </si>
  <si>
    <t>- C4</t>
  </si>
  <si>
    <t>Overige objecten</t>
  </si>
  <si>
    <t>1.0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</si>
</sst>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_ * #,##0_ ;_ * \-#,##0_ ;_ * &quot;-&quot;??_ ;_ @_ "/>
  </numFmts>
  <fonts count="14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i/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0054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0" applyFont="1"/>
    <xf numFmtId="0" fontId="4" fillId="0" borderId="0" xfId="0" applyFont="1"/>
    <xf numFmtId="0" fontId="2" fillId="0" borderId="0" xfId="0" applyFont="1" applyAlignment="1">
      <alignment horizontal="center"/>
    </xf>
    <xf numFmtId="0" fontId="6" fillId="2" borderId="1" xfId="0" applyFont="1" applyFill="1" applyBorder="1"/>
    <xf numFmtId="14" fontId="2" fillId="0" borderId="0" xfId="0" applyNumberFormat="1" applyFont="1" applyAlignment="1">
      <alignment horizontal="left" vertical="top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 textRotation="90" wrapText="1"/>
    </xf>
    <xf numFmtId="0" fontId="2" fillId="0" borderId="0" xfId="0" applyFont="1" applyAlignment="1">
      <alignment horizontal="left" vertical="center" wrapText="1"/>
    </xf>
    <xf numFmtId="1" fontId="4" fillId="0" borderId="0" xfId="0" applyNumberFormat="1" applyFont="1"/>
    <xf numFmtId="1" fontId="2" fillId="0" borderId="0" xfId="0" applyNumberFormat="1" applyFont="1"/>
    <xf numFmtId="1" fontId="1" fillId="0" borderId="0" xfId="0" applyNumberFormat="1" applyFont="1"/>
    <xf numFmtId="0" fontId="6" fillId="3" borderId="1" xfId="0" applyFont="1" applyFill="1" applyBorder="1"/>
    <xf numFmtId="0" fontId="6" fillId="4" borderId="1" xfId="0" applyFont="1" applyFill="1" applyBorder="1"/>
    <xf numFmtId="0" fontId="8" fillId="5" borderId="1" xfId="0" applyFont="1" applyFill="1" applyBorder="1"/>
    <xf numFmtId="0" fontId="8" fillId="0" borderId="0" xfId="0" applyFont="1" applyFill="1" applyBorder="1"/>
    <xf numFmtId="0" fontId="10" fillId="0" borderId="0" xfId="0" applyFont="1" applyFill="1" applyBorder="1"/>
    <xf numFmtId="0" fontId="9" fillId="0" borderId="0" xfId="0" applyFont="1" applyFill="1"/>
    <xf numFmtId="0" fontId="5" fillId="4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5" fillId="3" borderId="1" xfId="0" applyFont="1" applyFill="1" applyBorder="1" applyAlignment="1">
      <alignment vertical="center"/>
    </xf>
    <xf numFmtId="0" fontId="7" fillId="5" borderId="1" xfId="0" applyFont="1" applyFill="1" applyBorder="1" applyAlignment="1">
      <alignment vertical="center"/>
    </xf>
    <xf numFmtId="0" fontId="9" fillId="0" borderId="0" xfId="0" applyFont="1"/>
    <xf numFmtId="0" fontId="9" fillId="0" borderId="0" xfId="0" quotePrefix="1" applyFont="1" applyFill="1" applyAlignment="1">
      <alignment horizontal="right" vertical="center"/>
    </xf>
    <xf numFmtId="1" fontId="8" fillId="0" borderId="0" xfId="0" applyNumberFormat="1" applyFont="1" applyFill="1"/>
    <xf numFmtId="0" fontId="2" fillId="0" borderId="2" xfId="0" applyFont="1" applyBorder="1"/>
    <xf numFmtId="0" fontId="2" fillId="0" borderId="2" xfId="0" applyFont="1" applyBorder="1" applyAlignment="1">
      <alignment horizontal="center" textRotation="90"/>
    </xf>
    <xf numFmtId="0" fontId="2" fillId="0" borderId="2" xfId="0" applyFont="1" applyBorder="1" applyAlignment="1">
      <alignment horizontal="center"/>
    </xf>
    <xf numFmtId="0" fontId="6" fillId="4" borderId="3" xfId="0" applyFont="1" applyFill="1" applyBorder="1"/>
    <xf numFmtId="164" fontId="2" fillId="0" borderId="2" xfId="1" applyNumberFormat="1" applyFont="1" applyBorder="1" applyAlignment="1">
      <alignment horizontal="right"/>
    </xf>
    <xf numFmtId="0" fontId="2" fillId="0" borderId="2" xfId="0" applyFont="1" applyBorder="1" applyAlignment="1">
      <alignment horizontal="right"/>
    </xf>
    <xf numFmtId="0" fontId="6" fillId="2" borderId="3" xfId="0" applyFont="1" applyFill="1" applyBorder="1"/>
    <xf numFmtId="0" fontId="6" fillId="3" borderId="3" xfId="0" applyFont="1" applyFill="1" applyBorder="1"/>
    <xf numFmtId="0" fontId="8" fillId="5" borderId="3" xfId="0" applyFont="1" applyFill="1" applyBorder="1"/>
    <xf numFmtId="1" fontId="8" fillId="0" borderId="0" xfId="0" applyNumberFormat="1" applyFont="1"/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0" fontId="2" fillId="0" borderId="0" xfId="0" applyFont="1" applyFill="1"/>
    <xf numFmtId="0" fontId="2" fillId="0" borderId="0" xfId="0" quotePrefix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FF0054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61980</xdr:colOff>
      <xdr:row>0</xdr:row>
      <xdr:rowOff>42333</xdr:rowOff>
    </xdr:from>
    <xdr:to>
      <xdr:col>27</xdr:col>
      <xdr:colOff>33966</xdr:colOff>
      <xdr:row>3</xdr:row>
      <xdr:rowOff>46880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40123" y="42333"/>
          <a:ext cx="1495986" cy="684904"/>
        </a:xfrm>
        <a:prstGeom prst="rect">
          <a:avLst/>
        </a:prstGeom>
      </xdr:spPr>
    </xdr:pic>
    <xdr:clientData/>
  </xdr:twoCellAnchor>
  <xdr:twoCellAnchor editAs="oneCell">
    <xdr:from>
      <xdr:col>27</xdr:col>
      <xdr:colOff>281214</xdr:colOff>
      <xdr:row>0</xdr:row>
      <xdr:rowOff>0</xdr:rowOff>
    </xdr:from>
    <xdr:to>
      <xdr:col>28</xdr:col>
      <xdr:colOff>1469003</xdr:colOff>
      <xdr:row>3</xdr:row>
      <xdr:rowOff>84667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83357" y="0"/>
          <a:ext cx="1557903" cy="7650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C64"/>
  <sheetViews>
    <sheetView tabSelected="1" zoomScale="85" zoomScaleNormal="85" workbookViewId="0">
      <selection activeCell="F5" sqref="F5"/>
    </sheetView>
  </sheetViews>
  <sheetFormatPr defaultColWidth="9.109375" defaultRowHeight="13.8" outlineLevelRow="2" x14ac:dyDescent="0.3"/>
  <cols>
    <col min="1" max="1" width="21.44140625" style="1" customWidth="1"/>
    <col min="2" max="2" width="9.33203125" style="1" bestFit="1" customWidth="1"/>
    <col min="3" max="3" width="7.5546875" style="1" bestFit="1" customWidth="1"/>
    <col min="4" max="27" width="5.6640625" style="1" bestFit="1" customWidth="1"/>
    <col min="28" max="28" width="5.5546875" style="26" customWidth="1"/>
    <col min="29" max="29" width="23.33203125" style="1" bestFit="1" customWidth="1"/>
    <col min="30" max="16384" width="9.109375" style="1"/>
  </cols>
  <sheetData>
    <row r="1" spans="1:29" ht="15.75" x14ac:dyDescent="0.25">
      <c r="A1" s="36" t="s">
        <v>0</v>
      </c>
      <c r="B1" s="36"/>
      <c r="C1" s="36"/>
      <c r="D1" s="36"/>
      <c r="E1" s="36"/>
    </row>
    <row r="2" spans="1:29" ht="12.75" x14ac:dyDescent="0.2">
      <c r="A2" s="1" t="s">
        <v>68</v>
      </c>
    </row>
    <row r="3" spans="1:29" ht="24.75" customHeight="1" x14ac:dyDescent="0.2">
      <c r="A3" s="37" t="s">
        <v>67</v>
      </c>
      <c r="B3" s="37"/>
      <c r="C3" s="37"/>
      <c r="D3" s="37"/>
      <c r="E3" s="37"/>
      <c r="F3" s="37"/>
    </row>
    <row r="4" spans="1:29" ht="12.75" x14ac:dyDescent="0.2">
      <c r="A4" s="1" t="s">
        <v>1</v>
      </c>
      <c r="B4" s="5">
        <v>42816</v>
      </c>
    </row>
    <row r="5" spans="1:29" ht="12.75" x14ac:dyDescent="0.2">
      <c r="A5" s="1" t="s">
        <v>2</v>
      </c>
      <c r="B5" s="1" t="s">
        <v>120</v>
      </c>
      <c r="C5" s="1" t="s">
        <v>102</v>
      </c>
    </row>
    <row r="6" spans="1:29" ht="35.25" customHeight="1" x14ac:dyDescent="0.2"/>
    <row r="7" spans="1:29" s="3" customFormat="1" ht="103.5" customHeight="1" x14ac:dyDescent="0.3">
      <c r="A7" s="9" t="s">
        <v>16</v>
      </c>
      <c r="B7" s="8" t="s">
        <v>14</v>
      </c>
      <c r="C7" s="8" t="s">
        <v>18</v>
      </c>
      <c r="D7" s="8" t="s">
        <v>17</v>
      </c>
      <c r="E7" s="8" t="s">
        <v>26</v>
      </c>
      <c r="F7" s="8" t="s">
        <v>19</v>
      </c>
      <c r="G7" s="8" t="s">
        <v>20</v>
      </c>
      <c r="H7" s="8" t="s">
        <v>21</v>
      </c>
      <c r="I7" s="8" t="s">
        <v>22</v>
      </c>
      <c r="J7" s="8" t="s">
        <v>23</v>
      </c>
      <c r="K7" s="8" t="s">
        <v>25</v>
      </c>
      <c r="L7" s="8" t="s">
        <v>24</v>
      </c>
      <c r="M7" s="8" t="s">
        <v>27</v>
      </c>
      <c r="N7" s="8" t="s">
        <v>28</v>
      </c>
      <c r="O7" s="8" t="s">
        <v>29</v>
      </c>
      <c r="P7" s="8" t="s">
        <v>30</v>
      </c>
      <c r="Q7" s="8" t="s">
        <v>32</v>
      </c>
      <c r="R7" s="8" t="s">
        <v>33</v>
      </c>
      <c r="S7" s="8" t="s">
        <v>34</v>
      </c>
      <c r="T7" s="8" t="s">
        <v>35</v>
      </c>
      <c r="U7" s="8" t="s">
        <v>37</v>
      </c>
      <c r="V7" s="8" t="s">
        <v>36</v>
      </c>
      <c r="W7" s="8" t="s">
        <v>38</v>
      </c>
      <c r="X7" s="8" t="s">
        <v>31</v>
      </c>
      <c r="Y7" s="8" t="s">
        <v>39</v>
      </c>
      <c r="Z7" s="8" t="s">
        <v>40</v>
      </c>
      <c r="AA7" s="8" t="s">
        <v>41</v>
      </c>
      <c r="AB7" s="27"/>
    </row>
    <row r="8" spans="1:29" s="3" customFormat="1" ht="12.75" x14ac:dyDescent="0.2">
      <c r="A8" s="7" t="s">
        <v>13</v>
      </c>
      <c r="B8" s="3" t="s">
        <v>15</v>
      </c>
      <c r="C8" s="3" t="s">
        <v>65</v>
      </c>
      <c r="D8" s="3" t="s">
        <v>64</v>
      </c>
      <c r="E8" s="3" t="s">
        <v>63</v>
      </c>
      <c r="F8" s="3" t="s">
        <v>62</v>
      </c>
      <c r="G8" s="3" t="s">
        <v>61</v>
      </c>
      <c r="H8" s="3" t="s">
        <v>60</v>
      </c>
      <c r="I8" s="3" t="s">
        <v>59</v>
      </c>
      <c r="J8" s="3" t="s">
        <v>58</v>
      </c>
      <c r="K8" s="6" t="s">
        <v>57</v>
      </c>
      <c r="L8" s="3" t="s">
        <v>56</v>
      </c>
      <c r="M8" s="3" t="s">
        <v>55</v>
      </c>
      <c r="N8" s="3" t="s">
        <v>54</v>
      </c>
      <c r="O8" s="3" t="s">
        <v>53</v>
      </c>
      <c r="P8" s="3" t="s">
        <v>52</v>
      </c>
      <c r="Q8" s="3" t="s">
        <v>51</v>
      </c>
      <c r="R8" s="3" t="s">
        <v>50</v>
      </c>
      <c r="S8" s="3" t="s">
        <v>49</v>
      </c>
      <c r="T8" s="3" t="s">
        <v>48</v>
      </c>
      <c r="U8" s="3" t="s">
        <v>47</v>
      </c>
      <c r="V8" s="3" t="s">
        <v>90</v>
      </c>
      <c r="W8" s="3" t="s">
        <v>46</v>
      </c>
      <c r="X8" s="3" t="s">
        <v>45</v>
      </c>
      <c r="Y8" s="3" t="s">
        <v>44</v>
      </c>
      <c r="Z8" s="3" t="s">
        <v>43</v>
      </c>
      <c r="AA8" s="3" t="s">
        <v>42</v>
      </c>
      <c r="AB8" s="28"/>
    </row>
    <row r="9" spans="1:29" s="3" customFormat="1" ht="12.75" x14ac:dyDescent="0.2">
      <c r="A9" s="7" t="s">
        <v>66</v>
      </c>
      <c r="B9" s="3">
        <v>304</v>
      </c>
      <c r="C9" s="3">
        <v>111</v>
      </c>
      <c r="D9" s="3">
        <v>112</v>
      </c>
      <c r="E9" s="3">
        <v>310</v>
      </c>
      <c r="F9" s="3">
        <v>117</v>
      </c>
      <c r="G9" s="3">
        <v>121</v>
      </c>
      <c r="H9" s="3">
        <v>119</v>
      </c>
      <c r="I9" s="3">
        <v>115</v>
      </c>
      <c r="J9" s="3">
        <v>306</v>
      </c>
      <c r="K9" s="6">
        <v>305</v>
      </c>
      <c r="L9" s="3">
        <v>113</v>
      </c>
      <c r="M9" s="3">
        <v>312</v>
      </c>
      <c r="N9" s="3">
        <v>309</v>
      </c>
      <c r="O9" s="3">
        <v>120</v>
      </c>
      <c r="P9" s="3">
        <v>307</v>
      </c>
      <c r="Q9" s="3">
        <v>301</v>
      </c>
      <c r="R9" s="3">
        <v>308</v>
      </c>
      <c r="S9" s="3">
        <v>302</v>
      </c>
      <c r="T9" s="3">
        <v>311</v>
      </c>
      <c r="U9" s="3">
        <v>309</v>
      </c>
      <c r="V9" s="3">
        <v>107</v>
      </c>
      <c r="W9" s="3">
        <v>110</v>
      </c>
      <c r="X9" s="3">
        <v>108</v>
      </c>
      <c r="Y9" s="3">
        <v>116</v>
      </c>
      <c r="Z9" s="3">
        <v>118</v>
      </c>
      <c r="AA9" s="3">
        <v>303</v>
      </c>
      <c r="AB9" s="28"/>
    </row>
    <row r="10" spans="1:29" ht="7.5" customHeight="1" x14ac:dyDescent="0.2"/>
    <row r="11" spans="1:29" s="14" customFormat="1" ht="19.5" customHeight="1" x14ac:dyDescent="0.2">
      <c r="A11" s="19" t="s">
        <v>11</v>
      </c>
      <c r="AB11" s="29"/>
    </row>
    <row r="12" spans="1:29" ht="12.75" x14ac:dyDescent="0.2">
      <c r="A12" s="1" t="s">
        <v>5</v>
      </c>
      <c r="B12" s="1">
        <v>20</v>
      </c>
      <c r="C12" s="1">
        <v>16</v>
      </c>
      <c r="D12" s="1">
        <v>25</v>
      </c>
      <c r="E12" s="1">
        <v>30</v>
      </c>
      <c r="F12" s="1">
        <v>31</v>
      </c>
      <c r="G12" s="1">
        <v>23</v>
      </c>
      <c r="H12" s="1">
        <v>30</v>
      </c>
      <c r="I12" s="1">
        <v>25</v>
      </c>
      <c r="J12" s="1">
        <v>30</v>
      </c>
      <c r="K12" s="1">
        <v>23</v>
      </c>
      <c r="L12" s="1">
        <v>39</v>
      </c>
      <c r="M12" s="1">
        <v>10</v>
      </c>
      <c r="N12" s="1">
        <v>30</v>
      </c>
      <c r="O12" s="1">
        <v>25</v>
      </c>
      <c r="P12" s="1">
        <v>10</v>
      </c>
      <c r="Q12" s="1">
        <v>19</v>
      </c>
      <c r="R12" s="1">
        <v>19</v>
      </c>
      <c r="S12" s="1">
        <v>30</v>
      </c>
      <c r="T12" s="1">
        <v>25</v>
      </c>
      <c r="U12" s="1">
        <v>30</v>
      </c>
      <c r="V12" s="1">
        <v>50</v>
      </c>
      <c r="W12" s="1">
        <v>25</v>
      </c>
      <c r="X12" s="1">
        <v>25</v>
      </c>
      <c r="Y12" s="1">
        <v>30</v>
      </c>
      <c r="Z12" s="1">
        <v>28</v>
      </c>
      <c r="AA12" s="1">
        <v>61</v>
      </c>
      <c r="AB12" s="30">
        <f>SUM(B12:AA12)</f>
        <v>709</v>
      </c>
      <c r="AC12" s="1" t="s">
        <v>100</v>
      </c>
    </row>
    <row r="13" spans="1:29" ht="12.75" x14ac:dyDescent="0.2">
      <c r="A13" s="1" t="s">
        <v>4</v>
      </c>
      <c r="B13" s="1">
        <v>20</v>
      </c>
      <c r="C13" s="1">
        <v>16</v>
      </c>
      <c r="D13" s="1">
        <v>25</v>
      </c>
      <c r="E13" s="1">
        <v>30</v>
      </c>
      <c r="F13" s="1">
        <v>31</v>
      </c>
      <c r="G13" s="1">
        <v>23</v>
      </c>
      <c r="H13" s="1">
        <v>30</v>
      </c>
      <c r="I13" s="1">
        <v>25</v>
      </c>
      <c r="J13" s="1">
        <v>30</v>
      </c>
      <c r="K13" s="1">
        <v>23</v>
      </c>
      <c r="L13" s="1">
        <v>39</v>
      </c>
      <c r="M13" s="1">
        <v>10</v>
      </c>
      <c r="N13" s="1">
        <v>30</v>
      </c>
      <c r="O13" s="1">
        <v>25</v>
      </c>
      <c r="P13" s="1">
        <v>10</v>
      </c>
      <c r="Q13" s="1">
        <v>19</v>
      </c>
      <c r="R13" s="1">
        <v>19</v>
      </c>
      <c r="S13" s="1">
        <v>30</v>
      </c>
      <c r="T13" s="1">
        <v>25</v>
      </c>
      <c r="U13" s="1">
        <v>0</v>
      </c>
      <c r="V13" s="1">
        <v>50</v>
      </c>
      <c r="W13" s="1">
        <v>25</v>
      </c>
      <c r="X13" s="1">
        <v>25</v>
      </c>
      <c r="Y13" s="1">
        <v>30</v>
      </c>
      <c r="Z13" s="1">
        <v>28</v>
      </c>
      <c r="AA13" s="1">
        <v>61</v>
      </c>
      <c r="AB13" s="30">
        <f>SUM(B13:AA13)</f>
        <v>679</v>
      </c>
      <c r="AC13" s="1" t="s">
        <v>106</v>
      </c>
    </row>
    <row r="14" spans="1:29" ht="12.75" x14ac:dyDescent="0.2">
      <c r="A14" s="1" t="s">
        <v>3</v>
      </c>
      <c r="B14" s="1">
        <v>52</v>
      </c>
      <c r="C14" s="1">
        <v>140</v>
      </c>
      <c r="D14" s="1">
        <v>53</v>
      </c>
      <c r="E14" s="1">
        <v>63</v>
      </c>
      <c r="F14" s="1">
        <v>36</v>
      </c>
      <c r="G14" s="1">
        <v>14</v>
      </c>
      <c r="H14" s="1">
        <v>27</v>
      </c>
      <c r="I14" s="1">
        <v>26</v>
      </c>
      <c r="J14" s="1">
        <v>19</v>
      </c>
      <c r="K14" s="1">
        <v>39</v>
      </c>
      <c r="L14" s="1">
        <v>64</v>
      </c>
      <c r="M14" s="1">
        <v>18</v>
      </c>
      <c r="N14" s="1">
        <v>37</v>
      </c>
      <c r="O14" s="1">
        <v>45</v>
      </c>
      <c r="P14" s="1">
        <v>76</v>
      </c>
      <c r="Q14" s="1">
        <v>25</v>
      </c>
      <c r="R14" s="1">
        <v>17</v>
      </c>
      <c r="S14" s="1">
        <v>41</v>
      </c>
      <c r="T14" s="1">
        <v>29</v>
      </c>
      <c r="U14" s="1">
        <v>98</v>
      </c>
      <c r="V14" s="1">
        <v>27</v>
      </c>
      <c r="W14" s="1">
        <v>17</v>
      </c>
      <c r="X14" s="1">
        <v>37</v>
      </c>
      <c r="Y14" s="1">
        <v>33</v>
      </c>
      <c r="Z14" s="1">
        <v>21</v>
      </c>
      <c r="AA14" s="1">
        <v>115</v>
      </c>
      <c r="AB14" s="30">
        <f>SUM(B14:AA14)</f>
        <v>1169</v>
      </c>
      <c r="AC14" s="1" t="s">
        <v>103</v>
      </c>
    </row>
    <row r="15" spans="1:29" ht="12.75" x14ac:dyDescent="0.2">
      <c r="A15" s="1" t="s">
        <v>105</v>
      </c>
      <c r="B15" s="25">
        <f>B17</f>
        <v>39.700000000000003</v>
      </c>
      <c r="C15" s="25">
        <f t="shared" ref="C15:AA15" si="0">C17</f>
        <v>48.8</v>
      </c>
      <c r="D15" s="25">
        <f t="shared" si="0"/>
        <v>48.5</v>
      </c>
      <c r="E15" s="25">
        <f t="shared" si="0"/>
        <v>55.3</v>
      </c>
      <c r="F15" s="25">
        <f t="shared" si="0"/>
        <v>40.299999999999997</v>
      </c>
      <c r="G15" s="25">
        <f t="shared" si="0"/>
        <v>13.5</v>
      </c>
      <c r="H15" s="25">
        <f t="shared" si="0"/>
        <v>26.8</v>
      </c>
      <c r="I15" s="25">
        <f t="shared" si="0"/>
        <v>26.6</v>
      </c>
      <c r="J15" s="25">
        <f t="shared" si="0"/>
        <v>20.100000000000001</v>
      </c>
      <c r="K15" s="25">
        <f t="shared" si="0"/>
        <v>39.799999999999997</v>
      </c>
      <c r="L15" s="25">
        <f t="shared" si="0"/>
        <v>55.2</v>
      </c>
      <c r="M15" s="25">
        <f t="shared" si="0"/>
        <v>17.600000000000001</v>
      </c>
      <c r="N15" s="25">
        <f t="shared" si="0"/>
        <v>35.200000000000003</v>
      </c>
      <c r="O15" s="25">
        <f t="shared" si="0"/>
        <v>50.7</v>
      </c>
      <c r="P15" s="25">
        <f t="shared" si="0"/>
        <v>40.200000000000003</v>
      </c>
      <c r="Q15" s="25">
        <f t="shared" si="0"/>
        <v>26.9</v>
      </c>
      <c r="R15" s="25">
        <f t="shared" si="0"/>
        <v>20.100000000000001</v>
      </c>
      <c r="S15" s="25">
        <f t="shared" si="0"/>
        <v>40.200000000000003</v>
      </c>
      <c r="T15" s="25">
        <f t="shared" si="0"/>
        <v>33.5</v>
      </c>
      <c r="U15" s="25">
        <f>U17+30</f>
        <v>47.6</v>
      </c>
      <c r="V15" s="25">
        <f t="shared" si="0"/>
        <v>40.200000000000003</v>
      </c>
      <c r="W15" s="25">
        <f t="shared" si="0"/>
        <v>26.8</v>
      </c>
      <c r="X15" s="25">
        <f t="shared" si="0"/>
        <v>52.800000000000004</v>
      </c>
      <c r="Y15" s="25">
        <f t="shared" si="0"/>
        <v>33.1</v>
      </c>
      <c r="Z15" s="25">
        <f t="shared" si="0"/>
        <v>22.4</v>
      </c>
      <c r="AA15" s="25">
        <f t="shared" si="0"/>
        <v>82.1</v>
      </c>
      <c r="AB15" s="30">
        <f>SUM(B15:AA15)</f>
        <v>984.00000000000023</v>
      </c>
      <c r="AC15" s="1" t="s">
        <v>104</v>
      </c>
    </row>
    <row r="16" spans="1:29" ht="6.75" customHeight="1" x14ac:dyDescent="0.2">
      <c r="B16" s="24"/>
      <c r="K16" s="18"/>
      <c r="X16" s="23"/>
    </row>
    <row r="17" spans="1:29" s="11" customFormat="1" ht="12.75" x14ac:dyDescent="0.2">
      <c r="A17" s="12" t="s">
        <v>75</v>
      </c>
      <c r="B17" s="25">
        <f>B18+B32</f>
        <v>39.700000000000003</v>
      </c>
      <c r="C17" s="11">
        <f t="shared" ref="C17:AA17" si="1">C18+C32</f>
        <v>48.8</v>
      </c>
      <c r="D17" s="11">
        <f t="shared" si="1"/>
        <v>48.5</v>
      </c>
      <c r="E17" s="11">
        <f t="shared" si="1"/>
        <v>55.3</v>
      </c>
      <c r="F17" s="11">
        <f t="shared" si="1"/>
        <v>40.299999999999997</v>
      </c>
      <c r="G17" s="11">
        <f t="shared" si="1"/>
        <v>13.5</v>
      </c>
      <c r="H17" s="11">
        <f t="shared" si="1"/>
        <v>26.8</v>
      </c>
      <c r="I17" s="11">
        <f t="shared" si="1"/>
        <v>26.6</v>
      </c>
      <c r="J17" s="11">
        <f t="shared" si="1"/>
        <v>20.100000000000001</v>
      </c>
      <c r="K17" s="25">
        <f t="shared" si="1"/>
        <v>39.799999999999997</v>
      </c>
      <c r="L17" s="11">
        <f t="shared" si="1"/>
        <v>55.2</v>
      </c>
      <c r="M17" s="11">
        <f t="shared" si="1"/>
        <v>17.600000000000001</v>
      </c>
      <c r="N17" s="11">
        <f t="shared" si="1"/>
        <v>35.200000000000003</v>
      </c>
      <c r="O17" s="11">
        <f t="shared" si="1"/>
        <v>50.7</v>
      </c>
      <c r="P17" s="11">
        <f t="shared" si="1"/>
        <v>40.200000000000003</v>
      </c>
      <c r="Q17" s="11">
        <f t="shared" si="1"/>
        <v>26.9</v>
      </c>
      <c r="R17" s="11">
        <f t="shared" si="1"/>
        <v>20.100000000000001</v>
      </c>
      <c r="S17" s="11">
        <f t="shared" si="1"/>
        <v>40.200000000000003</v>
      </c>
      <c r="T17" s="11">
        <f t="shared" si="1"/>
        <v>33.5</v>
      </c>
      <c r="U17" s="11">
        <f t="shared" si="1"/>
        <v>17.600000000000001</v>
      </c>
      <c r="V17" s="11">
        <f t="shared" si="1"/>
        <v>40.200000000000003</v>
      </c>
      <c r="W17" s="11">
        <f t="shared" si="1"/>
        <v>26.8</v>
      </c>
      <c r="X17" s="35">
        <f t="shared" si="1"/>
        <v>52.800000000000004</v>
      </c>
      <c r="Y17" s="11">
        <f t="shared" si="1"/>
        <v>33.1</v>
      </c>
      <c r="Z17" s="11">
        <f t="shared" si="1"/>
        <v>22.4</v>
      </c>
      <c r="AA17" s="11">
        <f t="shared" si="1"/>
        <v>82.1</v>
      </c>
      <c r="AB17" s="30">
        <f t="shared" ref="AB17:AB30" si="2">SUM(B17:AA17)</f>
        <v>954.00000000000023</v>
      </c>
      <c r="AC17" s="11" t="s">
        <v>101</v>
      </c>
    </row>
    <row r="18" spans="1:29" s="11" customFormat="1" ht="12.75" x14ac:dyDescent="0.2">
      <c r="A18" s="10" t="s">
        <v>69</v>
      </c>
      <c r="B18" s="11">
        <f>B19+B22+B26</f>
        <v>39.700000000000003</v>
      </c>
      <c r="C18" s="11">
        <f t="shared" ref="C18:AA18" si="3">C19+C22+C26</f>
        <v>48.8</v>
      </c>
      <c r="D18" s="11">
        <f t="shared" si="3"/>
        <v>48.5</v>
      </c>
      <c r="E18" s="11">
        <f t="shared" si="3"/>
        <v>46.5</v>
      </c>
      <c r="F18" s="11">
        <f t="shared" si="3"/>
        <v>40.299999999999997</v>
      </c>
      <c r="G18" s="11">
        <f t="shared" si="3"/>
        <v>4.5</v>
      </c>
      <c r="H18" s="11">
        <f t="shared" si="3"/>
        <v>26.8</v>
      </c>
      <c r="I18" s="11">
        <f t="shared" si="3"/>
        <v>26.6</v>
      </c>
      <c r="J18" s="11">
        <f t="shared" si="3"/>
        <v>20.100000000000001</v>
      </c>
      <c r="K18" s="11">
        <f t="shared" si="3"/>
        <v>24.3</v>
      </c>
      <c r="L18" s="11">
        <f t="shared" si="3"/>
        <v>55.2</v>
      </c>
      <c r="M18" s="11">
        <f t="shared" si="3"/>
        <v>17.600000000000001</v>
      </c>
      <c r="N18" s="11">
        <f t="shared" si="3"/>
        <v>35.200000000000003</v>
      </c>
      <c r="O18" s="11">
        <f t="shared" si="3"/>
        <v>41.900000000000006</v>
      </c>
      <c r="P18" s="11">
        <f t="shared" si="3"/>
        <v>40.200000000000003</v>
      </c>
      <c r="Q18" s="11">
        <f t="shared" si="3"/>
        <v>0</v>
      </c>
      <c r="R18" s="11">
        <f t="shared" si="3"/>
        <v>13.4</v>
      </c>
      <c r="S18" s="11">
        <f t="shared" si="3"/>
        <v>33.5</v>
      </c>
      <c r="T18" s="11">
        <f t="shared" si="3"/>
        <v>33.5</v>
      </c>
      <c r="U18" s="11">
        <f t="shared" si="3"/>
        <v>0</v>
      </c>
      <c r="V18" s="11">
        <f t="shared" si="3"/>
        <v>40.200000000000003</v>
      </c>
      <c r="W18" s="11">
        <f t="shared" si="3"/>
        <v>26.8</v>
      </c>
      <c r="X18" s="11">
        <f t="shared" si="3"/>
        <v>52.800000000000004</v>
      </c>
      <c r="Y18" s="11">
        <f t="shared" si="3"/>
        <v>24.3</v>
      </c>
      <c r="Z18" s="11">
        <f t="shared" si="3"/>
        <v>11.2</v>
      </c>
      <c r="AA18" s="11">
        <f t="shared" si="3"/>
        <v>46.9</v>
      </c>
      <c r="AB18" s="30">
        <f t="shared" si="2"/>
        <v>798.80000000000007</v>
      </c>
      <c r="AC18" s="11" t="s">
        <v>76</v>
      </c>
    </row>
    <row r="19" spans="1:29" s="11" customFormat="1" ht="12.75" outlineLevel="1" x14ac:dyDescent="0.2">
      <c r="A19" s="10" t="s">
        <v>108</v>
      </c>
      <c r="B19" s="11">
        <f>SUM(B20:B21) *4.5</f>
        <v>4.5</v>
      </c>
      <c r="C19" s="11">
        <f t="shared" ref="C19:AA19" si="4">SUM(C20:C21) *4.5</f>
        <v>9</v>
      </c>
      <c r="D19" s="11">
        <f t="shared" si="4"/>
        <v>4.5</v>
      </c>
      <c r="E19" s="11">
        <f t="shared" si="4"/>
        <v>0</v>
      </c>
      <c r="F19" s="11">
        <f t="shared" si="4"/>
        <v>13.5</v>
      </c>
      <c r="G19" s="11">
        <f t="shared" si="4"/>
        <v>4.5</v>
      </c>
      <c r="H19" s="11">
        <f t="shared" si="4"/>
        <v>0</v>
      </c>
      <c r="I19" s="11">
        <f t="shared" si="4"/>
        <v>9</v>
      </c>
      <c r="J19" s="11">
        <f t="shared" si="4"/>
        <v>0</v>
      </c>
      <c r="K19" s="11">
        <f t="shared" si="4"/>
        <v>0</v>
      </c>
      <c r="L19" s="11">
        <f t="shared" si="4"/>
        <v>4.5</v>
      </c>
      <c r="M19" s="11">
        <f t="shared" si="4"/>
        <v>0</v>
      </c>
      <c r="N19" s="11">
        <f t="shared" si="4"/>
        <v>0</v>
      </c>
      <c r="O19" s="11">
        <f t="shared" si="4"/>
        <v>0</v>
      </c>
      <c r="P19" s="11">
        <f t="shared" si="4"/>
        <v>0</v>
      </c>
      <c r="Q19" s="11">
        <f t="shared" si="4"/>
        <v>0</v>
      </c>
      <c r="R19" s="11">
        <f t="shared" si="4"/>
        <v>0</v>
      </c>
      <c r="S19" s="11">
        <f t="shared" si="4"/>
        <v>0</v>
      </c>
      <c r="T19" s="11">
        <f t="shared" si="4"/>
        <v>0</v>
      </c>
      <c r="U19" s="11">
        <f t="shared" si="4"/>
        <v>0</v>
      </c>
      <c r="V19" s="11">
        <f t="shared" si="4"/>
        <v>0</v>
      </c>
      <c r="W19" s="11">
        <f t="shared" si="4"/>
        <v>0</v>
      </c>
      <c r="X19" s="11">
        <f t="shared" si="4"/>
        <v>0</v>
      </c>
      <c r="Y19" s="11">
        <f t="shared" si="4"/>
        <v>0</v>
      </c>
      <c r="Z19" s="11">
        <f t="shared" si="4"/>
        <v>4.5</v>
      </c>
      <c r="AA19" s="11">
        <f t="shared" si="4"/>
        <v>0</v>
      </c>
      <c r="AB19" s="30">
        <f t="shared" si="2"/>
        <v>54</v>
      </c>
      <c r="AC19" s="11" t="s">
        <v>77</v>
      </c>
    </row>
    <row r="20" spans="1:29" ht="12.75" outlineLevel="2" x14ac:dyDescent="0.2">
      <c r="A20" s="39" t="s">
        <v>110</v>
      </c>
      <c r="C20" s="1">
        <v>2</v>
      </c>
      <c r="D20" s="1">
        <v>1</v>
      </c>
      <c r="F20" s="1">
        <v>1</v>
      </c>
      <c r="G20" s="1">
        <v>1</v>
      </c>
      <c r="I20" s="1">
        <v>2</v>
      </c>
      <c r="Z20" s="1">
        <v>1</v>
      </c>
      <c r="AB20" s="30">
        <f t="shared" si="2"/>
        <v>8</v>
      </c>
      <c r="AC20" s="1" t="s">
        <v>78</v>
      </c>
    </row>
    <row r="21" spans="1:29" ht="12.75" outlineLevel="2" x14ac:dyDescent="0.2">
      <c r="A21" s="39" t="s">
        <v>111</v>
      </c>
      <c r="B21" s="1">
        <v>1</v>
      </c>
      <c r="F21" s="1">
        <v>2</v>
      </c>
      <c r="L21" s="1">
        <v>1</v>
      </c>
      <c r="AB21" s="30">
        <f t="shared" si="2"/>
        <v>4</v>
      </c>
      <c r="AC21" s="1" t="s">
        <v>79</v>
      </c>
    </row>
    <row r="22" spans="1:29" s="11" customFormat="1" ht="12.75" outlineLevel="1" x14ac:dyDescent="0.2">
      <c r="A22" s="10" t="s">
        <v>107</v>
      </c>
      <c r="B22" s="11">
        <f>SUM(B23:B25)*6.7</f>
        <v>0</v>
      </c>
      <c r="C22" s="11">
        <f t="shared" ref="C22:AA22" si="5">SUM(C23:C25)*6.7</f>
        <v>13.4</v>
      </c>
      <c r="D22" s="11">
        <f t="shared" si="5"/>
        <v>0</v>
      </c>
      <c r="E22" s="11">
        <f t="shared" si="5"/>
        <v>20.100000000000001</v>
      </c>
      <c r="F22" s="11">
        <f t="shared" si="5"/>
        <v>26.8</v>
      </c>
      <c r="G22" s="11">
        <f t="shared" si="5"/>
        <v>0</v>
      </c>
      <c r="H22" s="11">
        <f t="shared" si="5"/>
        <v>26.8</v>
      </c>
      <c r="I22" s="11">
        <f t="shared" si="5"/>
        <v>0</v>
      </c>
      <c r="J22" s="11">
        <f t="shared" si="5"/>
        <v>20.100000000000001</v>
      </c>
      <c r="K22" s="11">
        <f t="shared" si="5"/>
        <v>6.7</v>
      </c>
      <c r="L22" s="11">
        <f t="shared" si="5"/>
        <v>6.7</v>
      </c>
      <c r="M22" s="11">
        <f t="shared" si="5"/>
        <v>0</v>
      </c>
      <c r="N22" s="11">
        <f t="shared" si="5"/>
        <v>0</v>
      </c>
      <c r="O22" s="11">
        <f t="shared" si="5"/>
        <v>6.7</v>
      </c>
      <c r="P22" s="11">
        <f t="shared" si="5"/>
        <v>40.200000000000003</v>
      </c>
      <c r="Q22" s="11">
        <f t="shared" si="5"/>
        <v>0</v>
      </c>
      <c r="R22" s="11">
        <f t="shared" si="5"/>
        <v>13.4</v>
      </c>
      <c r="S22" s="11">
        <f t="shared" si="5"/>
        <v>33.5</v>
      </c>
      <c r="T22" s="11">
        <f t="shared" si="5"/>
        <v>33.5</v>
      </c>
      <c r="U22" s="11">
        <f t="shared" si="5"/>
        <v>0</v>
      </c>
      <c r="V22" s="11">
        <f t="shared" si="5"/>
        <v>40.200000000000003</v>
      </c>
      <c r="W22" s="11">
        <f t="shared" si="5"/>
        <v>26.8</v>
      </c>
      <c r="X22" s="11">
        <f t="shared" si="5"/>
        <v>0</v>
      </c>
      <c r="Y22" s="11">
        <f t="shared" si="5"/>
        <v>6.7</v>
      </c>
      <c r="Z22" s="11">
        <f t="shared" si="5"/>
        <v>6.7</v>
      </c>
      <c r="AA22" s="11">
        <f t="shared" si="5"/>
        <v>46.9</v>
      </c>
      <c r="AB22" s="30">
        <f t="shared" si="2"/>
        <v>375.2</v>
      </c>
      <c r="AC22" s="11" t="s">
        <v>80</v>
      </c>
    </row>
    <row r="23" spans="1:29" ht="12.75" outlineLevel="2" x14ac:dyDescent="0.2">
      <c r="A23" s="39" t="s">
        <v>112</v>
      </c>
      <c r="C23" s="1">
        <v>1</v>
      </c>
      <c r="F23" s="1">
        <v>4</v>
      </c>
      <c r="J23" s="1">
        <v>2</v>
      </c>
      <c r="O23" s="1">
        <v>1</v>
      </c>
      <c r="P23" s="1">
        <v>4</v>
      </c>
      <c r="R23" s="1">
        <v>1</v>
      </c>
      <c r="S23" s="1">
        <v>3</v>
      </c>
      <c r="T23" s="1">
        <v>5</v>
      </c>
      <c r="V23" s="1">
        <v>2</v>
      </c>
      <c r="W23" s="1">
        <v>1</v>
      </c>
      <c r="Y23" s="1">
        <v>1</v>
      </c>
      <c r="Z23" s="1">
        <v>1</v>
      </c>
      <c r="AA23" s="1">
        <v>5</v>
      </c>
      <c r="AB23" s="30">
        <f t="shared" si="2"/>
        <v>31</v>
      </c>
      <c r="AC23" s="1" t="s">
        <v>81</v>
      </c>
    </row>
    <row r="24" spans="1:29" ht="12.75" outlineLevel="2" x14ac:dyDescent="0.2">
      <c r="A24" s="39" t="s">
        <v>113</v>
      </c>
      <c r="AB24" s="30">
        <f t="shared" si="2"/>
        <v>0</v>
      </c>
      <c r="AC24" s="1" t="s">
        <v>82</v>
      </c>
    </row>
    <row r="25" spans="1:29" ht="12.75" outlineLevel="2" x14ac:dyDescent="0.2">
      <c r="A25" s="39" t="s">
        <v>114</v>
      </c>
      <c r="C25" s="1">
        <v>1</v>
      </c>
      <c r="E25" s="1">
        <v>3</v>
      </c>
      <c r="H25" s="1">
        <v>4</v>
      </c>
      <c r="J25" s="1">
        <v>1</v>
      </c>
      <c r="K25" s="1">
        <v>1</v>
      </c>
      <c r="L25" s="1">
        <v>1</v>
      </c>
      <c r="P25" s="1">
        <v>2</v>
      </c>
      <c r="R25" s="1">
        <v>1</v>
      </c>
      <c r="S25" s="1">
        <v>2</v>
      </c>
      <c r="V25" s="1">
        <v>4</v>
      </c>
      <c r="W25" s="1">
        <v>3</v>
      </c>
      <c r="AA25" s="1">
        <v>2</v>
      </c>
      <c r="AB25" s="30">
        <f t="shared" si="2"/>
        <v>25</v>
      </c>
      <c r="AC25" s="1" t="s">
        <v>83</v>
      </c>
    </row>
    <row r="26" spans="1:29" s="11" customFormat="1" ht="12.75" outlineLevel="1" x14ac:dyDescent="0.2">
      <c r="A26" s="10" t="s">
        <v>109</v>
      </c>
      <c r="B26" s="11">
        <f xml:space="preserve"> SUM(B27:B30)*8.8</f>
        <v>35.200000000000003</v>
      </c>
      <c r="C26" s="11">
        <f t="shared" ref="C26:AA26" si="6" xml:space="preserve"> SUM(C27:C30)*8.8</f>
        <v>26.400000000000002</v>
      </c>
      <c r="D26" s="11">
        <f t="shared" si="6"/>
        <v>44</v>
      </c>
      <c r="E26" s="11">
        <f t="shared" si="6"/>
        <v>26.400000000000002</v>
      </c>
      <c r="F26" s="11">
        <f t="shared" si="6"/>
        <v>0</v>
      </c>
      <c r="G26" s="11">
        <f t="shared" si="6"/>
        <v>0</v>
      </c>
      <c r="H26" s="11">
        <f t="shared" si="6"/>
        <v>0</v>
      </c>
      <c r="I26" s="11">
        <f t="shared" si="6"/>
        <v>17.600000000000001</v>
      </c>
      <c r="J26" s="11">
        <f t="shared" si="6"/>
        <v>0</v>
      </c>
      <c r="K26" s="11">
        <f t="shared" si="6"/>
        <v>17.600000000000001</v>
      </c>
      <c r="L26" s="11">
        <f t="shared" si="6"/>
        <v>44</v>
      </c>
      <c r="M26" s="11">
        <f t="shared" si="6"/>
        <v>17.600000000000001</v>
      </c>
      <c r="N26" s="11">
        <f t="shared" si="6"/>
        <v>35.200000000000003</v>
      </c>
      <c r="O26" s="11">
        <f t="shared" si="6"/>
        <v>35.200000000000003</v>
      </c>
      <c r="P26" s="11">
        <f t="shared" si="6"/>
        <v>0</v>
      </c>
      <c r="Q26" s="11">
        <f t="shared" si="6"/>
        <v>0</v>
      </c>
      <c r="R26" s="11">
        <f t="shared" si="6"/>
        <v>0</v>
      </c>
      <c r="S26" s="11">
        <f t="shared" si="6"/>
        <v>0</v>
      </c>
      <c r="T26" s="11">
        <f t="shared" si="6"/>
        <v>0</v>
      </c>
      <c r="U26" s="11">
        <f t="shared" si="6"/>
        <v>0</v>
      </c>
      <c r="V26" s="11">
        <f t="shared" si="6"/>
        <v>0</v>
      </c>
      <c r="W26" s="11">
        <f t="shared" si="6"/>
        <v>0</v>
      </c>
      <c r="X26" s="11">
        <f t="shared" si="6"/>
        <v>52.800000000000004</v>
      </c>
      <c r="Y26" s="11">
        <f t="shared" si="6"/>
        <v>17.600000000000001</v>
      </c>
      <c r="Z26" s="11">
        <f t="shared" si="6"/>
        <v>0</v>
      </c>
      <c r="AA26" s="11">
        <f t="shared" si="6"/>
        <v>0</v>
      </c>
      <c r="AB26" s="30">
        <f t="shared" si="2"/>
        <v>369.6</v>
      </c>
      <c r="AC26" s="11" t="s">
        <v>84</v>
      </c>
    </row>
    <row r="27" spans="1:29" ht="12.75" outlineLevel="2" x14ac:dyDescent="0.2">
      <c r="A27" s="39" t="s">
        <v>115</v>
      </c>
      <c r="B27" s="1">
        <v>3</v>
      </c>
      <c r="E27" s="1">
        <v>3</v>
      </c>
      <c r="I27" s="1">
        <v>2</v>
      </c>
      <c r="K27" s="1">
        <v>1</v>
      </c>
      <c r="M27" s="1">
        <v>1</v>
      </c>
      <c r="N27" s="1">
        <v>1</v>
      </c>
      <c r="X27" s="1">
        <v>2</v>
      </c>
      <c r="Y27" s="1">
        <v>1</v>
      </c>
      <c r="AB27" s="30">
        <f t="shared" si="2"/>
        <v>14</v>
      </c>
      <c r="AC27" s="1" t="s">
        <v>85</v>
      </c>
    </row>
    <row r="28" spans="1:29" ht="12.75" outlineLevel="2" x14ac:dyDescent="0.2">
      <c r="A28" s="39" t="s">
        <v>116</v>
      </c>
      <c r="AB28" s="30">
        <f t="shared" si="2"/>
        <v>0</v>
      </c>
      <c r="AC28" s="1" t="s">
        <v>86</v>
      </c>
    </row>
    <row r="29" spans="1:29" ht="12.75" outlineLevel="2" x14ac:dyDescent="0.2">
      <c r="A29" s="39" t="s">
        <v>117</v>
      </c>
      <c r="AB29" s="30">
        <f t="shared" si="2"/>
        <v>0</v>
      </c>
      <c r="AC29" s="1" t="s">
        <v>87</v>
      </c>
    </row>
    <row r="30" spans="1:29" ht="12.75" outlineLevel="2" x14ac:dyDescent="0.2">
      <c r="A30" s="39" t="s">
        <v>118</v>
      </c>
      <c r="B30" s="1">
        <v>1</v>
      </c>
      <c r="C30" s="1">
        <v>3</v>
      </c>
      <c r="D30" s="1">
        <v>5</v>
      </c>
      <c r="K30" s="1">
        <v>1</v>
      </c>
      <c r="L30" s="1">
        <v>5</v>
      </c>
      <c r="M30" s="1">
        <v>1</v>
      </c>
      <c r="N30" s="1">
        <v>3</v>
      </c>
      <c r="O30" s="1">
        <v>4</v>
      </c>
      <c r="X30" s="1">
        <v>4</v>
      </c>
      <c r="Y30" s="1">
        <v>1</v>
      </c>
      <c r="AB30" s="30">
        <f t="shared" si="2"/>
        <v>28</v>
      </c>
      <c r="AC30" s="1" t="s">
        <v>88</v>
      </c>
    </row>
    <row r="31" spans="1:29" ht="12.75" outlineLevel="1" x14ac:dyDescent="0.2">
      <c r="AB31" s="31"/>
    </row>
    <row r="32" spans="1:29" s="11" customFormat="1" ht="12.75" x14ac:dyDescent="0.2">
      <c r="A32" s="10" t="s">
        <v>70</v>
      </c>
      <c r="B32" s="11">
        <f>B33+B36+B40</f>
        <v>0</v>
      </c>
      <c r="C32" s="11">
        <f t="shared" ref="C32" si="7">C33+C36+C40</f>
        <v>0</v>
      </c>
      <c r="D32" s="11">
        <f t="shared" ref="D32" si="8">D33+D36+D40</f>
        <v>0</v>
      </c>
      <c r="E32" s="11">
        <f t="shared" ref="E32" si="9">E33+E36+E40</f>
        <v>8.8000000000000007</v>
      </c>
      <c r="F32" s="11">
        <f t="shared" ref="F32" si="10">F33+F36+F40</f>
        <v>0</v>
      </c>
      <c r="G32" s="11">
        <f t="shared" ref="G32" si="11">G33+G36+G40</f>
        <v>9</v>
      </c>
      <c r="H32" s="11">
        <f t="shared" ref="H32" si="12">H33+H36+H40</f>
        <v>0</v>
      </c>
      <c r="I32" s="11">
        <f t="shared" ref="I32" si="13">I33+I36+I40</f>
        <v>0</v>
      </c>
      <c r="J32" s="11">
        <f t="shared" ref="J32" si="14">J33+J36+J40</f>
        <v>0</v>
      </c>
      <c r="K32" s="11">
        <f t="shared" ref="K32" si="15">K33+K36+K40</f>
        <v>15.5</v>
      </c>
      <c r="L32" s="11">
        <f t="shared" ref="L32" si="16">L33+L36+L40</f>
        <v>0</v>
      </c>
      <c r="M32" s="11">
        <f t="shared" ref="M32" si="17">M33+M36+M40</f>
        <v>0</v>
      </c>
      <c r="N32" s="11">
        <f t="shared" ref="N32" si="18">N33+N36+N40</f>
        <v>0</v>
      </c>
      <c r="O32" s="11">
        <f t="shared" ref="O32" si="19">O33+O36+O40</f>
        <v>8.8000000000000007</v>
      </c>
      <c r="P32" s="11">
        <f t="shared" ref="P32" si="20">P33+P36+P40</f>
        <v>0</v>
      </c>
      <c r="Q32" s="11">
        <f t="shared" ref="Q32" si="21">Q33+Q36+Q40</f>
        <v>26.9</v>
      </c>
      <c r="R32" s="11">
        <f t="shared" ref="R32" si="22">R33+R36+R40</f>
        <v>6.7</v>
      </c>
      <c r="S32" s="11">
        <f t="shared" ref="S32" si="23">S33+S36+S40</f>
        <v>6.7</v>
      </c>
      <c r="T32" s="11">
        <f t="shared" ref="T32" si="24">T33+T36+T40</f>
        <v>0</v>
      </c>
      <c r="U32" s="11">
        <f t="shared" ref="U32" si="25">U33+U36+U40</f>
        <v>17.600000000000001</v>
      </c>
      <c r="V32" s="11">
        <f t="shared" ref="V32" si="26">V33+V36+V40</f>
        <v>0</v>
      </c>
      <c r="W32" s="11">
        <f t="shared" ref="W32" si="27">W33+W36+W40</f>
        <v>0</v>
      </c>
      <c r="X32" s="11">
        <f t="shared" ref="X32" si="28">X33+X36+X40</f>
        <v>0</v>
      </c>
      <c r="Y32" s="11">
        <f t="shared" ref="Y32" si="29">Y33+Y36+Y40</f>
        <v>8.8000000000000007</v>
      </c>
      <c r="Z32" s="11">
        <f t="shared" ref="Z32" si="30">Z33+Z36+Z40</f>
        <v>11.2</v>
      </c>
      <c r="AA32" s="11">
        <f t="shared" ref="AA32" si="31">AA33+AA36+AA40</f>
        <v>35.200000000000003</v>
      </c>
      <c r="AB32" s="30">
        <f t="shared" ref="AB32:AB44" si="32">SUM(B32:AA32)</f>
        <v>155.19999999999999</v>
      </c>
      <c r="AC32" s="11" t="s">
        <v>89</v>
      </c>
    </row>
    <row r="33" spans="1:29" ht="12.75" outlineLevel="1" x14ac:dyDescent="0.2">
      <c r="A33" s="2" t="s">
        <v>108</v>
      </c>
      <c r="B33" s="1">
        <f>SUM(B34:B35) *4.5</f>
        <v>0</v>
      </c>
      <c r="C33" s="1">
        <f t="shared" ref="C33" si="33">SUM(C34:C35) *4.5</f>
        <v>0</v>
      </c>
      <c r="D33" s="1">
        <f t="shared" ref="D33" si="34">SUM(D34:D35) *4.5</f>
        <v>0</v>
      </c>
      <c r="E33" s="1">
        <f t="shared" ref="E33" si="35">SUM(E34:E35) *4.5</f>
        <v>0</v>
      </c>
      <c r="F33" s="1">
        <f t="shared" ref="F33" si="36">SUM(F34:F35) *4.5</f>
        <v>0</v>
      </c>
      <c r="G33" s="1">
        <f t="shared" ref="G33" si="37">SUM(G34:G35) *4.5</f>
        <v>9</v>
      </c>
      <c r="H33" s="1">
        <f t="shared" ref="H33" si="38">SUM(H34:H35) *4.5</f>
        <v>0</v>
      </c>
      <c r="I33" s="1">
        <f t="shared" ref="I33" si="39">SUM(I34:I35) *4.5</f>
        <v>0</v>
      </c>
      <c r="J33" s="1">
        <f t="shared" ref="J33" si="40">SUM(J34:J35) *4.5</f>
        <v>0</v>
      </c>
      <c r="K33" s="1">
        <f t="shared" ref="K33" si="41">SUM(K34:K35) *4.5</f>
        <v>0</v>
      </c>
      <c r="L33" s="1">
        <f t="shared" ref="L33" si="42">SUM(L34:L35) *4.5</f>
        <v>0</v>
      </c>
      <c r="M33" s="1">
        <f t="shared" ref="M33" si="43">SUM(M34:M35) *4.5</f>
        <v>0</v>
      </c>
      <c r="N33" s="1">
        <f t="shared" ref="N33" si="44">SUM(N34:N35) *4.5</f>
        <v>0</v>
      </c>
      <c r="O33" s="1">
        <f t="shared" ref="O33" si="45">SUM(O34:O35) *4.5</f>
        <v>0</v>
      </c>
      <c r="P33" s="1">
        <f t="shared" ref="P33" si="46">SUM(P34:P35) *4.5</f>
        <v>0</v>
      </c>
      <c r="Q33" s="11">
        <f t="shared" ref="Q33" si="47">SUM(Q34:Q35) *4.5</f>
        <v>13.5</v>
      </c>
      <c r="R33" s="1">
        <f t="shared" ref="R33" si="48">SUM(R34:R35) *4.5</f>
        <v>0</v>
      </c>
      <c r="S33" s="1">
        <f t="shared" ref="S33" si="49">SUM(S34:S35) *4.5</f>
        <v>0</v>
      </c>
      <c r="T33" s="1">
        <f t="shared" ref="T33" si="50">SUM(T34:T35) *4.5</f>
        <v>0</v>
      </c>
      <c r="U33" s="1">
        <f t="shared" ref="U33" si="51">SUM(U34:U35) *4.5</f>
        <v>0</v>
      </c>
      <c r="V33" s="1">
        <f t="shared" ref="V33" si="52">SUM(V34:V35) *4.5</f>
        <v>0</v>
      </c>
      <c r="W33" s="1">
        <f t="shared" ref="W33" si="53">SUM(W34:W35) *4.5</f>
        <v>0</v>
      </c>
      <c r="X33" s="1">
        <f t="shared" ref="X33" si="54">SUM(X34:X35) *4.5</f>
        <v>0</v>
      </c>
      <c r="Y33" s="1">
        <f t="shared" ref="Y33" si="55">SUM(Y34:Y35) *4.5</f>
        <v>0</v>
      </c>
      <c r="Z33" s="11">
        <f t="shared" ref="Z33" si="56">SUM(Z34:Z35) *4.5</f>
        <v>4.5</v>
      </c>
      <c r="AA33" s="1">
        <f t="shared" ref="AA33" si="57">SUM(AA34:AA35) *4.5</f>
        <v>0</v>
      </c>
      <c r="AB33" s="30">
        <f t="shared" si="32"/>
        <v>27</v>
      </c>
      <c r="AC33" s="11" t="s">
        <v>77</v>
      </c>
    </row>
    <row r="34" spans="1:29" ht="12.75" outlineLevel="2" x14ac:dyDescent="0.2">
      <c r="A34" s="39" t="s">
        <v>110</v>
      </c>
      <c r="G34" s="1">
        <v>2</v>
      </c>
      <c r="Q34" s="1">
        <v>3</v>
      </c>
      <c r="Z34" s="1">
        <v>1</v>
      </c>
      <c r="AB34" s="30">
        <f t="shared" si="32"/>
        <v>6</v>
      </c>
      <c r="AC34" s="1" t="s">
        <v>78</v>
      </c>
    </row>
    <row r="35" spans="1:29" ht="12.75" outlineLevel="2" x14ac:dyDescent="0.2">
      <c r="A35" s="39" t="s">
        <v>111</v>
      </c>
      <c r="AB35" s="30">
        <f t="shared" si="32"/>
        <v>0</v>
      </c>
      <c r="AC35" s="1" t="s">
        <v>79</v>
      </c>
    </row>
    <row r="36" spans="1:29" s="11" customFormat="1" ht="12.75" outlineLevel="1" x14ac:dyDescent="0.2">
      <c r="A36" s="10" t="s">
        <v>107</v>
      </c>
      <c r="B36" s="11">
        <f>SUM(B37:B39)*6.7</f>
        <v>0</v>
      </c>
      <c r="C36" s="11">
        <f t="shared" ref="C36" si="58">SUM(C37:C39)*6.7</f>
        <v>0</v>
      </c>
      <c r="D36" s="11">
        <f t="shared" ref="D36" si="59">SUM(D37:D39)*6.7</f>
        <v>0</v>
      </c>
      <c r="E36" s="11">
        <f t="shared" ref="E36" si="60">SUM(E37:E39)*6.7</f>
        <v>0</v>
      </c>
      <c r="F36" s="11">
        <f t="shared" ref="F36" si="61">SUM(F37:F39)*6.7</f>
        <v>0</v>
      </c>
      <c r="G36" s="11">
        <f t="shared" ref="G36" si="62">SUM(G37:G39)*6.7</f>
        <v>0</v>
      </c>
      <c r="H36" s="11">
        <f t="shared" ref="H36" si="63">SUM(H37:H39)*6.7</f>
        <v>0</v>
      </c>
      <c r="I36" s="11">
        <f t="shared" ref="I36" si="64">SUM(I37:I39)*6.7</f>
        <v>0</v>
      </c>
      <c r="J36" s="11">
        <f t="shared" ref="J36" si="65">SUM(J37:J39)*6.7</f>
        <v>0</v>
      </c>
      <c r="K36" s="11">
        <f t="shared" ref="K36" si="66">SUM(K37:K39)*6.7</f>
        <v>6.7</v>
      </c>
      <c r="L36" s="11">
        <f t="shared" ref="L36" si="67">SUM(L37:L39)*6.7</f>
        <v>0</v>
      </c>
      <c r="M36" s="11">
        <f t="shared" ref="M36" si="68">SUM(M37:M39)*6.7</f>
        <v>0</v>
      </c>
      <c r="N36" s="11">
        <f t="shared" ref="N36" si="69">SUM(N37:N39)*6.7</f>
        <v>0</v>
      </c>
      <c r="O36" s="11">
        <f t="shared" ref="O36" si="70">SUM(O37:O39)*6.7</f>
        <v>0</v>
      </c>
      <c r="P36" s="11">
        <f t="shared" ref="P36" si="71">SUM(P37:P39)*6.7</f>
        <v>0</v>
      </c>
      <c r="Q36" s="11">
        <f t="shared" ref="Q36" si="72">SUM(Q37:Q39)*6.7</f>
        <v>13.4</v>
      </c>
      <c r="R36" s="11">
        <f t="shared" ref="R36" si="73">SUM(R37:R39)*6.7</f>
        <v>6.7</v>
      </c>
      <c r="S36" s="11">
        <f t="shared" ref="S36" si="74">SUM(S37:S39)*6.7</f>
        <v>6.7</v>
      </c>
      <c r="T36" s="11">
        <f t="shared" ref="T36" si="75">SUM(T37:T39)*6.7</f>
        <v>0</v>
      </c>
      <c r="U36" s="11">
        <f t="shared" ref="U36" si="76">SUM(U37:U39)*6.7</f>
        <v>0</v>
      </c>
      <c r="V36" s="11">
        <f t="shared" ref="V36" si="77">SUM(V37:V39)*6.7</f>
        <v>0</v>
      </c>
      <c r="W36" s="11">
        <f t="shared" ref="W36" si="78">SUM(W37:W39)*6.7</f>
        <v>0</v>
      </c>
      <c r="X36" s="11">
        <f t="shared" ref="X36" si="79">SUM(X37:X39)*6.7</f>
        <v>0</v>
      </c>
      <c r="Y36" s="11">
        <f t="shared" ref="Y36" si="80">SUM(Y37:Y39)*6.7</f>
        <v>0</v>
      </c>
      <c r="Z36" s="11">
        <f t="shared" ref="Z36" si="81">SUM(Z37:Z39)*6.7</f>
        <v>6.7</v>
      </c>
      <c r="AA36" s="11">
        <f t="shared" ref="AA36" si="82">SUM(AA37:AA39)*6.7</f>
        <v>0</v>
      </c>
      <c r="AB36" s="30">
        <f t="shared" si="32"/>
        <v>40.200000000000003</v>
      </c>
      <c r="AC36" s="11" t="s">
        <v>80</v>
      </c>
    </row>
    <row r="37" spans="1:29" ht="12.75" outlineLevel="2" x14ac:dyDescent="0.2">
      <c r="A37" s="39" t="s">
        <v>112</v>
      </c>
      <c r="K37" s="1">
        <v>1</v>
      </c>
      <c r="Q37" s="1">
        <v>1</v>
      </c>
      <c r="R37" s="1">
        <v>1</v>
      </c>
      <c r="S37" s="1">
        <v>1</v>
      </c>
      <c r="Z37" s="1">
        <v>1</v>
      </c>
      <c r="AB37" s="30">
        <f t="shared" si="32"/>
        <v>5</v>
      </c>
      <c r="AC37" s="1" t="s">
        <v>81</v>
      </c>
    </row>
    <row r="38" spans="1:29" ht="12.75" outlineLevel="2" x14ac:dyDescent="0.2">
      <c r="A38" s="39" t="s">
        <v>113</v>
      </c>
      <c r="AB38" s="30">
        <f t="shared" si="32"/>
        <v>0</v>
      </c>
      <c r="AC38" s="1" t="s">
        <v>82</v>
      </c>
    </row>
    <row r="39" spans="1:29" ht="12.75" outlineLevel="2" x14ac:dyDescent="0.2">
      <c r="A39" s="39" t="s">
        <v>114</v>
      </c>
      <c r="Q39" s="1">
        <v>1</v>
      </c>
      <c r="AB39" s="30">
        <f t="shared" si="32"/>
        <v>1</v>
      </c>
      <c r="AC39" s="1" t="s">
        <v>83</v>
      </c>
    </row>
    <row r="40" spans="1:29" s="11" customFormat="1" ht="12.75" outlineLevel="1" x14ac:dyDescent="0.2">
      <c r="A40" s="10" t="s">
        <v>109</v>
      </c>
      <c r="B40" s="11">
        <f xml:space="preserve"> SUM(B41:B44)*8.8</f>
        <v>0</v>
      </c>
      <c r="C40" s="11">
        <f t="shared" ref="C40" si="83" xml:space="preserve"> SUM(C41:C44)*8.8</f>
        <v>0</v>
      </c>
      <c r="D40" s="11">
        <f t="shared" ref="D40" si="84" xml:space="preserve"> SUM(D41:D44)*8.8</f>
        <v>0</v>
      </c>
      <c r="E40" s="11">
        <f t="shared" ref="E40" si="85" xml:space="preserve"> SUM(E41:E44)*8.8</f>
        <v>8.8000000000000007</v>
      </c>
      <c r="F40" s="11">
        <f t="shared" ref="F40" si="86" xml:space="preserve"> SUM(F41:F44)*8.8</f>
        <v>0</v>
      </c>
      <c r="G40" s="11">
        <f t="shared" ref="G40" si="87" xml:space="preserve"> SUM(G41:G44)*8.8</f>
        <v>0</v>
      </c>
      <c r="H40" s="11">
        <f t="shared" ref="H40" si="88" xml:space="preserve"> SUM(H41:H44)*8.8</f>
        <v>0</v>
      </c>
      <c r="I40" s="11">
        <f t="shared" ref="I40" si="89" xml:space="preserve"> SUM(I41:I44)*8.8</f>
        <v>0</v>
      </c>
      <c r="J40" s="11">
        <f t="shared" ref="J40" si="90" xml:space="preserve"> SUM(J41:J44)*8.8</f>
        <v>0</v>
      </c>
      <c r="K40" s="11">
        <f t="shared" ref="K40" si="91" xml:space="preserve"> SUM(K41:K44)*8.8</f>
        <v>8.8000000000000007</v>
      </c>
      <c r="L40" s="11">
        <f t="shared" ref="L40" si="92" xml:space="preserve"> SUM(L41:L44)*8.8</f>
        <v>0</v>
      </c>
      <c r="M40" s="11">
        <f t="shared" ref="M40" si="93" xml:space="preserve"> SUM(M41:M44)*8.8</f>
        <v>0</v>
      </c>
      <c r="N40" s="11">
        <f t="shared" ref="N40" si="94" xml:space="preserve"> SUM(N41:N44)*8.8</f>
        <v>0</v>
      </c>
      <c r="O40" s="11">
        <f t="shared" ref="O40" si="95" xml:space="preserve"> SUM(O41:O44)*8.8</f>
        <v>8.8000000000000007</v>
      </c>
      <c r="P40" s="11">
        <f t="shared" ref="P40" si="96" xml:space="preserve"> SUM(P41:P44)*8.8</f>
        <v>0</v>
      </c>
      <c r="Q40" s="11">
        <f t="shared" ref="Q40" si="97" xml:space="preserve"> SUM(Q41:Q44)*8.8</f>
        <v>0</v>
      </c>
      <c r="R40" s="11">
        <f t="shared" ref="R40" si="98" xml:space="preserve"> SUM(R41:R44)*8.8</f>
        <v>0</v>
      </c>
      <c r="S40" s="11">
        <f t="shared" ref="S40" si="99" xml:space="preserve"> SUM(S41:S44)*8.8</f>
        <v>0</v>
      </c>
      <c r="T40" s="11">
        <f t="shared" ref="T40" si="100" xml:space="preserve"> SUM(T41:T44)*8.8</f>
        <v>0</v>
      </c>
      <c r="U40" s="11">
        <f t="shared" ref="U40" si="101" xml:space="preserve"> SUM(U41:U44)*8.8</f>
        <v>17.600000000000001</v>
      </c>
      <c r="V40" s="11">
        <f t="shared" ref="V40" si="102" xml:space="preserve"> SUM(V41:V44)*8.8</f>
        <v>0</v>
      </c>
      <c r="W40" s="11">
        <f t="shared" ref="W40" si="103" xml:space="preserve"> SUM(W41:W44)*8.8</f>
        <v>0</v>
      </c>
      <c r="X40" s="11">
        <f t="shared" ref="X40" si="104" xml:space="preserve"> SUM(X41:X44)*8.8</f>
        <v>0</v>
      </c>
      <c r="Y40" s="11">
        <f t="shared" ref="Y40" si="105" xml:space="preserve"> SUM(Y41:Y44)*8.8</f>
        <v>8.8000000000000007</v>
      </c>
      <c r="Z40" s="11">
        <f t="shared" ref="Z40" si="106" xml:space="preserve"> SUM(Z41:Z44)*8.8</f>
        <v>0</v>
      </c>
      <c r="AA40" s="11">
        <f t="shared" ref="AA40" si="107" xml:space="preserve"> SUM(AA41:AA44)*8.8</f>
        <v>35.200000000000003</v>
      </c>
      <c r="AB40" s="30">
        <f t="shared" si="32"/>
        <v>88</v>
      </c>
      <c r="AC40" s="11" t="s">
        <v>84</v>
      </c>
    </row>
    <row r="41" spans="1:29" ht="12.75" outlineLevel="2" x14ac:dyDescent="0.2">
      <c r="A41" s="39" t="s">
        <v>115</v>
      </c>
      <c r="E41" s="1">
        <v>1</v>
      </c>
      <c r="K41" s="1">
        <v>1</v>
      </c>
      <c r="O41" s="1">
        <v>1</v>
      </c>
      <c r="U41" s="1">
        <v>1</v>
      </c>
      <c r="Y41" s="1">
        <v>1</v>
      </c>
      <c r="AA41" s="1">
        <v>2</v>
      </c>
      <c r="AB41" s="30">
        <f t="shared" si="32"/>
        <v>7</v>
      </c>
      <c r="AC41" s="1" t="s">
        <v>85</v>
      </c>
    </row>
    <row r="42" spans="1:29" ht="12.75" outlineLevel="2" x14ac:dyDescent="0.2">
      <c r="A42" s="39" t="s">
        <v>116</v>
      </c>
      <c r="AB42" s="30">
        <f t="shared" si="32"/>
        <v>0</v>
      </c>
      <c r="AC42" s="1" t="s">
        <v>86</v>
      </c>
    </row>
    <row r="43" spans="1:29" ht="12.75" outlineLevel="2" x14ac:dyDescent="0.2">
      <c r="A43" s="39" t="s">
        <v>117</v>
      </c>
      <c r="AB43" s="30">
        <f t="shared" si="32"/>
        <v>0</v>
      </c>
      <c r="AC43" s="1" t="s">
        <v>87</v>
      </c>
    </row>
    <row r="44" spans="1:29" ht="12.75" outlineLevel="2" x14ac:dyDescent="0.2">
      <c r="A44" s="39" t="s">
        <v>118</v>
      </c>
      <c r="U44" s="1">
        <v>1</v>
      </c>
      <c r="AA44" s="1">
        <v>2</v>
      </c>
      <c r="AB44" s="30">
        <f t="shared" si="32"/>
        <v>3</v>
      </c>
      <c r="AC44" s="1" t="s">
        <v>88</v>
      </c>
    </row>
    <row r="45" spans="1:29" ht="12.75" x14ac:dyDescent="0.2"/>
    <row r="46" spans="1:29" s="4" customFormat="1" ht="19.5" customHeight="1" x14ac:dyDescent="0.2">
      <c r="A46" s="20" t="s">
        <v>12</v>
      </c>
      <c r="AB46" s="32"/>
    </row>
    <row r="47" spans="1:29" ht="12.75" x14ac:dyDescent="0.2">
      <c r="A47" s="2" t="s">
        <v>6</v>
      </c>
    </row>
    <row r="48" spans="1:29" ht="12.75" x14ac:dyDescent="0.2">
      <c r="A48" s="2" t="s">
        <v>7</v>
      </c>
      <c r="D48" s="1">
        <v>1</v>
      </c>
      <c r="H48" s="1">
        <v>2</v>
      </c>
      <c r="K48" s="1">
        <v>1</v>
      </c>
      <c r="M48" s="1">
        <v>5</v>
      </c>
      <c r="O48" s="1">
        <v>2</v>
      </c>
      <c r="P48" s="1">
        <v>2</v>
      </c>
      <c r="S48" s="1">
        <v>1</v>
      </c>
      <c r="T48" s="1">
        <v>1</v>
      </c>
      <c r="W48" s="1">
        <v>2</v>
      </c>
      <c r="Y48" s="1">
        <v>1</v>
      </c>
      <c r="Z48" s="1">
        <v>1</v>
      </c>
      <c r="AA48" s="1">
        <v>4</v>
      </c>
      <c r="AB48" s="30">
        <f t="shared" ref="AB48:AB49" si="108">SUM(B48:AA48)</f>
        <v>23</v>
      </c>
      <c r="AC48" s="1" t="s">
        <v>91</v>
      </c>
    </row>
    <row r="49" spans="1:29" ht="12.75" x14ac:dyDescent="0.2">
      <c r="A49" s="1" t="s">
        <v>8</v>
      </c>
      <c r="B49" s="1">
        <v>2</v>
      </c>
      <c r="E49" s="1">
        <v>3</v>
      </c>
      <c r="J49" s="1">
        <v>1</v>
      </c>
      <c r="K49" s="1">
        <v>3</v>
      </c>
      <c r="N49" s="1">
        <v>4</v>
      </c>
      <c r="Q49" s="1">
        <v>2</v>
      </c>
      <c r="R49" s="1">
        <v>3</v>
      </c>
      <c r="S49" s="1">
        <v>5</v>
      </c>
      <c r="AB49" s="30">
        <f t="shared" si="108"/>
        <v>23</v>
      </c>
      <c r="AC49" s="1" t="s">
        <v>92</v>
      </c>
    </row>
    <row r="50" spans="1:29" ht="4.5" customHeight="1" x14ac:dyDescent="0.2"/>
    <row r="51" spans="1:29" ht="12.75" x14ac:dyDescent="0.2">
      <c r="A51" s="2" t="s">
        <v>9</v>
      </c>
    </row>
    <row r="52" spans="1:29" ht="12.75" x14ac:dyDescent="0.2">
      <c r="A52" s="1" t="s">
        <v>7</v>
      </c>
      <c r="AB52" s="30">
        <f t="shared" ref="AB52:AB53" si="109">SUM(B52:AA52)</f>
        <v>0</v>
      </c>
      <c r="AC52" s="1" t="s">
        <v>93</v>
      </c>
    </row>
    <row r="53" spans="1:29" ht="12.75" x14ac:dyDescent="0.2">
      <c r="A53" s="1" t="s">
        <v>8</v>
      </c>
      <c r="E53" s="1">
        <v>1</v>
      </c>
      <c r="S53" s="1">
        <v>1</v>
      </c>
      <c r="AB53" s="30">
        <f t="shared" si="109"/>
        <v>2</v>
      </c>
      <c r="AC53" s="1" t="s">
        <v>94</v>
      </c>
    </row>
    <row r="55" spans="1:29" s="13" customFormat="1" ht="19.5" customHeight="1" x14ac:dyDescent="0.2">
      <c r="A55" s="21" t="s">
        <v>10</v>
      </c>
      <c r="AB55" s="33"/>
    </row>
    <row r="56" spans="1:29" ht="12.75" x14ac:dyDescent="0.2">
      <c r="A56" s="2" t="s">
        <v>71</v>
      </c>
    </row>
    <row r="57" spans="1:29" ht="12.75" x14ac:dyDescent="0.2">
      <c r="A57" s="1" t="s">
        <v>6</v>
      </c>
      <c r="B57" s="1">
        <v>2</v>
      </c>
      <c r="C57" s="1">
        <v>1</v>
      </c>
      <c r="D57" s="1">
        <v>2</v>
      </c>
      <c r="F57" s="1">
        <v>1</v>
      </c>
      <c r="H57" s="1">
        <v>1</v>
      </c>
      <c r="L57" s="1">
        <v>2</v>
      </c>
      <c r="M57" s="1">
        <v>1</v>
      </c>
      <c r="T57" s="1">
        <v>2</v>
      </c>
      <c r="U57" s="1">
        <v>1</v>
      </c>
      <c r="Z57" s="1">
        <v>1</v>
      </c>
      <c r="AA57" s="1">
        <v>2</v>
      </c>
      <c r="AB57" s="30">
        <f t="shared" ref="AB57:AB58" si="110">SUM(B57:AA57)</f>
        <v>16</v>
      </c>
      <c r="AC57" s="1" t="s">
        <v>95</v>
      </c>
    </row>
    <row r="58" spans="1:29" ht="12.75" x14ac:dyDescent="0.2">
      <c r="A58" s="1" t="s">
        <v>9</v>
      </c>
      <c r="U58" s="1">
        <v>1</v>
      </c>
      <c r="AB58" s="30">
        <f t="shared" si="110"/>
        <v>1</v>
      </c>
      <c r="AC58" s="1" t="s">
        <v>96</v>
      </c>
    </row>
    <row r="59" spans="1:29" ht="3.75" customHeight="1" x14ac:dyDescent="0.2"/>
    <row r="60" spans="1:29" ht="12.75" x14ac:dyDescent="0.2">
      <c r="A60" s="2" t="s">
        <v>72</v>
      </c>
      <c r="D60" s="38"/>
      <c r="X60" s="38"/>
      <c r="Z60" s="38"/>
      <c r="AB60" s="30">
        <f t="shared" ref="AB60" si="111">SUM(B60:AA60)</f>
        <v>0</v>
      </c>
      <c r="AC60" s="1" t="s">
        <v>97</v>
      </c>
    </row>
    <row r="62" spans="1:29" s="15" customFormat="1" ht="19.5" customHeight="1" x14ac:dyDescent="0.2">
      <c r="A62" s="22" t="s">
        <v>119</v>
      </c>
      <c r="AB62" s="34"/>
    </row>
    <row r="63" spans="1:29" s="16" customFormat="1" ht="12.75" x14ac:dyDescent="0.2">
      <c r="A63" s="17" t="s">
        <v>74</v>
      </c>
      <c r="AA63" s="16">
        <v>1</v>
      </c>
      <c r="AB63" s="30">
        <f t="shared" ref="AB63:AB64" si="112">SUM(B63:AA63)</f>
        <v>1</v>
      </c>
      <c r="AC63" s="16" t="s">
        <v>98</v>
      </c>
    </row>
    <row r="64" spans="1:29" ht="12.75" x14ac:dyDescent="0.2">
      <c r="A64" s="2" t="s">
        <v>73</v>
      </c>
      <c r="G64" s="1">
        <v>1</v>
      </c>
      <c r="AB64" s="30">
        <f t="shared" si="112"/>
        <v>1</v>
      </c>
      <c r="AC64" s="1" t="s">
        <v>99</v>
      </c>
    </row>
  </sheetData>
  <mergeCells count="2">
    <mergeCell ref="A1:E1"/>
    <mergeCell ref="A3:F3"/>
  </mergeCells>
  <pageMargins left="0.7" right="0.7" top="0.75" bottom="0.75" header="0.3" footer="0.3"/>
  <pageSetup paperSize="8" scale="77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Herinrichting Perrons MET</vt:lpstr>
    </vt:vector>
  </TitlesOfParts>
  <Company>Royal HaskoningDHV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NL10454</dc:creator>
  <cp:lastModifiedBy>Niek van Brussel</cp:lastModifiedBy>
  <cp:lastPrinted>2017-03-22T09:22:28Z</cp:lastPrinted>
  <dcterms:created xsi:type="dcterms:W3CDTF">2017-01-15T12:38:17Z</dcterms:created>
  <dcterms:modified xsi:type="dcterms:W3CDTF">2017-03-22T14:06:19Z</dcterms:modified>
</cp:coreProperties>
</file>