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migchels\Dropbox (Y-con)\SY-nergy Projecten\Summa College\A8.0611.1 Summa College, aanbesteding E&amp;W en liften\Rapportage\Liften\"/>
    </mc:Choice>
  </mc:AlternateContent>
  <xr:revisionPtr revIDLastSave="0" documentId="10_ncr:100000_{2928A6B8-22DC-46F9-B441-232E08E502EE}" xr6:coauthVersionLast="31" xr6:coauthVersionMax="34" xr10:uidLastSave="{00000000-0000-0000-0000-000000000000}"/>
  <workbookProtection workbookAlgorithmName="SHA-512" workbookHashValue="4rdu+iw9y5XROhSGl0w7flG4p9uP0RxzDQPO1B+3jhJ/kChCj03Q/QmRABxT76gsXPBzZEvt1+hC3sW11ylDaQ==" workbookSaltValue="0lu3Gz4xKpUqt6Ap1PBWgw==" workbookSpinCount="100000" lockStructure="1"/>
  <bookViews>
    <workbookView xWindow="25635" yWindow="0" windowWidth="25560" windowHeight="28800" tabRatio="832" xr2:uid="{00000000-000D-0000-FFFF-FFFF00000000}"/>
  </bookViews>
  <sheets>
    <sheet name="Inschrijfbiljet" sheetId="16" r:id="rId1"/>
    <sheet name="Verzamelblad per gebouw" sheetId="12" r:id="rId2"/>
    <sheet name="A Inventaris" sheetId="22" r:id="rId3"/>
    <sheet name="B calc schema" sheetId="5" r:id="rId4"/>
    <sheet name="C calc schema proj" sheetId="4" r:id="rId5"/>
    <sheet name="D voorst subco" sheetId="20" r:id="rId6"/>
    <sheet name="Rekenblad" sheetId="18" state="hidden" r:id="rId7"/>
  </sheets>
  <definedNames>
    <definedName name="_xlnm._FilterDatabase" localSheetId="2" hidden="1">'A Inventaris'!$A$2:$S$33</definedName>
    <definedName name="_xlnm._FilterDatabase" localSheetId="1" hidden="1">'Verzamelblad per gebouw'!$A$5:$E$17</definedName>
    <definedName name="_xlnm.Print_Area" localSheetId="2">'A Inventaris'!$A$1:$S$40</definedName>
    <definedName name="_xlnm.Print_Area" localSheetId="3">'B calc schema'!$A$1:$J$52</definedName>
    <definedName name="_xlnm.Print_Area" localSheetId="4">'C calc schema proj'!$A$1:$J$52</definedName>
    <definedName name="_xlnm.Print_Area" localSheetId="5">'D voorst subco'!$A$1:$L$49</definedName>
    <definedName name="_xlnm.Print_Titles" localSheetId="2">'A Inventaris'!$1:$2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C30" i="4" l="1"/>
  <c r="CD29" i="4"/>
  <c r="CC29" i="4"/>
  <c r="CD28" i="4"/>
  <c r="CD27" i="4"/>
  <c r="CD30" i="4"/>
  <c r="CE30" i="4"/>
  <c r="CC18" i="4"/>
  <c r="CC15" i="4"/>
  <c r="CC14" i="4"/>
  <c r="CC38" i="4"/>
  <c r="CC39" i="4"/>
  <c r="CC40" i="4"/>
  <c r="CC41" i="4"/>
  <c r="CC24" i="4"/>
  <c r="CB40" i="5"/>
  <c r="CB41" i="5"/>
  <c r="CB42" i="5"/>
  <c r="CB43" i="5"/>
  <c r="CB35" i="5"/>
  <c r="CB36" i="5"/>
  <c r="CB37" i="5"/>
  <c r="CB38" i="5"/>
  <c r="CB19" i="5"/>
  <c r="CB15" i="5"/>
  <c r="CB16" i="5"/>
  <c r="CB23" i="5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21" i="12"/>
  <c r="I21" i="12"/>
  <c r="J21" i="12"/>
  <c r="D3" i="18"/>
  <c r="D4" i="18"/>
  <c r="CD24" i="4"/>
  <c r="R35" i="22"/>
  <c r="S35" i="22"/>
  <c r="S38" i="22"/>
  <c r="H17" i="16"/>
  <c r="H18" i="16"/>
  <c r="G21" i="12"/>
  <c r="B1" i="4"/>
  <c r="B1" i="5"/>
  <c r="B3" i="20"/>
  <c r="C1" i="12"/>
  <c r="H24" i="12"/>
  <c r="C26" i="12"/>
  <c r="C24" i="12"/>
  <c r="G44" i="5"/>
  <c r="G44" i="4"/>
  <c r="C39" i="20"/>
  <c r="D44" i="4"/>
  <c r="C41" i="20"/>
  <c r="H39" i="20"/>
  <c r="D7" i="20"/>
  <c r="D47" i="4"/>
  <c r="E6" i="4"/>
  <c r="D46" i="5"/>
  <c r="D44" i="5"/>
  <c r="E6" i="5"/>
  <c r="D5" i="18"/>
  <c r="H16" i="16"/>
  <c r="H19" i="16"/>
  <c r="F3" i="18"/>
  <c r="H21" i="16"/>
  <c r="H22" i="16"/>
  <c r="F4" i="18"/>
  <c r="F5" i="18"/>
  <c r="D7" i="18"/>
  <c r="H2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 van der Linden</author>
  </authors>
  <commentList>
    <comment ref="I5" authorId="0" shapeId="0" xr:uid="{00000000-0006-0000-0100-000001000000}">
      <text>
        <r>
          <rPr>
            <sz val="9"/>
            <color rgb="FF000000"/>
            <rFont val="Tahoma"/>
            <family val="2"/>
          </rPr>
          <t xml:space="preserve">Hier dient inschrijver het totaal voor deze locatie over te nemen van het totaal per locatie onder tabblad A inventaris kolom O
</t>
        </r>
      </text>
    </comment>
    <comment ref="J5" authorId="0" shapeId="0" xr:uid="{00000000-0006-0000-0100-000002000000}">
      <text>
        <r>
          <rPr>
            <sz val="9"/>
            <color rgb="FF000000"/>
            <rFont val="Tahoma"/>
            <family val="2"/>
          </rPr>
          <t>Hier dient inschrijver de kosten voor beheer per locatie in te vullen
eea zoals beschreven in paragraaf 3.3 en 3.4 van het PvE</t>
        </r>
      </text>
    </comment>
  </commentList>
</comments>
</file>

<file path=xl/sharedStrings.xml><?xml version="1.0" encoding="utf-8"?>
<sst xmlns="http://schemas.openxmlformats.org/spreadsheetml/2006/main" count="494" uniqueCount="228">
  <si>
    <t xml:space="preserve">De hierna te noemen inschrijver         </t>
  </si>
  <si>
    <t xml:space="preserve">gevestigd te </t>
  </si>
  <si>
    <t>•</t>
  </si>
  <si>
    <t>Voorts verklaart de inschrijver dat de door hem ingevulde en onderstaand vermelde bijlagen</t>
  </si>
  <si>
    <t>deel uitmaken van dit inschrijvingsbiljet:</t>
  </si>
  <si>
    <t>Gedaan te</t>
  </si>
  <si>
    <t>datum:</t>
  </si>
  <si>
    <t>De inschrijver,</t>
  </si>
  <si>
    <t>Handtekening:</t>
  </si>
  <si>
    <t>Firmastempel:</t>
  </si>
  <si>
    <t>Inschrijver:</t>
  </si>
  <si>
    <t>Onderaannemer</t>
  </si>
  <si>
    <t>Naam</t>
  </si>
  <si>
    <t>Calculatieschema en uurtarieven voor onderhoud</t>
  </si>
  <si>
    <t>1)</t>
  </si>
  <si>
    <t>Calculatieschema</t>
  </si>
  <si>
    <t>€</t>
  </si>
  <si>
    <t>A</t>
  </si>
  <si>
    <t>B</t>
  </si>
  <si>
    <t>Netto materiaalprijs</t>
  </si>
  <si>
    <t>%                €</t>
  </si>
  <si>
    <t>X</t>
  </si>
  <si>
    <t>Werk derden:</t>
  </si>
  <si>
    <t>Toeslag op werk derden:</t>
  </si>
  <si>
    <t>Y</t>
  </si>
  <si>
    <t>X + Y + Z</t>
  </si>
  <si>
    <t>2)</t>
  </si>
  <si>
    <t>Manuurtarieven voor onderhoud:</t>
  </si>
  <si>
    <t>MANUURTARIEVEN</t>
  </si>
  <si>
    <t>Werkdagen</t>
  </si>
  <si>
    <t>Zon- en</t>
  </si>
  <si>
    <t>8.00 - 17.00</t>
  </si>
  <si>
    <t>'s nachts +</t>
  </si>
  <si>
    <t>feest-</t>
  </si>
  <si>
    <t>uur</t>
  </si>
  <si>
    <t>zaterdagen</t>
  </si>
  <si>
    <t>dagen</t>
  </si>
  <si>
    <t>Voorrijkosten, reisuren en reiskosten zijn niet verrekenbaar, doch in de tarieven inbegrepen.</t>
  </si>
  <si>
    <t>F</t>
  </si>
  <si>
    <t>X+Y+Z+F</t>
  </si>
  <si>
    <t>%</t>
  </si>
  <si>
    <t>Manuurtarieven voor projecten e.d.:</t>
  </si>
  <si>
    <t>Component fabrikant</t>
  </si>
  <si>
    <t xml:space="preserve">Component type </t>
  </si>
  <si>
    <t>Component aantal</t>
  </si>
  <si>
    <t>Component bouwjaar</t>
  </si>
  <si>
    <t>kosten prev OH</t>
  </si>
  <si>
    <t>Postcode</t>
  </si>
  <si>
    <t>Stad</t>
  </si>
  <si>
    <t>Totaal preventief onderhoud</t>
  </si>
  <si>
    <t>Totalen</t>
  </si>
  <si>
    <t>7.00 - 19.00</t>
  </si>
  <si>
    <t>19.00 - 24:00</t>
  </si>
  <si>
    <t>17.00 - 24.00</t>
  </si>
  <si>
    <t>Gebouw naam</t>
  </si>
  <si>
    <t>Plaats</t>
  </si>
  <si>
    <t>Straat + nr</t>
  </si>
  <si>
    <t>Bouwlaag / Component locatie</t>
  </si>
  <si>
    <t>Component capaciteit</t>
  </si>
  <si>
    <t>Aanvullende info.</t>
  </si>
  <si>
    <t xml:space="preserve">kosten gemaximaliseerde afkoop </t>
  </si>
  <si>
    <t xml:space="preserve">                €</t>
  </si>
  <si>
    <t>Z</t>
  </si>
  <si>
    <t xml:space="preserve">bovendien als maximum te zullen hanteren bij aanbestedingen. </t>
  </si>
  <si>
    <t>Subtotaal exclusief eventuele engineering</t>
  </si>
  <si>
    <t>Totaalbedrag incl. projectleiding, werkvoorbereiding, calculatie, revisietek en winst &amp; risico</t>
  </si>
  <si>
    <t>Totaalbedrag incl. projectleiding, werkvoorbereiding, calculatie, engineering, aanleveren revisiegegevens en winst &amp; risico</t>
  </si>
  <si>
    <t>Lonen: Manuren a) x manuurtarief 2):</t>
  </si>
  <si>
    <t>A1</t>
  </si>
  <si>
    <t>A2</t>
  </si>
  <si>
    <t>A1 + A2 =</t>
  </si>
  <si>
    <t>C</t>
  </si>
  <si>
    <t>B + C =</t>
  </si>
  <si>
    <t>=</t>
  </si>
  <si>
    <t>Tarief + 25%</t>
  </si>
  <si>
    <t>Tarief + 50%</t>
  </si>
  <si>
    <t>Tarief + 75%</t>
  </si>
  <si>
    <t>Kosten beheer</t>
  </si>
  <si>
    <t>Inschrijving (op basis van berekening vanuit calculatieschema proj. C)</t>
  </si>
  <si>
    <t>Weging</t>
  </si>
  <si>
    <t>Kosten vanuit verzamelblad per gebouw (Totaal)</t>
  </si>
  <si>
    <t>Inschrijving (op basis van berekening calculatieschema proj. C)</t>
  </si>
  <si>
    <t>in inventaris</t>
  </si>
  <si>
    <t>Installatie / Installatiedeel</t>
  </si>
  <si>
    <t>Circa (m2), BVO</t>
  </si>
  <si>
    <t>Totaal inschrijving</t>
  </si>
  <si>
    <t>Inschrijving (op basis van berekening vanuit calculatieschema B)</t>
  </si>
  <si>
    <t>Totaal 'gewogen' inschrijving incl. B&amp;C</t>
  </si>
  <si>
    <t>Inschrijving (op basis van berekening calculatieschema B)</t>
  </si>
  <si>
    <t>Totaal 'gewogen' inschrijving</t>
  </si>
  <si>
    <t>Alle bedragen zijn exclusief BTW.</t>
  </si>
  <si>
    <t>Straat naam</t>
  </si>
  <si>
    <r>
      <t>Toeslag op groot materiaal:  &gt;</t>
    </r>
    <r>
      <rPr>
        <b/>
        <sz val="9"/>
        <rFont val="Verdana"/>
        <family val="2"/>
      </rPr>
      <t xml:space="preserve"> € 1.000,00</t>
    </r>
  </si>
  <si>
    <r>
      <t>Toeslag op klein materiaal:   &lt;</t>
    </r>
    <r>
      <rPr>
        <b/>
        <sz val="9"/>
        <rFont val="Verdana"/>
        <family val="2"/>
      </rPr>
      <t xml:space="preserve"> € 1.000,00</t>
    </r>
  </si>
  <si>
    <t>en overeenkomstig de Nota('s) van inlichtingen, resp. Staten van Aanvulling en Wijzigingen</t>
  </si>
  <si>
    <t>Ja</t>
  </si>
  <si>
    <t>totaal</t>
  </si>
  <si>
    <t>Totaal</t>
  </si>
  <si>
    <t>- bijlage A Inventaris</t>
  </si>
  <si>
    <t>- bijlage D voorst. subco.</t>
  </si>
  <si>
    <t>- bijlage C calc. schema proj</t>
  </si>
  <si>
    <t xml:space="preserve">Voor verrekenbaar correctief onderhoud en regie werkzaamheden op afroep </t>
  </si>
  <si>
    <t>De inschrijver verklaart de verrekenbare correctieve onderhoudswerkzaamheden</t>
  </si>
  <si>
    <t xml:space="preserve">en regie werkzaamheden op afroep ten behoeve van de te onderhouden installaties, conform de bepalingen </t>
  </si>
  <si>
    <t xml:space="preserve">aan te zullen bieden op basis van onderstaand calculatieschema en uurtarieven. Zij verklaart dit schema en uurtarieven </t>
  </si>
  <si>
    <t>Inschrijfformulieren Summa College</t>
  </si>
  <si>
    <t>in het 1e contractjaar (2019) aan te nemen voor de volgende bedragen en verrekenprijzen:</t>
  </si>
  <si>
    <t>Kosten gemaximaliseerde afkoop (tot €1.000,- per melding)</t>
  </si>
  <si>
    <t>De bedragen zijn exclusief BTW met prijspeil 2019</t>
  </si>
  <si>
    <t>Habsburglaan 1</t>
  </si>
  <si>
    <t>Ruysdaelbaan 7</t>
  </si>
  <si>
    <t>Sterrenlaan 10</t>
  </si>
  <si>
    <t>Sterrenlaan 4</t>
  </si>
  <si>
    <t>Sterrenlaan 6</t>
  </si>
  <si>
    <t>Sterrenlaan 8</t>
  </si>
  <si>
    <t>Summa College</t>
  </si>
  <si>
    <t>Algemeen</t>
  </si>
  <si>
    <t>Keuken</t>
  </si>
  <si>
    <t>Hoofdelementcode</t>
  </si>
  <si>
    <t>Elementcode</t>
  </si>
  <si>
    <t>Subelementcode</t>
  </si>
  <si>
    <t>stuks</t>
  </si>
  <si>
    <t xml:space="preserve">stuks </t>
  </si>
  <si>
    <t>Furkapas 1</t>
  </si>
  <si>
    <t>Croy 49</t>
  </si>
  <si>
    <t>Eindhoven</t>
  </si>
  <si>
    <t>5653LC</t>
  </si>
  <si>
    <t>De Run 4250</t>
  </si>
  <si>
    <t>5503LL</t>
  </si>
  <si>
    <t>5616HV</t>
  </si>
  <si>
    <t>5642JJ</t>
  </si>
  <si>
    <t>5631KA</t>
  </si>
  <si>
    <t>5624EB</t>
  </si>
  <si>
    <t>5616EA</t>
  </si>
  <si>
    <t>Blécourtstraat 1</t>
  </si>
  <si>
    <t>Willem de Rjkelaan 3</t>
  </si>
  <si>
    <t>Vijkamplaan 4</t>
  </si>
  <si>
    <t>5652GB</t>
  </si>
  <si>
    <t>5625MD</t>
  </si>
  <si>
    <t xml:space="preserve">     Bij bij een uitvraag obv richtlijnen (werkomschrijving)</t>
  </si>
  <si>
    <t xml:space="preserve">     Bij volledig uitgewerkte uitvraag (bestek)</t>
  </si>
  <si>
    <t xml:space="preserve">     Volledige opname en engineering door inschrijver</t>
  </si>
  <si>
    <t>Calculatieschema en uurtarieven voor projecten e.d. tot €150.000</t>
  </si>
  <si>
    <t>Transport</t>
  </si>
  <si>
    <t>(nieuw) Elementomschrijving</t>
  </si>
  <si>
    <t>(nieuw) Subelementomschrijving</t>
  </si>
  <si>
    <t>(nieuw) Component omschrijving</t>
  </si>
  <si>
    <t>Liften, elektrische liften</t>
  </si>
  <si>
    <t>Personenlift (Elektrische lift)</t>
  </si>
  <si>
    <t>Otis</t>
  </si>
  <si>
    <t>Liften, trapliften</t>
  </si>
  <si>
    <t>Schindler</t>
  </si>
  <si>
    <t>1125kg/15 personen</t>
  </si>
  <si>
    <t>Cama</t>
  </si>
  <si>
    <t>Personenlift (Hydraulische lift)</t>
  </si>
  <si>
    <t>Liften, hydraulische liften</t>
  </si>
  <si>
    <t>Rostar</t>
  </si>
  <si>
    <t xml:space="preserve">Goederenlift (Hydraulisch) </t>
  </si>
  <si>
    <t>Goederen, goederenliften</t>
  </si>
  <si>
    <t>Devenco</t>
  </si>
  <si>
    <t>Starlift BV</t>
  </si>
  <si>
    <t>Kone</t>
  </si>
  <si>
    <t>Traphal</t>
  </si>
  <si>
    <t>Centrale hal</t>
  </si>
  <si>
    <t>7.L1</t>
  </si>
  <si>
    <t>7.L2</t>
  </si>
  <si>
    <t>7.L3</t>
  </si>
  <si>
    <t>Traphal Noord</t>
  </si>
  <si>
    <t>2.T02</t>
  </si>
  <si>
    <t>Traphal noord</t>
  </si>
  <si>
    <t>Trappenhuis rechts</t>
  </si>
  <si>
    <t>Trappenhuis links</t>
  </si>
  <si>
    <t>Tweede lift links</t>
  </si>
  <si>
    <t>3T40</t>
  </si>
  <si>
    <t>Gebouw Zuid</t>
  </si>
  <si>
    <t>Gebouw Noord</t>
  </si>
  <si>
    <t>66.11</t>
  </si>
  <si>
    <t>66.12</t>
  </si>
  <si>
    <t>66.13</t>
  </si>
  <si>
    <t>66.31</t>
  </si>
  <si>
    <t>transport; liften, elektrische liften</t>
  </si>
  <si>
    <t>transport; liften, trapliften</t>
  </si>
  <si>
    <t>transport; liften, hydraulische liften</t>
  </si>
  <si>
    <t>transport; goederen, goederenliften</t>
  </si>
  <si>
    <t>Personenlift (Elektrische lift) groot</t>
  </si>
  <si>
    <t>Personenlift (Elektrische lift) klein</t>
  </si>
  <si>
    <t>Trapliften</t>
  </si>
  <si>
    <t>EA6</t>
  </si>
  <si>
    <t>Hydraulisch</t>
  </si>
  <si>
    <t>personenlift</t>
  </si>
  <si>
    <t>K19.347</t>
  </si>
  <si>
    <t>PW13/10-19</t>
  </si>
  <si>
    <t>PW08/10-19</t>
  </si>
  <si>
    <t>W140</t>
  </si>
  <si>
    <t>Tractie</t>
  </si>
  <si>
    <t>BG, 1e en 2e verdieping</t>
  </si>
  <si>
    <t xml:space="preserve">Traplift </t>
  </si>
  <si>
    <t xml:space="preserve">1000 kg - 13 personen - v= 0,6 m/s  </t>
  </si>
  <si>
    <t>1000 kg</t>
  </si>
  <si>
    <t>1000 kg hefvermogen</t>
  </si>
  <si>
    <t>fabrikaat Rostar</t>
  </si>
  <si>
    <t>1000 kg - 13 personen 1939</t>
  </si>
  <si>
    <t>1000 kg - 13 personen 1940</t>
  </si>
  <si>
    <t>1000 kg - 13 personen 1941</t>
  </si>
  <si>
    <t>1 stuks lift is als brandweerlift uitgevoerd (middelste)</t>
  </si>
  <si>
    <t xml:space="preserve">630 kg of 8 personen, hefhoogte 6,4 meter, aantal stopplaatsen 3, nominale snelheid 0,50 m/sec </t>
  </si>
  <si>
    <t>630 kg</t>
  </si>
  <si>
    <t xml:space="preserve">13 pers. / 1000 kg  </t>
  </si>
  <si>
    <t xml:space="preserve">8 pers. / 630 kg </t>
  </si>
  <si>
    <t xml:space="preserve">Max. 13 personen; snelheid 0,63 m/sec; hefhoogte 11,25 meter; 4 stopplaatsen, 4 schachttoegangen, 1 </t>
  </si>
  <si>
    <t>Kosten preventief onderhoud liften</t>
  </si>
  <si>
    <t>- bijlage B calc. schema</t>
  </si>
  <si>
    <t>Servicemonteur liften</t>
  </si>
  <si>
    <t>Monteur liften</t>
  </si>
  <si>
    <r>
      <rPr>
        <b/>
        <sz val="9"/>
        <rFont val="Verdana"/>
        <family val="2"/>
      </rPr>
      <t>a)</t>
    </r>
    <r>
      <rPr>
        <sz val="9"/>
        <rFont val="Verdana"/>
        <family val="2"/>
      </rPr>
      <t xml:space="preserve"> toeslag voor engineering:</t>
    </r>
  </si>
  <si>
    <r>
      <t xml:space="preserve">Lonen: uren x </t>
    </r>
    <r>
      <rPr>
        <b/>
        <sz val="9"/>
        <rFont val="Verdana"/>
        <family val="2"/>
      </rPr>
      <t>tarief betreffende technicus</t>
    </r>
  </si>
  <si>
    <t>Toeslag voor engineering  a)</t>
  </si>
  <si>
    <t>Voorstel certificering geaccrediteerde instantie (onderaannemer)</t>
  </si>
  <si>
    <t>verklaart zich door ondertekening van dit inschrijvingsbiljet bereid tot het resultaatgericht onderhoud aan de liftinstallaties van de gebouwen en terreinen van het Summa College conform PvE met kenmerk A8.0611.1 v1.0</t>
  </si>
  <si>
    <t>Beheer (zoals omschreven in paragraaf 3.3 van het PvE)</t>
  </si>
  <si>
    <t>Gemaximaliseerde afkoop 
(tot € 1.000,- per melding)</t>
  </si>
  <si>
    <t xml:space="preserve">Drukknop verzamelbesturing Miconic SX. </t>
  </si>
  <si>
    <t>Nee</t>
  </si>
  <si>
    <t>0,75</t>
  </si>
  <si>
    <t>Voor projecten, renovaties en vervangingen</t>
  </si>
  <si>
    <t xml:space="preserve">De inschrijver verklaart projecten, renovaties enz. welke op basis van offerte met open begroting zullen worden gegund, </t>
  </si>
  <si>
    <t>in het PvE te zullen uitvoeren op basis van onderstaand calculatieschema en uurtarieven:</t>
  </si>
  <si>
    <t>Resultaatgericht onderhoud lift installaties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</si>
</sst>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_-&quot;€&quot;\ * #,##0.00_-;_-&quot;€&quot;\ * #,##0.00\-;_-&quot;€&quot;\ * &quot;-&quot;??_-;_-@_-"/>
    <numFmt numFmtId="167" formatCode="_-&quot;fl&quot;\ * #,##0.00_-;_-&quot;fl&quot;\ * #,##0.00\-;_-&quot;fl&quot;\ * &quot;-&quot;??_-;_-@_-"/>
    <numFmt numFmtId="168" formatCode="_-[$€-2]\ * #,##0.00_-;_-[$€-2]\ * #,##0.00\-;_-[$€-2]\ * &quot;-&quot;??_-;_-@_-"/>
    <numFmt numFmtId="169" formatCode="_-\ƒ\ * #,##0.00_-;_-\ƒ\ * #,##0.00\-;_-\ƒ\ * &quot;-&quot;??_-;_-@_-"/>
    <numFmt numFmtId="170" formatCode="_-[$€-2]\ * #,##0_-;_-[$€-2]\ * #,##0\-;_-[$€-2]\ * &quot;-&quot;??_-;_-@_-"/>
    <numFmt numFmtId="171" formatCode="[$-413]d\ mmmm\ yyyy;@"/>
    <numFmt numFmtId="172" formatCode="_ [$€-2]\ * #,##0.00_ ;_ [$€-2]\ * \-#,##0.00_ ;_ [$€-2]\ * &quot;-&quot;??_ ;_ @_ "/>
    <numFmt numFmtId="173" formatCode="0.0"/>
    <numFmt numFmtId="174" formatCode="0.00_ ;[Red]\-0.00\ "/>
    <numFmt numFmtId="175" formatCode="00.00.00.000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sz val="9"/>
      <color indexed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i/>
      <sz val="9"/>
      <name val="Verdana"/>
      <family val="2"/>
    </font>
    <font>
      <b/>
      <vertAlign val="superscript"/>
      <sz val="9"/>
      <name val="Verdana"/>
      <family val="2"/>
    </font>
    <font>
      <vertAlign val="superscript"/>
      <sz val="9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9"/>
      <name val="Verdana"/>
      <family val="2"/>
    </font>
    <font>
      <sz val="8"/>
      <name val="Arial"/>
      <family val="2"/>
    </font>
    <font>
      <sz val="9"/>
      <color rgb="FF00000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11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11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48" applyNumberFormat="0" applyAlignment="0" applyProtection="0"/>
    <xf numFmtId="165" fontId="4" fillId="0" borderId="0" applyFont="0" applyFill="0" applyBorder="0" applyAlignment="0" applyProtection="0"/>
    <xf numFmtId="0" fontId="22" fillId="29" borderId="49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3" fillId="0" borderId="50" applyNumberFormat="0" applyFill="0" applyAlignment="0" applyProtection="0"/>
    <xf numFmtId="0" fontId="24" fillId="30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5" fillId="31" borderId="48" applyNumberFormat="0" applyAlignment="0" applyProtection="0"/>
    <xf numFmtId="0" fontId="26" fillId="0" borderId="51" applyNumberFormat="0" applyFill="0" applyAlignment="0" applyProtection="0"/>
    <xf numFmtId="0" fontId="27" fillId="0" borderId="52" applyNumberFormat="0" applyFill="0" applyAlignment="0" applyProtection="0"/>
    <xf numFmtId="0" fontId="28" fillId="0" borderId="53" applyNumberFormat="0" applyFill="0" applyAlignment="0" applyProtection="0"/>
    <xf numFmtId="0" fontId="28" fillId="0" borderId="53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0" applyNumberFormat="0" applyBorder="0" applyAlignment="0" applyProtection="0"/>
    <xf numFmtId="0" fontId="11" fillId="0" borderId="0"/>
    <xf numFmtId="0" fontId="4" fillId="0" borderId="0" applyProtection="0"/>
    <xf numFmtId="0" fontId="18" fillId="33" borderId="54" applyNumberFormat="0" applyFont="0" applyAlignment="0" applyProtection="0"/>
    <xf numFmtId="0" fontId="30" fillId="34" borderId="0" applyNumberFormat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4" fillId="0" borderId="0"/>
    <xf numFmtId="0" fontId="10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top"/>
    </xf>
    <xf numFmtId="0" fontId="4" fillId="0" borderId="0"/>
    <xf numFmtId="0" fontId="15" fillId="0" borderId="0">
      <alignment vertical="top"/>
    </xf>
    <xf numFmtId="0" fontId="12" fillId="0" borderId="0">
      <alignment vertical="top"/>
    </xf>
    <xf numFmtId="0" fontId="4" fillId="0" borderId="0"/>
    <xf numFmtId="0" fontId="1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31" fillId="0" borderId="0" applyNumberFormat="0" applyFill="0" applyBorder="0" applyAlignment="0" applyProtection="0"/>
    <xf numFmtId="0" fontId="32" fillId="0" borderId="55" applyNumberFormat="0" applyFill="0" applyAlignment="0" applyProtection="0"/>
    <xf numFmtId="0" fontId="33" fillId="28" borderId="5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1" fillId="0" borderId="0"/>
    <xf numFmtId="0" fontId="51" fillId="0" borderId="0"/>
  </cellStyleXfs>
  <cellXfs count="375">
    <xf numFmtId="0" fontId="0" fillId="0" borderId="0" xfId="0"/>
    <xf numFmtId="0" fontId="3" fillId="2" borderId="0" xfId="0" applyFont="1" applyFill="1" applyProtection="1"/>
    <xf numFmtId="0" fontId="3" fillId="0" borderId="0" xfId="0" applyFont="1" applyProtection="1"/>
    <xf numFmtId="0" fontId="4" fillId="2" borderId="0" xfId="0" applyFont="1" applyFill="1" applyProtection="1"/>
    <xf numFmtId="0" fontId="3" fillId="2" borderId="0" xfId="0" applyFont="1" applyFill="1" applyBorder="1" applyProtection="1"/>
    <xf numFmtId="0" fontId="3" fillId="2" borderId="0" xfId="0" applyFont="1" applyFill="1" applyAlignment="1" applyProtection="1">
      <alignment horizontal="center"/>
    </xf>
    <xf numFmtId="0" fontId="3" fillId="35" borderId="0" xfId="0" applyFont="1" applyFill="1" applyProtection="1"/>
    <xf numFmtId="9" fontId="4" fillId="0" borderId="0" xfId="52" applyNumberFormat="1"/>
    <xf numFmtId="0" fontId="4" fillId="0" borderId="0" xfId="52"/>
    <xf numFmtId="8" fontId="4" fillId="0" borderId="0" xfId="52" applyNumberFormat="1"/>
    <xf numFmtId="0" fontId="4" fillId="0" borderId="0" xfId="52" applyFont="1"/>
    <xf numFmtId="49" fontId="4" fillId="0" borderId="0" xfId="52" applyNumberFormat="1" applyFont="1"/>
    <xf numFmtId="49" fontId="4" fillId="0" borderId="0" xfId="52" applyNumberFormat="1"/>
    <xf numFmtId="49" fontId="4" fillId="0" borderId="0" xfId="52" applyNumberFormat="1" applyAlignment="1">
      <alignment horizontal="right" vertical="center"/>
    </xf>
    <xf numFmtId="0" fontId="8" fillId="0" borderId="0" xfId="52" applyFont="1"/>
    <xf numFmtId="6" fontId="4" fillId="0" borderId="63" xfId="52" applyNumberFormat="1" applyBorder="1"/>
    <xf numFmtId="0" fontId="4" fillId="0" borderId="0" xfId="52" quotePrefix="1"/>
    <xf numFmtId="0" fontId="7" fillId="2" borderId="0" xfId="0" applyFont="1" applyFill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  <xf numFmtId="0" fontId="14" fillId="0" borderId="0" xfId="52" applyFont="1" applyProtection="1"/>
    <xf numFmtId="0" fontId="14" fillId="2" borderId="0" xfId="52" applyFont="1" applyFill="1" applyProtection="1"/>
    <xf numFmtId="0" fontId="14" fillId="2" borderId="0" xfId="52" applyFont="1" applyFill="1" applyAlignment="1" applyProtection="1">
      <alignment horizontal="center"/>
    </xf>
    <xf numFmtId="0" fontId="39" fillId="2" borderId="0" xfId="52" applyFont="1" applyFill="1" applyAlignment="1" applyProtection="1">
      <alignment horizontal="centerContinuous"/>
    </xf>
    <xf numFmtId="0" fontId="40" fillId="2" borderId="0" xfId="52" applyFont="1" applyFill="1" applyProtection="1"/>
    <xf numFmtId="0" fontId="39" fillId="0" borderId="0" xfId="52" applyFont="1" applyProtection="1"/>
    <xf numFmtId="0" fontId="40" fillId="2" borderId="0" xfId="0" applyFont="1" applyFill="1" applyAlignment="1" applyProtection="1">
      <alignment horizontal="centerContinuous"/>
    </xf>
    <xf numFmtId="0" fontId="39" fillId="2" borderId="0" xfId="52" applyFont="1" applyFill="1" applyProtection="1"/>
    <xf numFmtId="0" fontId="39" fillId="0" borderId="0" xfId="52" applyFont="1" applyFill="1" applyProtection="1"/>
    <xf numFmtId="0" fontId="39" fillId="2" borderId="0" xfId="52" applyFont="1" applyFill="1" applyBorder="1" applyProtection="1"/>
    <xf numFmtId="0" fontId="42" fillId="2" borderId="0" xfId="52" applyFont="1" applyFill="1" applyProtection="1"/>
    <xf numFmtId="0" fontId="39" fillId="2" borderId="0" xfId="52" applyFont="1" applyFill="1" applyAlignment="1" applyProtection="1">
      <alignment horizontal="right"/>
    </xf>
    <xf numFmtId="170" fontId="40" fillId="35" borderId="5" xfId="52" applyNumberFormat="1" applyFont="1" applyFill="1" applyBorder="1" applyProtection="1"/>
    <xf numFmtId="170" fontId="40" fillId="35" borderId="64" xfId="52" applyNumberFormat="1" applyFont="1" applyFill="1" applyBorder="1" applyProtection="1"/>
    <xf numFmtId="170" fontId="40" fillId="35" borderId="63" xfId="52" applyNumberFormat="1" applyFont="1" applyFill="1" applyBorder="1" applyProtection="1"/>
    <xf numFmtId="170" fontId="40" fillId="35" borderId="0" xfId="52" applyNumberFormat="1" applyFont="1" applyFill="1" applyBorder="1" applyProtection="1"/>
    <xf numFmtId="49" fontId="40" fillId="2" borderId="0" xfId="52" applyNumberFormat="1" applyFont="1" applyFill="1" applyProtection="1"/>
    <xf numFmtId="49" fontId="42" fillId="2" borderId="0" xfId="52" applyNumberFormat="1" applyFont="1" applyFill="1" applyProtection="1"/>
    <xf numFmtId="0" fontId="39" fillId="2" borderId="0" xfId="52" applyFont="1" applyFill="1" applyAlignment="1" applyProtection="1">
      <alignment horizontal="center"/>
    </xf>
    <xf numFmtId="0" fontId="39" fillId="2" borderId="4" xfId="52" applyFont="1" applyFill="1" applyBorder="1" applyProtection="1"/>
    <xf numFmtId="0" fontId="43" fillId="2" borderId="0" xfId="52" applyFont="1" applyFill="1" applyProtection="1"/>
    <xf numFmtId="167" fontId="14" fillId="2" borderId="0" xfId="52" applyNumberFormat="1" applyFont="1" applyFill="1" applyProtection="1"/>
    <xf numFmtId="167" fontId="14" fillId="35" borderId="0" xfId="52" applyNumberFormat="1" applyFont="1" applyFill="1" applyProtection="1"/>
    <xf numFmtId="0" fontId="44" fillId="0" borderId="0" xfId="52" applyFont="1" applyProtection="1"/>
    <xf numFmtId="0" fontId="45" fillId="0" borderId="0" xfId="52" applyFont="1" applyProtection="1"/>
    <xf numFmtId="0" fontId="14" fillId="35" borderId="0" xfId="52" applyFont="1" applyFill="1" applyProtection="1"/>
    <xf numFmtId="0" fontId="45" fillId="35" borderId="0" xfId="52" applyFont="1" applyFill="1" applyBorder="1" applyProtection="1"/>
    <xf numFmtId="49" fontId="14" fillId="2" borderId="0" xfId="52" applyNumberFormat="1" applyFont="1" applyFill="1" applyBorder="1" applyProtection="1"/>
    <xf numFmtId="0" fontId="45" fillId="35" borderId="0" xfId="52" applyFont="1" applyFill="1" applyProtection="1"/>
    <xf numFmtId="0" fontId="45" fillId="2" borderId="0" xfId="52" applyFont="1" applyFill="1" applyBorder="1" applyProtection="1"/>
    <xf numFmtId="0" fontId="45" fillId="2" borderId="0" xfId="52" applyFont="1" applyFill="1" applyProtection="1"/>
    <xf numFmtId="0" fontId="44" fillId="2" borderId="0" xfId="52" applyFont="1" applyFill="1" applyProtection="1"/>
    <xf numFmtId="167" fontId="44" fillId="2" borderId="0" xfId="52" applyNumberFormat="1" applyFont="1" applyFill="1" applyProtection="1"/>
    <xf numFmtId="0" fontId="39" fillId="2" borderId="0" xfId="0" applyFont="1" applyFill="1" applyProtection="1"/>
    <xf numFmtId="0" fontId="40" fillId="2" borderId="0" xfId="0" applyFont="1" applyFill="1" applyProtection="1"/>
    <xf numFmtId="0" fontId="39" fillId="0" borderId="0" xfId="0" applyFont="1" applyProtection="1"/>
    <xf numFmtId="0" fontId="39" fillId="2" borderId="0" xfId="0" applyFont="1" applyFill="1" applyAlignment="1" applyProtection="1">
      <alignment vertical="center"/>
    </xf>
    <xf numFmtId="0" fontId="46" fillId="2" borderId="0" xfId="0" applyFont="1" applyFill="1" applyAlignment="1" applyProtection="1">
      <alignment horizontal="centerContinuous" vertical="center"/>
    </xf>
    <xf numFmtId="0" fontId="39" fillId="0" borderId="0" xfId="0" applyFont="1" applyAlignment="1" applyProtection="1">
      <alignment vertical="center"/>
    </xf>
    <xf numFmtId="167" fontId="39" fillId="2" borderId="0" xfId="0" applyNumberFormat="1" applyFont="1" applyFill="1" applyBorder="1" applyAlignment="1" applyProtection="1">
      <alignment horizontal="centerContinuous" vertical="center"/>
    </xf>
    <xf numFmtId="0" fontId="39" fillId="2" borderId="6" xfId="0" applyFont="1" applyFill="1" applyBorder="1" applyProtection="1"/>
    <xf numFmtId="0" fontId="39" fillId="2" borderId="7" xfId="0" applyFont="1" applyFill="1" applyBorder="1" applyProtection="1"/>
    <xf numFmtId="49" fontId="39" fillId="2" borderId="7" xfId="0" applyNumberFormat="1" applyFont="1" applyFill="1" applyBorder="1" applyAlignment="1" applyProtection="1">
      <alignment horizontal="right"/>
    </xf>
    <xf numFmtId="4" fontId="39" fillId="2" borderId="8" xfId="0" applyNumberFormat="1" applyFont="1" applyFill="1" applyBorder="1" applyAlignment="1" applyProtection="1">
      <alignment horizontal="right"/>
    </xf>
    <xf numFmtId="0" fontId="39" fillId="2" borderId="9" xfId="0" applyFont="1" applyFill="1" applyBorder="1" applyProtection="1"/>
    <xf numFmtId="0" fontId="39" fillId="2" borderId="10" xfId="0" applyFont="1" applyFill="1" applyBorder="1" applyProtection="1"/>
    <xf numFmtId="0" fontId="39" fillId="35" borderId="11" xfId="0" applyFont="1" applyFill="1" applyBorder="1" applyProtection="1"/>
    <xf numFmtId="49" fontId="39" fillId="2" borderId="11" xfId="0" applyNumberFormat="1" applyFont="1" applyFill="1" applyBorder="1" applyAlignment="1" applyProtection="1">
      <alignment horizontal="right"/>
    </xf>
    <xf numFmtId="4" fontId="39" fillId="2" borderId="14" xfId="0" applyNumberFormat="1" applyFont="1" applyFill="1" applyBorder="1" applyAlignment="1" applyProtection="1">
      <alignment horizontal="right"/>
    </xf>
    <xf numFmtId="0" fontId="39" fillId="2" borderId="13" xfId="0" applyFont="1" applyFill="1" applyBorder="1" applyProtection="1"/>
    <xf numFmtId="4" fontId="39" fillId="2" borderId="12" xfId="0" applyNumberFormat="1" applyFont="1" applyFill="1" applyBorder="1" applyAlignment="1" applyProtection="1">
      <alignment horizontal="right"/>
    </xf>
    <xf numFmtId="0" fontId="39" fillId="35" borderId="10" xfId="0" applyFont="1" applyFill="1" applyBorder="1" applyProtection="1"/>
    <xf numFmtId="49" fontId="39" fillId="35" borderId="11" xfId="0" applyNumberFormat="1" applyFont="1" applyFill="1" applyBorder="1" applyAlignment="1" applyProtection="1">
      <alignment horizontal="right"/>
    </xf>
    <xf numFmtId="4" fontId="39" fillId="2" borderId="58" xfId="0" applyNumberFormat="1" applyFont="1" applyFill="1" applyBorder="1" applyAlignment="1" applyProtection="1">
      <alignment horizontal="right"/>
    </xf>
    <xf numFmtId="0" fontId="40" fillId="2" borderId="13" xfId="0" applyFont="1" applyFill="1" applyBorder="1" applyAlignment="1" applyProtection="1">
      <alignment horizontal="right"/>
    </xf>
    <xf numFmtId="0" fontId="39" fillId="2" borderId="11" xfId="0" applyFont="1" applyFill="1" applyBorder="1" applyProtection="1"/>
    <xf numFmtId="0" fontId="39" fillId="2" borderId="13" xfId="0" applyFont="1" applyFill="1" applyBorder="1" applyAlignment="1" applyProtection="1">
      <alignment horizontal="right"/>
    </xf>
    <xf numFmtId="169" fontId="40" fillId="2" borderId="19" xfId="0" applyNumberFormat="1" applyFont="1" applyFill="1" applyBorder="1" applyAlignment="1" applyProtection="1">
      <alignment horizontal="right"/>
    </xf>
    <xf numFmtId="0" fontId="39" fillId="0" borderId="63" xfId="0" applyFont="1" applyBorder="1" applyProtection="1"/>
    <xf numFmtId="0" fontId="39" fillId="2" borderId="20" xfId="0" applyFont="1" applyFill="1" applyBorder="1" applyAlignment="1" applyProtection="1">
      <alignment horizontal="centerContinuous"/>
    </xf>
    <xf numFmtId="0" fontId="39" fillId="2" borderId="21" xfId="0" applyFont="1" applyFill="1" applyBorder="1" applyAlignment="1" applyProtection="1">
      <alignment horizontal="centerContinuous"/>
    </xf>
    <xf numFmtId="0" fontId="39" fillId="2" borderId="23" xfId="0" applyFont="1" applyFill="1" applyBorder="1" applyAlignment="1" applyProtection="1">
      <alignment vertical="top" wrapText="1"/>
    </xf>
    <xf numFmtId="0" fontId="39" fillId="2" borderId="24" xfId="0" applyFont="1" applyFill="1" applyBorder="1" applyAlignment="1" applyProtection="1">
      <alignment vertical="top" wrapText="1"/>
    </xf>
    <xf numFmtId="0" fontId="39" fillId="2" borderId="25" xfId="0" applyFont="1" applyFill="1" applyBorder="1" applyAlignment="1" applyProtection="1">
      <alignment vertical="top" wrapText="1"/>
    </xf>
    <xf numFmtId="0" fontId="39" fillId="2" borderId="26" xfId="0" applyFont="1" applyFill="1" applyBorder="1" applyAlignment="1" applyProtection="1">
      <alignment vertical="top" wrapText="1"/>
    </xf>
    <xf numFmtId="0" fontId="39" fillId="2" borderId="0" xfId="0" applyFont="1" applyFill="1" applyAlignment="1" applyProtection="1">
      <alignment vertical="top" wrapText="1"/>
    </xf>
    <xf numFmtId="0" fontId="39" fillId="0" borderId="0" xfId="0" applyFont="1" applyAlignment="1" applyProtection="1">
      <alignment vertical="top" wrapText="1"/>
    </xf>
    <xf numFmtId="0" fontId="39" fillId="2" borderId="27" xfId="0" applyFont="1" applyFill="1" applyBorder="1" applyAlignment="1" applyProtection="1">
      <alignment wrapText="1"/>
    </xf>
    <xf numFmtId="0" fontId="39" fillId="2" borderId="0" xfId="0" applyFont="1" applyFill="1" applyBorder="1" applyAlignment="1" applyProtection="1">
      <alignment wrapText="1"/>
    </xf>
    <xf numFmtId="0" fontId="39" fillId="2" borderId="28" xfId="0" applyFont="1" applyFill="1" applyBorder="1" applyAlignment="1" applyProtection="1">
      <alignment wrapText="1"/>
    </xf>
    <xf numFmtId="0" fontId="39" fillId="2" borderId="28" xfId="0" quotePrefix="1" applyFont="1" applyFill="1" applyBorder="1" applyAlignment="1" applyProtection="1">
      <alignment wrapText="1"/>
    </xf>
    <xf numFmtId="0" fontId="39" fillId="2" borderId="29" xfId="0" applyFont="1" applyFill="1" applyBorder="1" applyAlignment="1" applyProtection="1">
      <alignment wrapText="1"/>
    </xf>
    <xf numFmtId="0" fontId="39" fillId="2" borderId="0" xfId="0" applyFont="1" applyFill="1" applyAlignment="1" applyProtection="1">
      <alignment wrapText="1"/>
    </xf>
    <xf numFmtId="0" fontId="39" fillId="0" borderId="0" xfId="0" applyFont="1" applyAlignment="1" applyProtection="1">
      <alignment wrapText="1"/>
    </xf>
    <xf numFmtId="172" fontId="39" fillId="0" borderId="0" xfId="0" applyNumberFormat="1" applyFont="1" applyProtection="1"/>
    <xf numFmtId="0" fontId="39" fillId="2" borderId="15" xfId="0" applyFont="1" applyFill="1" applyBorder="1" applyProtection="1"/>
    <xf numFmtId="0" fontId="39" fillId="2" borderId="0" xfId="0" applyFont="1" applyFill="1" applyAlignment="1" applyProtection="1">
      <alignment horizontal="center"/>
    </xf>
    <xf numFmtId="0" fontId="40" fillId="0" borderId="0" xfId="0" applyFont="1" applyProtection="1"/>
    <xf numFmtId="0" fontId="39" fillId="2" borderId="32" xfId="0" applyFont="1" applyFill="1" applyBorder="1" applyAlignment="1" applyProtection="1">
      <alignment vertical="center"/>
    </xf>
    <xf numFmtId="4" fontId="39" fillId="2" borderId="33" xfId="0" applyNumberFormat="1" applyFont="1" applyFill="1" applyBorder="1" applyAlignment="1" applyProtection="1">
      <alignment horizontal="right"/>
    </xf>
    <xf numFmtId="169" fontId="40" fillId="2" borderId="61" xfId="0" applyNumberFormat="1" applyFont="1" applyFill="1" applyBorder="1" applyAlignment="1" applyProtection="1">
      <alignment horizontal="right"/>
    </xf>
    <xf numFmtId="169" fontId="40" fillId="2" borderId="35" xfId="0" applyNumberFormat="1" applyFont="1" applyFill="1" applyBorder="1" applyAlignment="1" applyProtection="1">
      <alignment horizontal="right"/>
    </xf>
    <xf numFmtId="0" fontId="39" fillId="2" borderId="34" xfId="0" applyFont="1" applyFill="1" applyBorder="1" applyProtection="1"/>
    <xf numFmtId="169" fontId="39" fillId="2" borderId="16" xfId="0" applyNumberFormat="1" applyFont="1" applyFill="1" applyBorder="1" applyAlignment="1" applyProtection="1">
      <alignment horizontal="right"/>
    </xf>
    <xf numFmtId="169" fontId="39" fillId="2" borderId="19" xfId="0" applyNumberFormat="1" applyFont="1" applyFill="1" applyBorder="1" applyAlignment="1" applyProtection="1">
      <alignment horizontal="right"/>
    </xf>
    <xf numFmtId="0" fontId="39" fillId="0" borderId="59" xfId="0" applyFont="1" applyBorder="1" applyProtection="1"/>
    <xf numFmtId="0" fontId="39" fillId="2" borderId="0" xfId="0" applyFont="1" applyFill="1" applyBorder="1" applyAlignment="1" applyProtection="1">
      <alignment horizontal="center"/>
    </xf>
    <xf numFmtId="17" fontId="40" fillId="2" borderId="0" xfId="0" applyNumberFormat="1" applyFont="1" applyFill="1" applyProtection="1"/>
    <xf numFmtId="0" fontId="39" fillId="2" borderId="22" xfId="0" applyFont="1" applyFill="1" applyBorder="1" applyAlignment="1" applyProtection="1">
      <alignment horizontal="centerContinuous"/>
    </xf>
    <xf numFmtId="0" fontId="39" fillId="2" borderId="30" xfId="0" applyFont="1" applyFill="1" applyBorder="1" applyAlignment="1" applyProtection="1">
      <alignment wrapText="1"/>
    </xf>
    <xf numFmtId="0" fontId="39" fillId="2" borderId="31" xfId="0" applyFont="1" applyFill="1" applyBorder="1" applyAlignment="1" applyProtection="1">
      <alignment wrapText="1"/>
    </xf>
    <xf numFmtId="171" fontId="39" fillId="36" borderId="5" xfId="52" applyNumberFormat="1" applyFont="1" applyFill="1" applyBorder="1" applyProtection="1">
      <protection locked="0"/>
    </xf>
    <xf numFmtId="8" fontId="4" fillId="0" borderId="63" xfId="52" applyNumberFormat="1" applyBorder="1"/>
    <xf numFmtId="49" fontId="4" fillId="0" borderId="0" xfId="52" quotePrefix="1" applyNumberFormat="1"/>
    <xf numFmtId="8" fontId="4" fillId="0" borderId="0" xfId="52" applyNumberFormat="1" applyAlignment="1">
      <alignment horizontal="right"/>
    </xf>
    <xf numFmtId="0" fontId="40" fillId="2" borderId="0" xfId="52" applyFont="1" applyFill="1" applyAlignment="1" applyProtection="1">
      <alignment horizontal="centerContinuous"/>
    </xf>
    <xf numFmtId="0" fontId="40" fillId="36" borderId="5" xfId="0" applyFont="1" applyFill="1" applyBorder="1" applyAlignment="1" applyProtection="1">
      <alignment horizontal="right"/>
      <protection locked="0"/>
    </xf>
    <xf numFmtId="0" fontId="40" fillId="36" borderId="5" xfId="0" applyFont="1" applyFill="1" applyBorder="1" applyProtection="1">
      <protection locked="0"/>
    </xf>
    <xf numFmtId="0" fontId="14" fillId="0" borderId="0" xfId="52" applyFont="1" applyFill="1" applyBorder="1" applyProtection="1"/>
    <xf numFmtId="0" fontId="14" fillId="0" borderId="0" xfId="52" applyFont="1" applyFill="1" applyBorder="1" applyAlignment="1" applyProtection="1">
      <alignment horizontal="center"/>
    </xf>
    <xf numFmtId="0" fontId="14" fillId="0" borderId="0" xfId="52" applyFont="1" applyFill="1" applyBorder="1" applyAlignment="1" applyProtection="1">
      <alignment textRotation="90"/>
    </xf>
    <xf numFmtId="0" fontId="14" fillId="35" borderId="0" xfId="52" applyFont="1" applyFill="1" applyBorder="1" applyProtection="1"/>
    <xf numFmtId="0" fontId="14" fillId="35" borderId="0" xfId="52" applyFont="1" applyFill="1" applyBorder="1" applyAlignment="1" applyProtection="1">
      <alignment horizontal="center"/>
    </xf>
    <xf numFmtId="0" fontId="40" fillId="35" borderId="0" xfId="0" applyFont="1" applyFill="1" applyBorder="1" applyAlignment="1" applyProtection="1">
      <alignment horizontal="right"/>
    </xf>
    <xf numFmtId="0" fontId="0" fillId="35" borderId="0" xfId="0" applyFill="1" applyProtection="1"/>
    <xf numFmtId="0" fontId="0" fillId="35" borderId="4" xfId="0" applyFill="1" applyBorder="1" applyProtection="1"/>
    <xf numFmtId="0" fontId="0" fillId="35" borderId="0" xfId="0" applyFill="1" applyBorder="1" applyProtection="1"/>
    <xf numFmtId="0" fontId="0" fillId="35" borderId="4" xfId="0" applyFill="1" applyBorder="1" applyAlignment="1" applyProtection="1">
      <alignment horizontal="left"/>
    </xf>
    <xf numFmtId="0" fontId="39" fillId="0" borderId="21" xfId="0" applyFont="1" applyBorder="1" applyAlignment="1" applyProtection="1">
      <alignment horizontal="centerContinuous"/>
    </xf>
    <xf numFmtId="0" fontId="39" fillId="0" borderId="22" xfId="0" applyFont="1" applyBorder="1" applyAlignment="1" applyProtection="1">
      <alignment horizontal="centerContinuous"/>
    </xf>
    <xf numFmtId="0" fontId="39" fillId="2" borderId="45" xfId="0" applyFont="1" applyFill="1" applyBorder="1" applyProtection="1"/>
    <xf numFmtId="0" fontId="39" fillId="2" borderId="46" xfId="0" applyFont="1" applyFill="1" applyBorder="1" applyProtection="1"/>
    <xf numFmtId="0" fontId="39" fillId="2" borderId="47" xfId="0" applyFont="1" applyFill="1" applyBorder="1" applyProtection="1"/>
    <xf numFmtId="0" fontId="39" fillId="2" borderId="38" xfId="0" applyFont="1" applyFill="1" applyBorder="1" applyProtection="1"/>
    <xf numFmtId="0" fontId="39" fillId="2" borderId="42" xfId="0" applyFont="1" applyFill="1" applyBorder="1" applyProtection="1"/>
    <xf numFmtId="0" fontId="39" fillId="2" borderId="39" xfId="0" applyFont="1" applyFill="1" applyBorder="1" applyProtection="1"/>
    <xf numFmtId="0" fontId="39" fillId="2" borderId="40" xfId="0" applyFont="1" applyFill="1" applyBorder="1" applyProtection="1"/>
    <xf numFmtId="168" fontId="39" fillId="35" borderId="41" xfId="0" applyNumberFormat="1" applyFont="1" applyFill="1" applyBorder="1" applyProtection="1"/>
    <xf numFmtId="168" fontId="39" fillId="35" borderId="43" xfId="0" applyNumberFormat="1" applyFont="1" applyFill="1" applyBorder="1" applyProtection="1"/>
    <xf numFmtId="0" fontId="39" fillId="35" borderId="0" xfId="0" applyFont="1" applyFill="1" applyProtection="1"/>
    <xf numFmtId="0" fontId="49" fillId="3" borderId="36" xfId="109" applyFont="1" applyFill="1" applyBorder="1" applyAlignment="1" applyProtection="1">
      <alignment wrapText="1"/>
    </xf>
    <xf numFmtId="0" fontId="49" fillId="3" borderId="36" xfId="109" applyFont="1" applyFill="1" applyBorder="1" applyAlignment="1" applyProtection="1">
      <alignment horizontal="right" wrapText="1"/>
    </xf>
    <xf numFmtId="0" fontId="49" fillId="3" borderId="36" xfId="109" applyFont="1" applyFill="1" applyBorder="1" applyAlignment="1" applyProtection="1">
      <alignment horizontal="left" wrapText="1"/>
    </xf>
    <xf numFmtId="0" fontId="14" fillId="35" borderId="36" xfId="52" applyFont="1" applyFill="1" applyBorder="1" applyProtection="1"/>
    <xf numFmtId="0" fontId="14" fillId="38" borderId="36" xfId="52" applyFont="1" applyFill="1" applyBorder="1" applyProtection="1"/>
    <xf numFmtId="0" fontId="14" fillId="38" borderId="36" xfId="52" applyFont="1" applyFill="1" applyBorder="1" applyAlignment="1" applyProtection="1">
      <alignment horizontal="left"/>
    </xf>
    <xf numFmtId="0" fontId="14" fillId="38" borderId="36" xfId="52" applyFont="1" applyFill="1" applyBorder="1" applyAlignment="1" applyProtection="1">
      <alignment horizontal="right"/>
    </xf>
    <xf numFmtId="0" fontId="14" fillId="38" borderId="36" xfId="52" applyFont="1" applyFill="1" applyBorder="1" applyAlignment="1" applyProtection="1"/>
    <xf numFmtId="0" fontId="14" fillId="0" borderId="36" xfId="52" applyFont="1" applyBorder="1" applyProtection="1"/>
    <xf numFmtId="0" fontId="14" fillId="0" borderId="36" xfId="52" applyFont="1" applyBorder="1" applyAlignment="1" applyProtection="1">
      <alignment horizontal="left"/>
    </xf>
    <xf numFmtId="0" fontId="14" fillId="0" borderId="36" xfId="52" applyFont="1" applyBorder="1" applyAlignment="1" applyProtection="1">
      <alignment horizontal="right"/>
    </xf>
    <xf numFmtId="0" fontId="14" fillId="0" borderId="36" xfId="52" applyFont="1" applyBorder="1" applyAlignment="1" applyProtection="1"/>
    <xf numFmtId="0" fontId="14" fillId="0" borderId="0" xfId="52" applyFont="1" applyFill="1" applyBorder="1" applyAlignment="1" applyProtection="1">
      <alignment horizontal="center" vertical="center"/>
    </xf>
    <xf numFmtId="0" fontId="14" fillId="35" borderId="0" xfId="52" applyFont="1" applyFill="1" applyBorder="1" applyAlignment="1" applyProtection="1">
      <alignment horizontal="center" vertical="center"/>
    </xf>
    <xf numFmtId="167" fontId="14" fillId="35" borderId="0" xfId="52" applyNumberFormat="1" applyFont="1" applyFill="1" applyAlignment="1" applyProtection="1">
      <alignment vertical="center"/>
    </xf>
    <xf numFmtId="0" fontId="45" fillId="35" borderId="0" xfId="52" applyFont="1" applyFill="1" applyBorder="1" applyAlignment="1" applyProtection="1">
      <alignment vertical="center"/>
    </xf>
    <xf numFmtId="0" fontId="14" fillId="35" borderId="0" xfId="52" applyFont="1" applyFill="1" applyAlignment="1" applyProtection="1">
      <alignment vertical="center"/>
    </xf>
    <xf numFmtId="0" fontId="45" fillId="35" borderId="0" xfId="52" applyFont="1" applyFill="1" applyAlignment="1" applyProtection="1">
      <alignment vertical="center"/>
    </xf>
    <xf numFmtId="167" fontId="44" fillId="2" borderId="0" xfId="52" applyNumberFormat="1" applyFont="1" applyFill="1" applyAlignment="1" applyProtection="1">
      <alignment vertical="center"/>
    </xf>
    <xf numFmtId="0" fontId="14" fillId="0" borderId="66" xfId="52" applyFont="1" applyBorder="1" applyAlignment="1" applyProtection="1"/>
    <xf numFmtId="0" fontId="14" fillId="0" borderId="76" xfId="52" applyFont="1" applyBorder="1" applyProtection="1"/>
    <xf numFmtId="0" fontId="14" fillId="0" borderId="72" xfId="52" applyFont="1" applyBorder="1" applyProtection="1"/>
    <xf numFmtId="0" fontId="38" fillId="0" borderId="65" xfId="52" applyFont="1" applyBorder="1" applyProtection="1"/>
    <xf numFmtId="174" fontId="14" fillId="35" borderId="36" xfId="52" applyNumberFormat="1" applyFont="1" applyFill="1" applyBorder="1" applyProtection="1"/>
    <xf numFmtId="174" fontId="14" fillId="0" borderId="72" xfId="52" applyNumberFormat="1" applyFont="1" applyBorder="1" applyProtection="1"/>
    <xf numFmtId="174" fontId="14" fillId="0" borderId="36" xfId="52" applyNumberFormat="1" applyFont="1" applyBorder="1" applyProtection="1"/>
    <xf numFmtId="0" fontId="0" fillId="0" borderId="36" xfId="0" applyBorder="1" applyAlignment="1" applyProtection="1">
      <alignment vertical="top"/>
    </xf>
    <xf numFmtId="0" fontId="4" fillId="0" borderId="36" xfId="0" applyFont="1" applyBorder="1" applyAlignment="1" applyProtection="1">
      <alignment vertical="top" wrapText="1"/>
    </xf>
    <xf numFmtId="0" fontId="4" fillId="0" borderId="36" xfId="0" applyFont="1" applyBorder="1" applyAlignment="1" applyProtection="1">
      <alignment vertical="top"/>
    </xf>
    <xf numFmtId="0" fontId="14" fillId="38" borderId="36" xfId="52" applyFont="1" applyFill="1" applyBorder="1" applyAlignment="1" applyProtection="1">
      <alignment vertical="top"/>
    </xf>
    <xf numFmtId="0" fontId="8" fillId="35" borderId="36" xfId="0" applyFont="1" applyFill="1" applyBorder="1" applyAlignment="1" applyProtection="1">
      <alignment vertical="top" wrapText="1"/>
    </xf>
    <xf numFmtId="0" fontId="14" fillId="38" borderId="36" xfId="52" applyFont="1" applyFill="1" applyBorder="1" applyAlignment="1" applyProtection="1">
      <alignment horizontal="right" vertical="top"/>
    </xf>
    <xf numFmtId="0" fontId="4" fillId="0" borderId="36" xfId="0" applyFont="1" applyBorder="1" applyAlignment="1" applyProtection="1">
      <alignment horizontal="right" vertical="top"/>
    </xf>
    <xf numFmtId="0" fontId="39" fillId="2" borderId="0" xfId="52" quotePrefix="1" applyFont="1" applyFill="1" applyProtection="1"/>
    <xf numFmtId="0" fontId="14" fillId="0" borderId="36" xfId="0" applyFont="1" applyBorder="1" applyAlignment="1" applyProtection="1">
      <alignment vertical="top" wrapText="1"/>
    </xf>
    <xf numFmtId="164" fontId="14" fillId="36" borderId="36" xfId="52" applyNumberFormat="1" applyFont="1" applyFill="1" applyBorder="1" applyProtection="1">
      <protection locked="0"/>
    </xf>
    <xf numFmtId="3" fontId="14" fillId="0" borderId="79" xfId="0" applyNumberFormat="1" applyFont="1" applyBorder="1" applyAlignment="1" applyProtection="1">
      <alignment vertical="center"/>
    </xf>
    <xf numFmtId="0" fontId="14" fillId="0" borderId="80" xfId="0" applyFont="1" applyBorder="1" applyAlignment="1" applyProtection="1">
      <alignment vertical="center"/>
    </xf>
    <xf numFmtId="3" fontId="14" fillId="0" borderId="80" xfId="0" applyNumberFormat="1" applyFont="1" applyBorder="1" applyAlignment="1" applyProtection="1">
      <alignment vertical="center"/>
    </xf>
    <xf numFmtId="3" fontId="14" fillId="35" borderId="80" xfId="0" applyNumberFormat="1" applyFont="1" applyFill="1" applyBorder="1" applyAlignment="1" applyProtection="1">
      <alignment vertical="center"/>
    </xf>
    <xf numFmtId="0" fontId="14" fillId="0" borderId="80" xfId="0" applyFont="1" applyBorder="1" applyAlignment="1" applyProtection="1">
      <alignment horizontal="center" vertical="center"/>
    </xf>
    <xf numFmtId="3" fontId="14" fillId="0" borderId="82" xfId="0" applyNumberFormat="1" applyFont="1" applyBorder="1" applyAlignment="1" applyProtection="1">
      <alignment vertical="center"/>
    </xf>
    <xf numFmtId="0" fontId="14" fillId="0" borderId="83" xfId="0" applyFont="1" applyBorder="1" applyAlignment="1" applyProtection="1">
      <alignment vertical="center"/>
    </xf>
    <xf numFmtId="3" fontId="14" fillId="0" borderId="83" xfId="0" applyNumberFormat="1" applyFont="1" applyBorder="1" applyAlignment="1" applyProtection="1">
      <alignment vertical="center"/>
    </xf>
    <xf numFmtId="3" fontId="14" fillId="35" borderId="83" xfId="0" applyNumberFormat="1" applyFont="1" applyFill="1" applyBorder="1" applyAlignment="1" applyProtection="1">
      <alignment vertical="center"/>
    </xf>
    <xf numFmtId="0" fontId="14" fillId="0" borderId="83" xfId="0" applyFont="1" applyBorder="1" applyAlignment="1" applyProtection="1">
      <alignment horizontal="center" vertical="center"/>
    </xf>
    <xf numFmtId="0" fontId="14" fillId="0" borderId="83" xfId="52" applyFont="1" applyBorder="1" applyAlignment="1" applyProtection="1">
      <alignment vertical="center"/>
    </xf>
    <xf numFmtId="3" fontId="14" fillId="0" borderId="83" xfId="52" applyNumberFormat="1" applyFont="1" applyBorder="1" applyAlignment="1" applyProtection="1">
      <alignment vertical="center"/>
    </xf>
    <xf numFmtId="0" fontId="14" fillId="0" borderId="82" xfId="52" applyFont="1" applyBorder="1" applyAlignment="1" applyProtection="1">
      <alignment vertical="center"/>
    </xf>
    <xf numFmtId="0" fontId="14" fillId="0" borderId="83" xfId="52" applyFont="1" applyBorder="1" applyAlignment="1" applyProtection="1">
      <alignment horizontal="center" vertical="center"/>
    </xf>
    <xf numFmtId="0" fontId="14" fillId="35" borderId="83" xfId="52" applyFont="1" applyFill="1" applyBorder="1" applyAlignment="1" applyProtection="1">
      <alignment vertical="center"/>
    </xf>
    <xf numFmtId="0" fontId="14" fillId="35" borderId="44" xfId="52" applyFont="1" applyFill="1" applyBorder="1" applyAlignment="1" applyProtection="1">
      <alignment vertical="center"/>
    </xf>
    <xf numFmtId="0" fontId="14" fillId="0" borderId="44" xfId="52" applyFont="1" applyBorder="1" applyAlignment="1" applyProtection="1">
      <alignment vertical="center"/>
    </xf>
    <xf numFmtId="0" fontId="14" fillId="0" borderId="84" xfId="52" applyFont="1" applyBorder="1" applyAlignment="1" applyProtection="1">
      <alignment vertical="center"/>
    </xf>
    <xf numFmtId="0" fontId="14" fillId="0" borderId="85" xfId="52" applyFont="1" applyBorder="1" applyAlignment="1" applyProtection="1">
      <alignment vertical="center"/>
    </xf>
    <xf numFmtId="0" fontId="14" fillId="0" borderId="86" xfId="52" applyFont="1" applyBorder="1" applyAlignment="1" applyProtection="1">
      <alignment vertical="center"/>
    </xf>
    <xf numFmtId="0" fontId="14" fillId="0" borderId="87" xfId="52" applyFont="1" applyBorder="1" applyAlignment="1" applyProtection="1">
      <alignment vertical="center"/>
    </xf>
    <xf numFmtId="0" fontId="14" fillId="0" borderId="88" xfId="52" applyFont="1" applyBorder="1" applyAlignment="1" applyProtection="1">
      <alignment vertical="center"/>
    </xf>
    <xf numFmtId="0" fontId="14" fillId="0" borderId="88" xfId="0" applyFont="1" applyBorder="1" applyAlignment="1" applyProtection="1">
      <alignment horizontal="right" vertical="center"/>
    </xf>
    <xf numFmtId="0" fontId="14" fillId="0" borderId="88" xfId="0" applyFont="1" applyBorder="1" applyAlignment="1" applyProtection="1">
      <alignment vertical="center"/>
    </xf>
    <xf numFmtId="0" fontId="14" fillId="0" borderId="26" xfId="0" applyFont="1" applyBorder="1" applyAlignment="1" applyProtection="1">
      <alignment vertical="center"/>
    </xf>
    <xf numFmtId="0" fontId="14" fillId="0" borderId="89" xfId="52" applyFont="1" applyBorder="1" applyAlignment="1" applyProtection="1">
      <alignment vertical="center"/>
    </xf>
    <xf numFmtId="0" fontId="14" fillId="0" borderId="90" xfId="52" applyFont="1" applyBorder="1" applyAlignment="1" applyProtection="1">
      <alignment vertical="center"/>
    </xf>
    <xf numFmtId="0" fontId="14" fillId="0" borderId="90" xfId="52" applyFont="1" applyBorder="1" applyAlignment="1" applyProtection="1">
      <alignment vertical="center" wrapText="1"/>
    </xf>
    <xf numFmtId="0" fontId="14" fillId="0" borderId="90" xfId="0" applyFont="1" applyBorder="1" applyAlignment="1" applyProtection="1">
      <alignment horizontal="center" textRotation="90"/>
    </xf>
    <xf numFmtId="0" fontId="14" fillId="0" borderId="90" xfId="0" applyFont="1" applyBorder="1" applyAlignment="1" applyProtection="1">
      <alignment horizontal="center" textRotation="90" wrapText="1"/>
    </xf>
    <xf numFmtId="0" fontId="14" fillId="0" borderId="91" xfId="0" applyFont="1" applyBorder="1" applyAlignment="1" applyProtection="1">
      <alignment horizontal="center" textRotation="90" wrapText="1"/>
    </xf>
    <xf numFmtId="0" fontId="38" fillId="0" borderId="37" xfId="52" applyFont="1" applyBorder="1" applyAlignment="1" applyProtection="1">
      <alignment vertical="center"/>
    </xf>
    <xf numFmtId="168" fontId="39" fillId="36" borderId="46" xfId="0" applyNumberFormat="1" applyFont="1" applyFill="1" applyBorder="1" applyProtection="1">
      <protection locked="0"/>
    </xf>
    <xf numFmtId="168" fontId="39" fillId="35" borderId="93" xfId="0" applyNumberFormat="1" applyFont="1" applyFill="1" applyBorder="1" applyProtection="1"/>
    <xf numFmtId="168" fontId="39" fillId="35" borderId="81" xfId="0" applyNumberFormat="1" applyFont="1" applyFill="1" applyBorder="1" applyProtection="1"/>
    <xf numFmtId="0" fontId="39" fillId="2" borderId="2" xfId="0" applyFont="1" applyFill="1" applyBorder="1" applyProtection="1"/>
    <xf numFmtId="0" fontId="39" fillId="2" borderId="94" xfId="0" applyFont="1" applyFill="1" applyBorder="1" applyProtection="1"/>
    <xf numFmtId="0" fontId="39" fillId="2" borderId="95" xfId="0" applyFont="1" applyFill="1" applyBorder="1" applyProtection="1"/>
    <xf numFmtId="168" fontId="39" fillId="35" borderId="96" xfId="0" applyNumberFormat="1" applyFont="1" applyFill="1" applyBorder="1" applyProtection="1"/>
    <xf numFmtId="168" fontId="39" fillId="35" borderId="86" xfId="0" applyNumberFormat="1" applyFont="1" applyFill="1" applyBorder="1" applyProtection="1"/>
    <xf numFmtId="0" fontId="39" fillId="2" borderId="97" xfId="0" applyFont="1" applyFill="1" applyBorder="1" applyProtection="1"/>
    <xf numFmtId="0" fontId="39" fillId="2" borderId="99" xfId="0" applyFont="1" applyFill="1" applyBorder="1" applyProtection="1"/>
    <xf numFmtId="0" fontId="39" fillId="2" borderId="100" xfId="0" applyFont="1" applyFill="1" applyBorder="1" applyProtection="1"/>
    <xf numFmtId="168" fontId="39" fillId="35" borderId="101" xfId="0" applyNumberFormat="1" applyFont="1" applyFill="1" applyBorder="1" applyProtection="1"/>
    <xf numFmtId="168" fontId="39" fillId="35" borderId="102" xfId="0" applyNumberFormat="1" applyFont="1" applyFill="1" applyBorder="1" applyProtection="1"/>
    <xf numFmtId="168" fontId="39" fillId="36" borderId="39" xfId="0" applyNumberFormat="1" applyFont="1" applyFill="1" applyBorder="1" applyProtection="1">
      <protection locked="0"/>
    </xf>
    <xf numFmtId="0" fontId="39" fillId="2" borderId="103" xfId="0" applyFont="1" applyFill="1" applyBorder="1" applyProtection="1"/>
    <xf numFmtId="0" fontId="39" fillId="2" borderId="104" xfId="0" applyFont="1" applyFill="1" applyBorder="1" applyProtection="1"/>
    <xf numFmtId="0" fontId="39" fillId="2" borderId="80" xfId="0" applyFont="1" applyFill="1" applyBorder="1" applyProtection="1"/>
    <xf numFmtId="49" fontId="39" fillId="2" borderId="80" xfId="0" applyNumberFormat="1" applyFont="1" applyFill="1" applyBorder="1" applyAlignment="1" applyProtection="1">
      <alignment horizontal="right"/>
    </xf>
    <xf numFmtId="4" fontId="39" fillId="2" borderId="80" xfId="0" applyNumberFormat="1" applyFont="1" applyFill="1" applyBorder="1" applyAlignment="1" applyProtection="1">
      <alignment horizontal="right"/>
    </xf>
    <xf numFmtId="0" fontId="39" fillId="2" borderId="81" xfId="0" applyFont="1" applyFill="1" applyBorder="1" applyProtection="1"/>
    <xf numFmtId="0" fontId="39" fillId="2" borderId="82" xfId="0" applyFont="1" applyFill="1" applyBorder="1" applyProtection="1"/>
    <xf numFmtId="0" fontId="40" fillId="36" borderId="83" xfId="0" applyFont="1" applyFill="1" applyBorder="1" applyAlignment="1" applyProtection="1">
      <alignment horizontal="right"/>
      <protection locked="0"/>
    </xf>
    <xf numFmtId="49" fontId="39" fillId="2" borderId="83" xfId="0" applyNumberFormat="1" applyFont="1" applyFill="1" applyBorder="1" applyAlignment="1" applyProtection="1">
      <alignment horizontal="right"/>
    </xf>
    <xf numFmtId="4" fontId="39" fillId="2" borderId="83" xfId="0" applyNumberFormat="1" applyFont="1" applyFill="1" applyBorder="1" applyAlignment="1" applyProtection="1">
      <alignment horizontal="right"/>
    </xf>
    <xf numFmtId="0" fontId="39" fillId="2" borderId="44" xfId="0" applyFont="1" applyFill="1" applyBorder="1" applyProtection="1"/>
    <xf numFmtId="0" fontId="40" fillId="2" borderId="44" xfId="0" applyFont="1" applyFill="1" applyBorder="1" applyAlignment="1" applyProtection="1">
      <alignment horizontal="right"/>
    </xf>
    <xf numFmtId="0" fontId="39" fillId="2" borderId="83" xfId="0" applyFont="1" applyFill="1" applyBorder="1" applyProtection="1"/>
    <xf numFmtId="0" fontId="39" fillId="2" borderId="44" xfId="0" applyFont="1" applyFill="1" applyBorder="1" applyAlignment="1" applyProtection="1">
      <alignment horizontal="right"/>
    </xf>
    <xf numFmtId="169" fontId="40" fillId="2" borderId="86" xfId="0" applyNumberFormat="1" applyFont="1" applyFill="1" applyBorder="1" applyAlignment="1" applyProtection="1">
      <alignment horizontal="right"/>
    </xf>
    <xf numFmtId="0" fontId="39" fillId="2" borderId="105" xfId="0" applyFont="1" applyFill="1" applyBorder="1" applyProtection="1"/>
    <xf numFmtId="0" fontId="39" fillId="35" borderId="2" xfId="0" applyFont="1" applyFill="1" applyBorder="1" applyProtection="1"/>
    <xf numFmtId="0" fontId="39" fillId="35" borderId="106" xfId="0" applyFont="1" applyFill="1" applyBorder="1" applyProtection="1"/>
    <xf numFmtId="0" fontId="39" fillId="35" borderId="103" xfId="0" applyFont="1" applyFill="1" applyBorder="1" applyProtection="1"/>
    <xf numFmtId="0" fontId="39" fillId="2" borderId="106" xfId="0" applyFont="1" applyFill="1" applyBorder="1" applyProtection="1"/>
    <xf numFmtId="4" fontId="39" fillId="2" borderId="107" xfId="0" applyNumberFormat="1" applyFont="1" applyFill="1" applyBorder="1" applyAlignment="1" applyProtection="1">
      <alignment horizontal="right"/>
    </xf>
    <xf numFmtId="4" fontId="39" fillId="2" borderId="108" xfId="0" applyNumberFormat="1" applyFont="1" applyFill="1" applyBorder="1" applyAlignment="1" applyProtection="1">
      <alignment horizontal="right"/>
    </xf>
    <xf numFmtId="0" fontId="39" fillId="2" borderId="109" xfId="0" applyFont="1" applyFill="1" applyBorder="1" applyProtection="1"/>
    <xf numFmtId="0" fontId="39" fillId="2" borderId="107" xfId="0" applyFont="1" applyFill="1" applyBorder="1" applyProtection="1"/>
    <xf numFmtId="49" fontId="39" fillId="2" borderId="107" xfId="0" applyNumberFormat="1" applyFont="1" applyFill="1" applyBorder="1" applyAlignment="1" applyProtection="1">
      <alignment horizontal="right"/>
    </xf>
    <xf numFmtId="0" fontId="39" fillId="2" borderId="98" xfId="0" applyFont="1" applyFill="1" applyBorder="1" applyAlignment="1" applyProtection="1">
      <alignment horizontal="right"/>
    </xf>
    <xf numFmtId="0" fontId="39" fillId="35" borderId="99" xfId="0" applyFont="1" applyFill="1" applyBorder="1" applyProtection="1"/>
    <xf numFmtId="0" fontId="39" fillId="35" borderId="110" xfId="0" applyFont="1" applyFill="1" applyBorder="1" applyProtection="1"/>
    <xf numFmtId="0" fontId="40" fillId="35" borderId="108" xfId="0" applyFont="1" applyFill="1" applyBorder="1" applyAlignment="1" applyProtection="1">
      <alignment horizontal="right"/>
    </xf>
    <xf numFmtId="49" fontId="39" fillId="35" borderId="108" xfId="0" applyNumberFormat="1" applyFont="1" applyFill="1" applyBorder="1" applyAlignment="1" applyProtection="1">
      <alignment horizontal="right"/>
    </xf>
    <xf numFmtId="4" fontId="39" fillId="2" borderId="72" xfId="0" applyNumberFormat="1" applyFont="1" applyFill="1" applyBorder="1" applyAlignment="1" applyProtection="1">
      <alignment horizontal="right"/>
    </xf>
    <xf numFmtId="0" fontId="39" fillId="2" borderId="108" xfId="0" applyFont="1" applyFill="1" applyBorder="1" applyProtection="1"/>
    <xf numFmtId="49" fontId="39" fillId="2" borderId="108" xfId="0" applyNumberFormat="1" applyFont="1" applyFill="1" applyBorder="1" applyAlignment="1" applyProtection="1">
      <alignment horizontal="right"/>
    </xf>
    <xf numFmtId="4" fontId="39" fillId="2" borderId="85" xfId="0" applyNumberFormat="1" applyFont="1" applyFill="1" applyBorder="1" applyAlignment="1" applyProtection="1">
      <alignment horizontal="right"/>
    </xf>
    <xf numFmtId="0" fontId="40" fillId="2" borderId="86" xfId="0" applyFont="1" applyFill="1" applyBorder="1" applyAlignment="1" applyProtection="1">
      <alignment horizontal="right"/>
    </xf>
    <xf numFmtId="0" fontId="38" fillId="0" borderId="20" xfId="52" applyFont="1" applyFill="1" applyBorder="1" applyAlignment="1" applyProtection="1"/>
    <xf numFmtId="0" fontId="38" fillId="0" borderId="21" xfId="52" applyFont="1" applyFill="1" applyBorder="1" applyAlignment="1" applyProtection="1"/>
    <xf numFmtId="0" fontId="38" fillId="0" borderId="92" xfId="52" applyFont="1" applyFill="1" applyBorder="1" applyAlignment="1" applyProtection="1"/>
    <xf numFmtId="175" fontId="14" fillId="0" borderId="90" xfId="0" applyNumberFormat="1" applyFont="1" applyBorder="1" applyAlignment="1" applyProtection="1">
      <alignment horizontal="center" textRotation="90" wrapText="1"/>
    </xf>
    <xf numFmtId="0" fontId="4" fillId="0" borderId="36" xfId="0" applyFont="1" applyBorder="1" applyAlignment="1" applyProtection="1">
      <alignment horizontal="left" vertical="top"/>
    </xf>
    <xf numFmtId="0" fontId="14" fillId="38" borderId="36" xfId="52" applyFont="1" applyFill="1" applyBorder="1" applyAlignment="1" applyProtection="1">
      <alignment horizontal="left" vertical="top"/>
    </xf>
    <xf numFmtId="164" fontId="39" fillId="36" borderId="80" xfId="52" applyNumberFormat="1" applyFont="1" applyFill="1" applyBorder="1" applyAlignment="1" applyProtection="1">
      <alignment vertical="center"/>
      <protection locked="0"/>
    </xf>
    <xf numFmtId="164" fontId="14" fillId="0" borderId="80" xfId="52" applyNumberFormat="1" applyFont="1" applyBorder="1" applyAlignment="1" applyProtection="1">
      <alignment vertical="center"/>
    </xf>
    <xf numFmtId="164" fontId="39" fillId="36" borderId="81" xfId="52" applyNumberFormat="1" applyFont="1" applyFill="1" applyBorder="1" applyAlignment="1" applyProtection="1">
      <alignment vertical="center"/>
      <protection locked="0"/>
    </xf>
    <xf numFmtId="164" fontId="39" fillId="36" borderId="83" xfId="52" applyNumberFormat="1" applyFont="1" applyFill="1" applyBorder="1" applyAlignment="1" applyProtection="1">
      <alignment vertical="center"/>
      <protection locked="0"/>
    </xf>
    <xf numFmtId="164" fontId="14" fillId="0" borderId="83" xfId="52" applyNumberFormat="1" applyFont="1" applyBorder="1" applyAlignment="1" applyProtection="1">
      <alignment vertical="center"/>
    </xf>
    <xf numFmtId="164" fontId="39" fillId="36" borderId="44" xfId="52" applyNumberFormat="1" applyFont="1" applyFill="1" applyBorder="1" applyAlignment="1" applyProtection="1">
      <alignment vertical="center"/>
      <protection locked="0"/>
    </xf>
    <xf numFmtId="164" fontId="38" fillId="0" borderId="37" xfId="52" applyNumberFormat="1" applyFont="1" applyBorder="1" applyAlignment="1" applyProtection="1">
      <alignment vertical="center"/>
    </xf>
    <xf numFmtId="164" fontId="38" fillId="0" borderId="77" xfId="52" applyNumberFormat="1" applyFont="1" applyBorder="1" applyAlignment="1" applyProtection="1">
      <alignment vertical="center"/>
    </xf>
    <xf numFmtId="0" fontId="47" fillId="2" borderId="0" xfId="0" applyFont="1" applyFill="1" applyBorder="1" applyProtection="1"/>
    <xf numFmtId="0" fontId="39" fillId="2" borderId="0" xfId="0" applyFont="1" applyFill="1" applyBorder="1" applyProtection="1"/>
    <xf numFmtId="173" fontId="40" fillId="35" borderId="0" xfId="0" applyNumberFormat="1" applyFont="1" applyFill="1" applyBorder="1" applyAlignment="1" applyProtection="1">
      <alignment horizontal="center"/>
    </xf>
    <xf numFmtId="0" fontId="40" fillId="35" borderId="0" xfId="0" applyFont="1" applyFill="1" applyBorder="1" applyProtection="1"/>
    <xf numFmtId="0" fontId="39" fillId="35" borderId="0" xfId="0" applyFont="1" applyFill="1" applyBorder="1" applyProtection="1"/>
    <xf numFmtId="0" fontId="48" fillId="35" borderId="0" xfId="0" applyFont="1" applyFill="1" applyBorder="1" applyProtection="1"/>
    <xf numFmtId="0" fontId="39" fillId="2" borderId="111" xfId="0" applyFont="1" applyFill="1" applyBorder="1" applyProtection="1"/>
    <xf numFmtId="0" fontId="39" fillId="2" borderId="112" xfId="0" applyFont="1" applyFill="1" applyBorder="1" applyProtection="1"/>
    <xf numFmtId="0" fontId="39" fillId="2" borderId="113" xfId="0" applyFont="1" applyFill="1" applyBorder="1" applyProtection="1"/>
    <xf numFmtId="168" fontId="39" fillId="36" borderId="112" xfId="0" applyNumberFormat="1" applyFont="1" applyFill="1" applyBorder="1" applyProtection="1">
      <protection locked="0"/>
    </xf>
    <xf numFmtId="168" fontId="39" fillId="35" borderId="75" xfId="0" applyNumberFormat="1" applyFont="1" applyFill="1" applyBorder="1" applyProtection="1"/>
    <xf numFmtId="168" fontId="39" fillId="35" borderId="71" xfId="0" applyNumberFormat="1" applyFont="1" applyFill="1" applyBorder="1" applyProtection="1"/>
    <xf numFmtId="8" fontId="50" fillId="37" borderId="36" xfId="52" applyNumberFormat="1" applyFont="1" applyFill="1" applyBorder="1" applyAlignment="1" applyProtection="1">
      <alignment horizontal="center" vertical="center" wrapText="1"/>
    </xf>
    <xf numFmtId="8" fontId="14" fillId="36" borderId="36" xfId="52" applyNumberFormat="1" applyFont="1" applyFill="1" applyBorder="1" applyProtection="1"/>
    <xf numFmtId="8" fontId="14" fillId="36" borderId="36" xfId="52" applyNumberFormat="1" applyFont="1" applyFill="1" applyBorder="1" applyProtection="1">
      <protection locked="0"/>
    </xf>
    <xf numFmtId="8" fontId="14" fillId="0" borderId="36" xfId="52" applyNumberFormat="1" applyFont="1" applyBorder="1" applyProtection="1"/>
    <xf numFmtId="8" fontId="14" fillId="35" borderId="36" xfId="52" applyNumberFormat="1" applyFont="1" applyFill="1" applyBorder="1" applyProtection="1"/>
    <xf numFmtId="8" fontId="14" fillId="0" borderId="76" xfId="52" applyNumberFormat="1" applyFont="1" applyBorder="1" applyProtection="1"/>
    <xf numFmtId="8" fontId="38" fillId="0" borderId="65" xfId="52" applyNumberFormat="1" applyFont="1" applyBorder="1" applyProtection="1"/>
    <xf numFmtId="8" fontId="14" fillId="0" borderId="37" xfId="52" applyNumberFormat="1" applyFont="1" applyBorder="1" applyProtection="1"/>
    <xf numFmtId="164" fontId="39" fillId="35" borderId="83" xfId="52" applyNumberFormat="1" applyFont="1" applyFill="1" applyBorder="1" applyAlignment="1" applyProtection="1">
      <alignment vertical="center"/>
    </xf>
    <xf numFmtId="164" fontId="39" fillId="35" borderId="44" xfId="52" applyNumberFormat="1" applyFont="1" applyFill="1" applyBorder="1" applyAlignment="1" applyProtection="1">
      <alignment vertical="center"/>
    </xf>
    <xf numFmtId="168" fontId="39" fillId="35" borderId="99" xfId="0" applyNumberFormat="1" applyFont="1" applyFill="1" applyBorder="1" applyProtection="1"/>
    <xf numFmtId="168" fontId="39" fillId="35" borderId="94" xfId="0" applyNumberFormat="1" applyFont="1" applyFill="1" applyBorder="1" applyProtection="1"/>
    <xf numFmtId="0" fontId="40" fillId="35" borderId="0" xfId="0" applyFont="1" applyFill="1" applyBorder="1" applyAlignment="1" applyProtection="1">
      <alignment horizontal="center"/>
    </xf>
    <xf numFmtId="0" fontId="41" fillId="36" borderId="1" xfId="52" applyFont="1" applyFill="1" applyBorder="1" applyAlignment="1" applyProtection="1">
      <alignment horizontal="center"/>
      <protection locked="0"/>
    </xf>
    <xf numFmtId="0" fontId="41" fillId="36" borderId="2" xfId="52" applyFont="1" applyFill="1" applyBorder="1" applyAlignment="1" applyProtection="1">
      <alignment horizontal="center"/>
      <protection locked="0"/>
    </xf>
    <xf numFmtId="0" fontId="41" fillId="36" borderId="3" xfId="52" applyFont="1" applyFill="1" applyBorder="1" applyAlignment="1" applyProtection="1">
      <alignment horizontal="center"/>
      <protection locked="0"/>
    </xf>
    <xf numFmtId="0" fontId="40" fillId="36" borderId="1" xfId="52" applyFont="1" applyFill="1" applyBorder="1" applyAlignment="1" applyProtection="1">
      <alignment horizontal="center"/>
      <protection locked="0"/>
    </xf>
    <xf numFmtId="0" fontId="40" fillId="36" borderId="2" xfId="52" applyFont="1" applyFill="1" applyBorder="1" applyAlignment="1" applyProtection="1">
      <alignment horizontal="center"/>
      <protection locked="0"/>
    </xf>
    <xf numFmtId="0" fontId="40" fillId="36" borderId="3" xfId="52" applyFont="1" applyFill="1" applyBorder="1" applyAlignment="1" applyProtection="1">
      <alignment horizontal="center"/>
      <protection locked="0"/>
    </xf>
    <xf numFmtId="0" fontId="39" fillId="36" borderId="1" xfId="52" applyFont="1" applyFill="1" applyBorder="1" applyAlignment="1" applyProtection="1">
      <alignment horizontal="left"/>
      <protection locked="0"/>
    </xf>
    <xf numFmtId="0" fontId="39" fillId="36" borderId="2" xfId="52" applyFont="1" applyFill="1" applyBorder="1" applyAlignment="1" applyProtection="1">
      <alignment horizontal="left"/>
      <protection locked="0"/>
    </xf>
    <xf numFmtId="0" fontId="39" fillId="36" borderId="3" xfId="52" applyFont="1" applyFill="1" applyBorder="1" applyAlignment="1" applyProtection="1">
      <alignment horizontal="left"/>
      <protection locked="0"/>
    </xf>
    <xf numFmtId="0" fontId="40" fillId="36" borderId="1" xfId="52" applyFont="1" applyFill="1" applyBorder="1" applyAlignment="1" applyProtection="1">
      <alignment horizontal="left"/>
      <protection locked="0"/>
    </xf>
    <xf numFmtId="0" fontId="40" fillId="36" borderId="2" xfId="52" applyFont="1" applyFill="1" applyBorder="1" applyAlignment="1" applyProtection="1">
      <alignment horizontal="left"/>
      <protection locked="0"/>
    </xf>
    <xf numFmtId="0" fontId="40" fillId="36" borderId="3" xfId="52" applyFont="1" applyFill="1" applyBorder="1" applyAlignment="1" applyProtection="1">
      <alignment horizontal="left"/>
      <protection locked="0"/>
    </xf>
    <xf numFmtId="0" fontId="39" fillId="2" borderId="0" xfId="52" applyFont="1" applyFill="1" applyAlignment="1" applyProtection="1">
      <alignment horizontal="center" vertical="center" wrapText="1"/>
    </xf>
    <xf numFmtId="0" fontId="39" fillId="2" borderId="0" xfId="52" applyFont="1" applyFill="1" applyAlignment="1" applyProtection="1">
      <alignment horizontal="center"/>
    </xf>
    <xf numFmtId="0" fontId="40" fillId="2" borderId="0" xfId="52" applyFont="1" applyFill="1" applyAlignment="1" applyProtection="1">
      <alignment horizontal="center"/>
    </xf>
    <xf numFmtId="0" fontId="45" fillId="35" borderId="1" xfId="52" applyFont="1" applyFill="1" applyBorder="1" applyAlignment="1" applyProtection="1">
      <alignment horizontal="left"/>
    </xf>
    <xf numFmtId="0" fontId="45" fillId="35" borderId="3" xfId="52" applyFont="1" applyFill="1" applyBorder="1" applyAlignment="1" applyProtection="1">
      <alignment horizontal="left"/>
    </xf>
    <xf numFmtId="0" fontId="43" fillId="35" borderId="1" xfId="52" applyFont="1" applyFill="1" applyBorder="1" applyAlignment="1" applyProtection="1">
      <alignment horizontal="left"/>
    </xf>
    <xf numFmtId="0" fontId="43" fillId="35" borderId="2" xfId="52" applyFont="1" applyFill="1" applyBorder="1" applyAlignment="1" applyProtection="1">
      <alignment horizontal="left"/>
    </xf>
    <xf numFmtId="0" fontId="43" fillId="35" borderId="3" xfId="52" applyFont="1" applyFill="1" applyBorder="1" applyAlignment="1" applyProtection="1">
      <alignment horizontal="left"/>
    </xf>
    <xf numFmtId="171" fontId="14" fillId="35" borderId="1" xfId="52" applyNumberFormat="1" applyFont="1" applyFill="1" applyBorder="1" applyAlignment="1" applyProtection="1">
      <alignment horizontal="right"/>
    </xf>
    <xf numFmtId="171" fontId="14" fillId="35" borderId="3" xfId="52" applyNumberFormat="1" applyFont="1" applyFill="1" applyBorder="1" applyAlignment="1" applyProtection="1">
      <alignment horizontal="right"/>
    </xf>
    <xf numFmtId="0" fontId="40" fillId="2" borderId="1" xfId="0" applyFont="1" applyFill="1" applyBorder="1" applyAlignment="1" applyProtection="1">
      <alignment horizontal="left"/>
    </xf>
    <xf numFmtId="0" fontId="40" fillId="2" borderId="2" xfId="0" applyFont="1" applyFill="1" applyBorder="1" applyAlignment="1" applyProtection="1">
      <alignment horizontal="left"/>
    </xf>
    <xf numFmtId="0" fontId="40" fillId="2" borderId="3" xfId="0" applyFont="1" applyFill="1" applyBorder="1" applyAlignment="1" applyProtection="1">
      <alignment horizontal="left"/>
    </xf>
    <xf numFmtId="0" fontId="40" fillId="2" borderId="0" xfId="0" applyFont="1" applyFill="1" applyAlignment="1" applyProtection="1">
      <alignment horizontal="center"/>
    </xf>
    <xf numFmtId="171" fontId="39" fillId="2" borderId="1" xfId="0" quotePrefix="1" applyNumberFormat="1" applyFont="1" applyFill="1" applyBorder="1" applyAlignment="1" applyProtection="1">
      <alignment horizontal="right"/>
    </xf>
    <xf numFmtId="171" fontId="39" fillId="2" borderId="3" xfId="0" quotePrefix="1" applyNumberFormat="1" applyFont="1" applyFill="1" applyBorder="1" applyAlignment="1" applyProtection="1">
      <alignment horizontal="right"/>
    </xf>
    <xf numFmtId="0" fontId="40" fillId="2" borderId="82" xfId="0" applyFont="1" applyFill="1" applyBorder="1" applyAlignment="1" applyProtection="1">
      <alignment horizontal="center" vertical="center" wrapText="1"/>
    </xf>
    <xf numFmtId="0" fontId="40" fillId="2" borderId="107" xfId="0" applyFont="1" applyFill="1" applyBorder="1" applyAlignment="1" applyProtection="1">
      <alignment horizontal="center" vertical="center" wrapText="1"/>
    </xf>
    <xf numFmtId="0" fontId="40" fillId="2" borderId="84" xfId="0" applyFont="1" applyFill="1" applyBorder="1" applyAlignment="1" applyProtection="1">
      <alignment horizontal="center" vertical="center" wrapText="1"/>
    </xf>
    <xf numFmtId="0" fontId="40" fillId="2" borderId="85" xfId="0" applyFont="1" applyFill="1" applyBorder="1" applyAlignment="1" applyProtection="1">
      <alignment horizontal="center" vertical="center" wrapText="1"/>
    </xf>
    <xf numFmtId="0" fontId="40" fillId="2" borderId="1" xfId="0" applyFont="1" applyFill="1" applyBorder="1" applyAlignment="1" applyProtection="1">
      <alignment horizontal="center" vertical="center"/>
    </xf>
    <xf numFmtId="0" fontId="40" fillId="2" borderId="2" xfId="0" applyFont="1" applyFill="1" applyBorder="1" applyAlignment="1" applyProtection="1">
      <alignment horizontal="center" vertical="center"/>
    </xf>
    <xf numFmtId="0" fontId="40" fillId="2" borderId="3" xfId="0" applyFont="1" applyFill="1" applyBorder="1" applyAlignment="1" applyProtection="1">
      <alignment horizontal="center" vertical="center"/>
    </xf>
    <xf numFmtId="0" fontId="39" fillId="2" borderId="1" xfId="0" applyFont="1" applyFill="1" applyBorder="1" applyAlignment="1" applyProtection="1">
      <alignment horizontal="left"/>
    </xf>
    <xf numFmtId="0" fontId="39" fillId="2" borderId="3" xfId="0" applyFont="1" applyFill="1" applyBorder="1" applyAlignment="1" applyProtection="1">
      <alignment horizontal="left"/>
    </xf>
    <xf numFmtId="0" fontId="39" fillId="2" borderId="0" xfId="0" applyFont="1" applyFill="1" applyAlignment="1" applyProtection="1">
      <alignment horizontal="center"/>
    </xf>
    <xf numFmtId="171" fontId="39" fillId="0" borderId="1" xfId="0" applyNumberFormat="1" applyFont="1" applyBorder="1" applyAlignment="1" applyProtection="1">
      <alignment horizontal="right"/>
    </xf>
    <xf numFmtId="171" fontId="39" fillId="0" borderId="3" xfId="0" applyNumberFormat="1" applyFont="1" applyBorder="1" applyAlignment="1" applyProtection="1">
      <alignment horizontal="right"/>
    </xf>
    <xf numFmtId="0" fontId="40" fillId="2" borderId="17" xfId="0" applyFont="1" applyFill="1" applyBorder="1" applyAlignment="1" applyProtection="1">
      <alignment horizontal="center" vertical="center" wrapText="1"/>
    </xf>
    <xf numFmtId="0" fontId="40" fillId="2" borderId="18" xfId="0" applyFont="1" applyFill="1" applyBorder="1" applyAlignment="1" applyProtection="1">
      <alignment horizontal="center" vertical="center" wrapText="1"/>
    </xf>
    <xf numFmtId="0" fontId="40" fillId="2" borderId="62" xfId="0" applyFont="1" applyFill="1" applyBorder="1" applyAlignment="1" applyProtection="1">
      <alignment horizontal="center" vertical="center" wrapText="1"/>
    </xf>
    <xf numFmtId="0" fontId="40" fillId="2" borderId="57" xfId="0" applyFont="1" applyFill="1" applyBorder="1" applyAlignment="1" applyProtection="1">
      <alignment horizontal="center" vertical="center" wrapText="1"/>
    </xf>
    <xf numFmtId="0" fontId="40" fillId="2" borderId="59" xfId="0" applyFont="1" applyFill="1" applyBorder="1" applyAlignment="1" applyProtection="1">
      <alignment horizontal="center" vertical="center" wrapText="1"/>
    </xf>
    <xf numFmtId="0" fontId="40" fillId="2" borderId="6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/>
    </xf>
    <xf numFmtId="0" fontId="0" fillId="36" borderId="67" xfId="0" applyFill="1" applyBorder="1" applyAlignment="1" applyProtection="1">
      <alignment horizontal="center"/>
      <protection locked="0"/>
    </xf>
    <xf numFmtId="0" fontId="0" fillId="36" borderId="36" xfId="0" applyFill="1" applyBorder="1" applyAlignment="1" applyProtection="1">
      <alignment horizontal="center"/>
      <protection locked="0"/>
    </xf>
    <xf numFmtId="0" fontId="0" fillId="36" borderId="68" xfId="0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36" fillId="35" borderId="73" xfId="0" applyFont="1" applyFill="1" applyBorder="1" applyAlignment="1" applyProtection="1">
      <alignment horizontal="center" vertical="center"/>
    </xf>
    <xf numFmtId="0" fontId="36" fillId="35" borderId="74" xfId="0" applyFont="1" applyFill="1" applyBorder="1" applyAlignment="1" applyProtection="1">
      <alignment horizontal="center" vertical="center"/>
    </xf>
    <xf numFmtId="0" fontId="36" fillId="35" borderId="69" xfId="0" applyFont="1" applyFill="1" applyBorder="1" applyAlignment="1" applyProtection="1">
      <alignment horizontal="center" vertical="center"/>
    </xf>
    <xf numFmtId="0" fontId="36" fillId="35" borderId="70" xfId="0" applyFont="1" applyFill="1" applyBorder="1" applyAlignment="1" applyProtection="1">
      <alignment horizontal="center" vertical="center"/>
    </xf>
    <xf numFmtId="0" fontId="37" fillId="35" borderId="70" xfId="0" applyFont="1" applyFill="1" applyBorder="1" applyAlignment="1" applyProtection="1">
      <alignment horizontal="center"/>
    </xf>
    <xf numFmtId="0" fontId="0" fillId="36" borderId="73" xfId="0" applyFill="1" applyBorder="1" applyAlignment="1" applyProtection="1">
      <alignment horizontal="center"/>
      <protection locked="0"/>
    </xf>
    <xf numFmtId="0" fontId="0" fillId="36" borderId="74" xfId="0" applyFill="1" applyBorder="1" applyAlignment="1" applyProtection="1">
      <alignment horizontal="center"/>
      <protection locked="0"/>
    </xf>
    <xf numFmtId="0" fontId="36" fillId="35" borderId="74" xfId="0" applyFont="1" applyFill="1" applyBorder="1" applyAlignment="1" applyProtection="1">
      <alignment horizontal="center"/>
    </xf>
    <xf numFmtId="0" fontId="36" fillId="35" borderId="78" xfId="0" applyFont="1" applyFill="1" applyBorder="1" applyAlignment="1" applyProtection="1">
      <alignment horizontal="center"/>
    </xf>
    <xf numFmtId="0" fontId="37" fillId="35" borderId="71" xfId="0" applyFont="1" applyFill="1" applyBorder="1" applyAlignment="1" applyProtection="1">
      <alignment horizontal="center"/>
    </xf>
    <xf numFmtId="0" fontId="0" fillId="36" borderId="72" xfId="0" applyFill="1" applyBorder="1" applyAlignment="1" applyProtection="1">
      <alignment horizontal="center"/>
      <protection locked="0"/>
    </xf>
    <xf numFmtId="0" fontId="0" fillId="36" borderId="31" xfId="0" applyFill="1" applyBorder="1" applyAlignment="1" applyProtection="1">
      <alignment horizontal="center"/>
      <protection locked="0"/>
    </xf>
    <xf numFmtId="0" fontId="0" fillId="36" borderId="66" xfId="0" applyFill="1" applyBorder="1" applyAlignment="1" applyProtection="1">
      <alignment horizontal="center"/>
      <protection locked="0"/>
    </xf>
    <xf numFmtId="171" fontId="3" fillId="2" borderId="1" xfId="0" applyNumberFormat="1" applyFont="1" applyFill="1" applyBorder="1" applyAlignment="1" applyProtection="1">
      <alignment horizontal="right"/>
    </xf>
    <xf numFmtId="171" fontId="3" fillId="2" borderId="3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left"/>
    </xf>
    <xf numFmtId="0" fontId="0" fillId="36" borderId="70" xfId="0" applyFill="1" applyBorder="1" applyAlignment="1" applyProtection="1">
      <alignment horizontal="center"/>
      <protection locked="0"/>
    </xf>
    <xf numFmtId="0" fontId="0" fillId="36" borderId="75" xfId="0" applyFill="1" applyBorder="1" applyAlignment="1" applyProtection="1">
      <alignment horizontal="center"/>
      <protection locked="0"/>
    </xf>
    <xf numFmtId="0" fontId="0" fillId="36" borderId="69" xfId="0" applyFill="1" applyBorder="1" applyAlignment="1" applyProtection="1">
      <alignment horizontal="center"/>
      <protection locked="0"/>
    </xf>
    <xf numFmtId="0" fontId="0" fillId="36" borderId="71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</xf>
    <xf numFmtId="0" fontId="0" fillId="36" borderId="30" xfId="0" applyFill="1" applyBorder="1" applyAlignment="1" applyProtection="1">
      <alignment horizontal="center"/>
      <protection locked="0"/>
    </xf>
  </cellXfs>
  <cellStyles count="11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mma_3D.Portfolio Summary-Lot 1" xfId="26" xr:uid="{00000000-0005-0000-0000-000019000000}"/>
    <cellStyle name="Controlecel" xfId="27" builtinId="23" customBuiltin="1"/>
    <cellStyle name="Currency 2" xfId="28" xr:uid="{00000000-0005-0000-0000-00001B000000}"/>
    <cellStyle name="Currency 2 2" xfId="29" xr:uid="{00000000-0005-0000-0000-00001C000000}"/>
    <cellStyle name="Euro" xfId="30" xr:uid="{00000000-0005-0000-0000-00001D000000}"/>
    <cellStyle name="Gekoppelde cel" xfId="31" builtinId="24" customBuiltin="1"/>
    <cellStyle name="Goed" xfId="32" builtinId="26" customBuiltin="1"/>
    <cellStyle name="Hyperlink 2" xfId="33" xr:uid="{00000000-0005-0000-0000-000020000000}"/>
    <cellStyle name="Hyperlink 2 2" xfId="34" xr:uid="{00000000-0005-0000-0000-000021000000}"/>
    <cellStyle name="Hyperlink 3" xfId="35" xr:uid="{00000000-0005-0000-0000-000022000000}"/>
    <cellStyle name="Invoer" xfId="36" builtinId="20" customBuiltin="1"/>
    <cellStyle name="Kop 1" xfId="37" builtinId="16" customBuiltin="1"/>
    <cellStyle name="Kop 2" xfId="38" builtinId="17" customBuiltin="1"/>
    <cellStyle name="Kop 3" xfId="39" builtinId="18" customBuiltin="1"/>
    <cellStyle name="Kop 3 2" xfId="40" xr:uid="{00000000-0005-0000-0000-000027000000}"/>
    <cellStyle name="Kop 4" xfId="41" builtinId="19" customBuiltin="1"/>
    <cellStyle name="Neutraal" xfId="42" builtinId="28" customBuiltin="1"/>
    <cellStyle name="Normal 2" xfId="43" xr:uid="{00000000-0005-0000-0000-00002A000000}"/>
    <cellStyle name="Normal_Annex 4 Location Portfolio Overview RD v3" xfId="44" xr:uid="{00000000-0005-0000-0000-00002B000000}"/>
    <cellStyle name="Notitie 2" xfId="45" xr:uid="{00000000-0005-0000-0000-00002C000000}"/>
    <cellStyle name="Ongeldig" xfId="46" builtinId="27" customBuiltin="1"/>
    <cellStyle name="Procent 2" xfId="47" xr:uid="{00000000-0005-0000-0000-00002E000000}"/>
    <cellStyle name="Procent 2 2" xfId="48" xr:uid="{00000000-0005-0000-0000-00002F000000}"/>
    <cellStyle name="Procent 2 3" xfId="49" xr:uid="{00000000-0005-0000-0000-000030000000}"/>
    <cellStyle name="Procent 3" xfId="50" xr:uid="{00000000-0005-0000-0000-000031000000}"/>
    <cellStyle name="Procent 3 2" xfId="51" xr:uid="{00000000-0005-0000-0000-000032000000}"/>
    <cellStyle name="Standaard" xfId="0" builtinId="0"/>
    <cellStyle name="Standaard 11" xfId="52" xr:uid="{00000000-0005-0000-0000-000034000000}"/>
    <cellStyle name="Standaard 13" xfId="53" xr:uid="{00000000-0005-0000-0000-000035000000}"/>
    <cellStyle name="Standaard 15" xfId="54" xr:uid="{00000000-0005-0000-0000-000036000000}"/>
    <cellStyle name="Standaard 16" xfId="55" xr:uid="{00000000-0005-0000-0000-000037000000}"/>
    <cellStyle name="Standaard 18" xfId="56" xr:uid="{00000000-0005-0000-0000-000038000000}"/>
    <cellStyle name="Standaard 19" xfId="57" xr:uid="{00000000-0005-0000-0000-000039000000}"/>
    <cellStyle name="Standaard 2" xfId="58" xr:uid="{00000000-0005-0000-0000-00003A000000}"/>
    <cellStyle name="Standaard 2 2" xfId="59" xr:uid="{00000000-0005-0000-0000-00003B000000}"/>
    <cellStyle name="Standaard 2 3" xfId="60" xr:uid="{00000000-0005-0000-0000-00003C000000}"/>
    <cellStyle name="Standaard 20" xfId="61" xr:uid="{00000000-0005-0000-0000-00003D000000}"/>
    <cellStyle name="Standaard 21" xfId="62" xr:uid="{00000000-0005-0000-0000-00003E000000}"/>
    <cellStyle name="Standaard 24" xfId="63" xr:uid="{00000000-0005-0000-0000-00003F000000}"/>
    <cellStyle name="Standaard 25" xfId="64" xr:uid="{00000000-0005-0000-0000-000040000000}"/>
    <cellStyle name="Standaard 26" xfId="65" xr:uid="{00000000-0005-0000-0000-000041000000}"/>
    <cellStyle name="Standaard 27" xfId="66" xr:uid="{00000000-0005-0000-0000-000042000000}"/>
    <cellStyle name="Standaard 28" xfId="67" xr:uid="{00000000-0005-0000-0000-000043000000}"/>
    <cellStyle name="Standaard 29" xfId="68" xr:uid="{00000000-0005-0000-0000-000044000000}"/>
    <cellStyle name="Standaard 3" xfId="69" xr:uid="{00000000-0005-0000-0000-000045000000}"/>
    <cellStyle name="Standaard 3 2" xfId="70" xr:uid="{00000000-0005-0000-0000-000046000000}"/>
    <cellStyle name="Standaard 3 2 2" xfId="71" xr:uid="{00000000-0005-0000-0000-000047000000}"/>
    <cellStyle name="Standaard 31" xfId="72" xr:uid="{00000000-0005-0000-0000-000048000000}"/>
    <cellStyle name="Standaard 32" xfId="73" xr:uid="{00000000-0005-0000-0000-000049000000}"/>
    <cellStyle name="Standaard 33" xfId="74" xr:uid="{00000000-0005-0000-0000-00004A000000}"/>
    <cellStyle name="Standaard 39" xfId="75" xr:uid="{00000000-0005-0000-0000-00004B000000}"/>
    <cellStyle name="Standaard 4" xfId="76" xr:uid="{00000000-0005-0000-0000-00004C000000}"/>
    <cellStyle name="Standaard 4 2" xfId="77" xr:uid="{00000000-0005-0000-0000-00004D000000}"/>
    <cellStyle name="Standaard 4 2 2" xfId="78" xr:uid="{00000000-0005-0000-0000-00004E000000}"/>
    <cellStyle name="Standaard 4 3" xfId="79" xr:uid="{00000000-0005-0000-0000-00004F000000}"/>
    <cellStyle name="Standaard 4 4" xfId="80" xr:uid="{00000000-0005-0000-0000-000050000000}"/>
    <cellStyle name="Standaard 40" xfId="81" xr:uid="{00000000-0005-0000-0000-000051000000}"/>
    <cellStyle name="Standaard 41" xfId="82" xr:uid="{00000000-0005-0000-0000-000052000000}"/>
    <cellStyle name="Standaard 42" xfId="83" xr:uid="{00000000-0005-0000-0000-000053000000}"/>
    <cellStyle name="Standaard 43" xfId="84" xr:uid="{00000000-0005-0000-0000-000054000000}"/>
    <cellStyle name="Standaard 44" xfId="85" xr:uid="{00000000-0005-0000-0000-000055000000}"/>
    <cellStyle name="Standaard 45" xfId="86" xr:uid="{00000000-0005-0000-0000-000056000000}"/>
    <cellStyle name="Standaard 46" xfId="87" xr:uid="{00000000-0005-0000-0000-000057000000}"/>
    <cellStyle name="Standaard 47" xfId="88" xr:uid="{00000000-0005-0000-0000-000058000000}"/>
    <cellStyle name="Standaard 48" xfId="89" xr:uid="{00000000-0005-0000-0000-000059000000}"/>
    <cellStyle name="Standaard 49" xfId="90" xr:uid="{00000000-0005-0000-0000-00005A000000}"/>
    <cellStyle name="Standaard 5" xfId="91" xr:uid="{00000000-0005-0000-0000-00005B000000}"/>
    <cellStyle name="Standaard 5 2" xfId="92" xr:uid="{00000000-0005-0000-0000-00005C000000}"/>
    <cellStyle name="Standaard 5 3" xfId="93" xr:uid="{00000000-0005-0000-0000-00005D000000}"/>
    <cellStyle name="Standaard 5 3 2" xfId="94" xr:uid="{00000000-0005-0000-0000-00005E000000}"/>
    <cellStyle name="Standaard 5 4" xfId="95" xr:uid="{00000000-0005-0000-0000-00005F000000}"/>
    <cellStyle name="Standaard 5 5" xfId="96" xr:uid="{00000000-0005-0000-0000-000060000000}"/>
    <cellStyle name="Standaard 50" xfId="97" xr:uid="{00000000-0005-0000-0000-000061000000}"/>
    <cellStyle name="Standaard 51" xfId="98" xr:uid="{00000000-0005-0000-0000-000062000000}"/>
    <cellStyle name="Standaard 52" xfId="99" xr:uid="{00000000-0005-0000-0000-000063000000}"/>
    <cellStyle name="Standaard 6" xfId="100" xr:uid="{00000000-0005-0000-0000-000064000000}"/>
    <cellStyle name="Standaard 7" xfId="101" xr:uid="{00000000-0005-0000-0000-000065000000}"/>
    <cellStyle name="Standaard 7 2" xfId="108" xr:uid="{00000000-0005-0000-0000-000066000000}"/>
    <cellStyle name="Standaard 7 2 2" xfId="109" xr:uid="{00000000-0005-0000-0000-000067000000}"/>
    <cellStyle name="Standaard 8" xfId="110" xr:uid="{00000000-0005-0000-0000-000068000000}"/>
    <cellStyle name="Standaard 9" xfId="102" xr:uid="{00000000-0005-0000-0000-000069000000}"/>
    <cellStyle name="Titel" xfId="103" builtinId="15" customBuiltin="1"/>
    <cellStyle name="Totaal" xfId="104" builtinId="25" customBuiltin="1"/>
    <cellStyle name="Uitvoer" xfId="105" builtinId="21" customBuiltin="1"/>
    <cellStyle name="Verklarende tekst" xfId="106" builtinId="53" customBuiltin="1"/>
    <cellStyle name="Waarschuwingstekst" xfId="10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Complankleur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8D1"/>
      </a:accent1>
      <a:accent2>
        <a:srgbClr val="E32119"/>
      </a:accent2>
      <a:accent3>
        <a:srgbClr val="D5E14D"/>
      </a:accent3>
      <a:accent4>
        <a:srgbClr val="8064A2"/>
      </a:accent4>
      <a:accent5>
        <a:srgbClr val="F79646"/>
      </a:accent5>
      <a:accent6>
        <a:srgbClr val="0000FF"/>
      </a:accent6>
      <a:hlink>
        <a:srgbClr val="0098D1"/>
      </a:hlink>
      <a:folHlink>
        <a:srgbClr val="E32119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I44"/>
  <sheetViews>
    <sheetView showGridLines="0" showRowColHeaders="0" showZeros="0" tabSelected="1" view="pageBreakPreview" zoomScale="110" zoomScaleNormal="115" zoomScaleSheetLayoutView="110" zoomScalePageLayoutView="115" workbookViewId="0">
      <selection activeCell="D36" sqref="D36:F36"/>
    </sheetView>
  </sheetViews>
  <sheetFormatPr defaultColWidth="8.85546875" defaultRowHeight="11.25" x14ac:dyDescent="0.15"/>
  <cols>
    <col min="1" max="1" width="2.7109375" style="24" customWidth="1"/>
    <col min="2" max="2" width="8.85546875" style="24"/>
    <col min="3" max="3" width="10" style="24" customWidth="1"/>
    <col min="4" max="4" width="8.85546875" style="24"/>
    <col min="5" max="5" width="9.28515625" style="24" customWidth="1"/>
    <col min="6" max="6" width="15.140625" style="24" customWidth="1"/>
    <col min="7" max="7" width="16.85546875" style="24" customWidth="1"/>
    <col min="8" max="8" width="21.42578125" style="24" customWidth="1"/>
    <col min="9" max="9" width="10.28515625" style="24" bestFit="1" customWidth="1"/>
    <col min="10" max="16384" width="8.85546875" style="24"/>
  </cols>
  <sheetData>
    <row r="1" spans="1:9" x14ac:dyDescent="0.15">
      <c r="A1" s="114" t="s">
        <v>105</v>
      </c>
      <c r="B1" s="22"/>
      <c r="C1" s="22"/>
      <c r="D1" s="22"/>
      <c r="E1" s="22"/>
      <c r="F1" s="22"/>
      <c r="G1" s="22"/>
      <c r="H1" s="22"/>
      <c r="I1" s="23"/>
    </row>
    <row r="2" spans="1:9" x14ac:dyDescent="0.15">
      <c r="A2" s="25" t="s">
        <v>227</v>
      </c>
      <c r="B2" s="22"/>
      <c r="C2" s="22"/>
      <c r="D2" s="22"/>
      <c r="E2" s="22"/>
      <c r="F2" s="22"/>
      <c r="G2" s="22"/>
      <c r="H2" s="22"/>
      <c r="I2" s="26"/>
    </row>
    <row r="3" spans="1:9" x14ac:dyDescent="0.15">
      <c r="A3" s="26"/>
      <c r="B3" s="26"/>
      <c r="C3" s="26"/>
      <c r="D3" s="26"/>
      <c r="E3" s="26"/>
      <c r="F3" s="26"/>
      <c r="G3" s="26"/>
      <c r="H3" s="26"/>
      <c r="I3" s="26"/>
    </row>
    <row r="4" spans="1:9" x14ac:dyDescent="0.15">
      <c r="A4" s="27" t="s">
        <v>0</v>
      </c>
      <c r="B4" s="27"/>
      <c r="C4" s="27"/>
      <c r="D4" s="27"/>
      <c r="E4" s="295"/>
      <c r="F4" s="296"/>
      <c r="G4" s="296"/>
      <c r="H4" s="297"/>
      <c r="I4" s="26"/>
    </row>
    <row r="5" spans="1:9" x14ac:dyDescent="0.15">
      <c r="A5" s="26" t="s">
        <v>1</v>
      </c>
      <c r="B5" s="26"/>
      <c r="C5" s="26"/>
      <c r="D5" s="26"/>
      <c r="E5" s="298"/>
      <c r="F5" s="299"/>
      <c r="G5" s="299"/>
      <c r="H5" s="300"/>
      <c r="I5" s="28"/>
    </row>
    <row r="6" spans="1:9" s="27" customFormat="1" x14ac:dyDescent="0.15">
      <c r="A6" s="26"/>
      <c r="B6" s="26"/>
      <c r="C6" s="26"/>
      <c r="D6" s="28"/>
      <c r="E6" s="28"/>
      <c r="F6" s="28"/>
      <c r="G6" s="28"/>
      <c r="H6" s="28"/>
      <c r="I6" s="28"/>
    </row>
    <row r="7" spans="1:9" s="27" customFormat="1" x14ac:dyDescent="0.15">
      <c r="A7" s="26"/>
      <c r="B7" s="307" t="s">
        <v>218</v>
      </c>
      <c r="C7" s="307"/>
      <c r="D7" s="307"/>
      <c r="E7" s="307"/>
      <c r="F7" s="307"/>
      <c r="G7" s="307"/>
      <c r="H7" s="307"/>
      <c r="I7" s="26"/>
    </row>
    <row r="8" spans="1:9" s="27" customFormat="1" x14ac:dyDescent="0.15">
      <c r="A8" s="26"/>
      <c r="B8" s="307"/>
      <c r="C8" s="307"/>
      <c r="D8" s="307"/>
      <c r="E8" s="307"/>
      <c r="F8" s="307"/>
      <c r="G8" s="307"/>
      <c r="H8" s="307"/>
      <c r="I8" s="26"/>
    </row>
    <row r="9" spans="1:9" s="27" customFormat="1" x14ac:dyDescent="0.15">
      <c r="A9" s="26"/>
      <c r="B9" s="307"/>
      <c r="C9" s="307"/>
      <c r="D9" s="307"/>
      <c r="E9" s="307"/>
      <c r="F9" s="307"/>
      <c r="G9" s="307"/>
      <c r="H9" s="307"/>
      <c r="I9" s="26"/>
    </row>
    <row r="10" spans="1:9" x14ac:dyDescent="0.15">
      <c r="A10" s="26"/>
      <c r="B10" s="29"/>
      <c r="C10" s="26"/>
      <c r="D10" s="26"/>
      <c r="E10" s="26"/>
      <c r="F10" s="26"/>
      <c r="G10" s="26"/>
      <c r="H10" s="26"/>
      <c r="I10" s="26"/>
    </row>
    <row r="11" spans="1:9" x14ac:dyDescent="0.15">
      <c r="B11" s="26" t="s">
        <v>94</v>
      </c>
      <c r="C11" s="26"/>
      <c r="D11" s="26"/>
      <c r="E11" s="26"/>
      <c r="F11" s="26"/>
      <c r="G11" s="26"/>
      <c r="H11" s="26"/>
      <c r="I11" s="26"/>
    </row>
    <row r="12" spans="1:9" x14ac:dyDescent="0.15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15">
      <c r="A13" s="26"/>
      <c r="B13" s="26"/>
      <c r="C13" s="26"/>
      <c r="D13" s="26"/>
      <c r="F13" s="30"/>
      <c r="G13" s="26"/>
      <c r="H13" s="26"/>
      <c r="I13" s="26"/>
    </row>
    <row r="14" spans="1:9" x14ac:dyDescent="0.15">
      <c r="A14" s="308" t="s">
        <v>106</v>
      </c>
      <c r="B14" s="308"/>
      <c r="C14" s="308"/>
      <c r="D14" s="308"/>
      <c r="E14" s="308"/>
      <c r="F14" s="308"/>
      <c r="G14" s="308"/>
      <c r="H14" s="308"/>
      <c r="I14" s="308"/>
    </row>
    <row r="15" spans="1:9" x14ac:dyDescent="0.15">
      <c r="A15" s="26"/>
      <c r="B15" s="29"/>
      <c r="C15" s="29"/>
      <c r="D15" s="29"/>
      <c r="E15" s="29"/>
      <c r="F15" s="26"/>
      <c r="G15" s="26"/>
      <c r="H15" s="26"/>
      <c r="I15" s="26"/>
    </row>
    <row r="16" spans="1:9" x14ac:dyDescent="0.15">
      <c r="A16" s="26"/>
      <c r="B16" s="26" t="s">
        <v>210</v>
      </c>
      <c r="C16" s="29"/>
      <c r="D16" s="29"/>
      <c r="E16" s="29"/>
      <c r="F16" s="26"/>
      <c r="G16" s="30"/>
      <c r="H16" s="31">
        <f>'Verzamelblad per gebouw'!H21</f>
        <v>0</v>
      </c>
      <c r="I16" s="26"/>
    </row>
    <row r="17" spans="1:9" x14ac:dyDescent="0.15">
      <c r="A17" s="26"/>
      <c r="B17" s="26" t="s">
        <v>107</v>
      </c>
      <c r="C17" s="29"/>
      <c r="D17" s="29"/>
      <c r="E17" s="29"/>
      <c r="F17" s="26"/>
      <c r="G17" s="30"/>
      <c r="H17" s="31">
        <f>'Verzamelblad per gebouw'!I21</f>
        <v>0</v>
      </c>
      <c r="I17" s="26"/>
    </row>
    <row r="18" spans="1:9" ht="12" thickBot="1" x14ac:dyDescent="0.2">
      <c r="A18" s="26"/>
      <c r="B18" s="26" t="s">
        <v>77</v>
      </c>
      <c r="C18" s="29"/>
      <c r="D18" s="29"/>
      <c r="E18" s="29"/>
      <c r="F18" s="26"/>
      <c r="G18" s="30"/>
      <c r="H18" s="32">
        <f>'Verzamelblad per gebouw'!J21</f>
        <v>0</v>
      </c>
      <c r="I18" s="26"/>
    </row>
    <row r="19" spans="1:9" ht="12" thickBot="1" x14ac:dyDescent="0.2">
      <c r="A19" s="26"/>
      <c r="B19" s="23" t="s">
        <v>85</v>
      </c>
      <c r="C19" s="29"/>
      <c r="D19" s="29"/>
      <c r="E19" s="29"/>
      <c r="F19" s="26"/>
      <c r="G19" s="30"/>
      <c r="H19" s="33">
        <f>SUM(H16:H18)</f>
        <v>0</v>
      </c>
      <c r="I19" s="26"/>
    </row>
    <row r="20" spans="1:9" ht="12" thickBot="1" x14ac:dyDescent="0.2">
      <c r="A20" s="26"/>
      <c r="B20" s="26"/>
      <c r="C20" s="29"/>
      <c r="D20" s="29"/>
      <c r="E20" s="29"/>
      <c r="F20" s="26"/>
      <c r="G20" s="30"/>
      <c r="H20" s="34"/>
      <c r="I20" s="26"/>
    </row>
    <row r="21" spans="1:9" ht="12" hidden="1" thickBot="1" x14ac:dyDescent="0.2">
      <c r="A21" s="26"/>
      <c r="B21" s="35" t="s">
        <v>86</v>
      </c>
      <c r="C21" s="29"/>
      <c r="D21" s="29"/>
      <c r="E21" s="29"/>
      <c r="F21" s="26"/>
      <c r="G21" s="30"/>
      <c r="H21" s="33">
        <f>Rekenblad!D4</f>
        <v>0</v>
      </c>
      <c r="I21" s="26"/>
    </row>
    <row r="22" spans="1:9" ht="12" hidden="1" thickBot="1" x14ac:dyDescent="0.2">
      <c r="A22" s="26"/>
      <c r="B22" s="35" t="s">
        <v>78</v>
      </c>
      <c r="C22" s="29"/>
      <c r="D22" s="29"/>
      <c r="E22" s="29"/>
      <c r="F22" s="26"/>
      <c r="G22" s="30"/>
      <c r="H22" s="33">
        <f>Rekenblad!D5</f>
        <v>0</v>
      </c>
      <c r="I22" s="26"/>
    </row>
    <row r="23" spans="1:9" ht="12" thickBot="1" x14ac:dyDescent="0.2">
      <c r="A23" s="26"/>
      <c r="B23" s="35" t="s">
        <v>89</v>
      </c>
      <c r="C23" s="29"/>
      <c r="D23" s="29"/>
      <c r="E23" s="29"/>
      <c r="F23" s="26"/>
      <c r="G23" s="30"/>
      <c r="H23" s="33">
        <f>Rekenblad!D7</f>
        <v>0</v>
      </c>
      <c r="I23" s="26"/>
    </row>
    <row r="24" spans="1:9" x14ac:dyDescent="0.15">
      <c r="A24" s="26"/>
      <c r="B24" s="35"/>
      <c r="C24" s="29"/>
      <c r="D24" s="29"/>
      <c r="E24" s="29"/>
      <c r="F24" s="26"/>
      <c r="G24" s="30"/>
      <c r="H24" s="34"/>
      <c r="I24" s="26"/>
    </row>
    <row r="25" spans="1:9" x14ac:dyDescent="0.15">
      <c r="A25" s="26"/>
      <c r="B25" s="36"/>
      <c r="C25" s="29"/>
      <c r="D25" s="29"/>
      <c r="E25" s="29"/>
      <c r="F25" s="26"/>
      <c r="G25" s="30"/>
      <c r="H25" s="26"/>
      <c r="I25" s="26"/>
    </row>
    <row r="26" spans="1:9" x14ac:dyDescent="0.15">
      <c r="A26" s="309" t="s">
        <v>108</v>
      </c>
      <c r="B26" s="309"/>
      <c r="C26" s="309"/>
      <c r="D26" s="309"/>
      <c r="E26" s="309"/>
      <c r="F26" s="309"/>
      <c r="G26" s="309"/>
      <c r="H26" s="309"/>
      <c r="I26" s="309"/>
    </row>
    <row r="27" spans="1:9" x14ac:dyDescent="0.1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1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15">
      <c r="A29" s="26" t="s">
        <v>3</v>
      </c>
      <c r="B29" s="26"/>
      <c r="C29" s="26"/>
      <c r="D29" s="26"/>
      <c r="E29" s="26"/>
      <c r="F29" s="26"/>
      <c r="G29" s="26"/>
      <c r="H29" s="26"/>
      <c r="I29" s="26"/>
    </row>
    <row r="30" spans="1:9" x14ac:dyDescent="0.15">
      <c r="A30" s="26" t="s">
        <v>4</v>
      </c>
      <c r="B30" s="26"/>
      <c r="C30" s="26"/>
      <c r="D30" s="26"/>
      <c r="E30" s="26"/>
      <c r="F30" s="26"/>
      <c r="G30" s="26"/>
      <c r="H30" s="26"/>
      <c r="I30" s="26"/>
    </row>
    <row r="31" spans="1:9" x14ac:dyDescent="0.1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15">
      <c r="A32" s="26"/>
      <c r="B32" s="172" t="s">
        <v>98</v>
      </c>
      <c r="C32" s="26"/>
      <c r="D32" s="26"/>
      <c r="E32" s="26"/>
      <c r="F32" s="172" t="s">
        <v>100</v>
      </c>
      <c r="G32" s="26"/>
      <c r="H32" s="26"/>
      <c r="I32" s="26"/>
    </row>
    <row r="33" spans="1:9" x14ac:dyDescent="0.15">
      <c r="A33" s="26"/>
      <c r="B33" s="172" t="s">
        <v>211</v>
      </c>
      <c r="C33" s="26"/>
      <c r="D33" s="26"/>
      <c r="E33" s="26"/>
      <c r="F33" s="172" t="s">
        <v>99</v>
      </c>
      <c r="G33" s="26"/>
      <c r="H33" s="26"/>
      <c r="I33" s="26"/>
    </row>
    <row r="34" spans="1:9" x14ac:dyDescent="0.15">
      <c r="A34" s="26"/>
      <c r="B34" s="172"/>
      <c r="C34" s="26"/>
      <c r="D34" s="26"/>
      <c r="E34" s="26"/>
      <c r="F34" s="26"/>
      <c r="G34" s="26"/>
      <c r="H34" s="26"/>
      <c r="I34" s="26"/>
    </row>
    <row r="35" spans="1:9" x14ac:dyDescent="0.1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15">
      <c r="A36" s="26" t="s">
        <v>5</v>
      </c>
      <c r="B36" s="26"/>
      <c r="C36" s="26"/>
      <c r="D36" s="301"/>
      <c r="E36" s="302"/>
      <c r="F36" s="303"/>
      <c r="G36" s="37" t="s">
        <v>6</v>
      </c>
      <c r="H36" s="110"/>
      <c r="I36" s="26"/>
    </row>
    <row r="37" spans="1:9" x14ac:dyDescent="0.1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15">
      <c r="A38" s="26" t="s">
        <v>7</v>
      </c>
      <c r="B38" s="26"/>
      <c r="C38" s="26"/>
      <c r="D38" s="304"/>
      <c r="E38" s="305"/>
      <c r="F38" s="305"/>
      <c r="G38" s="306"/>
      <c r="H38" s="38"/>
      <c r="I38" s="26"/>
    </row>
    <row r="39" spans="1:9" x14ac:dyDescent="0.1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15">
      <c r="A40" s="26" t="s">
        <v>8</v>
      </c>
      <c r="B40" s="26"/>
      <c r="C40" s="26"/>
      <c r="D40" s="26"/>
      <c r="E40" s="26"/>
      <c r="F40" s="26"/>
      <c r="G40" s="26"/>
      <c r="H40" s="26" t="s">
        <v>9</v>
      </c>
      <c r="I40" s="26"/>
    </row>
    <row r="41" spans="1:9" x14ac:dyDescent="0.1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1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1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15">
      <c r="A44" s="26"/>
      <c r="B44" s="26"/>
      <c r="C44" s="26"/>
      <c r="D44" s="26"/>
      <c r="E44" s="26"/>
      <c r="F44" s="26"/>
      <c r="G44" s="26"/>
      <c r="H44" s="26"/>
      <c r="I44" s="26"/>
    </row>
  </sheetData>
  <sheetProtection algorithmName="SHA-512" hashValue="Fm8J1iwPH3dwyIaTyBPsYcQqwVoKPrzBqJGzDi/4vxOKp+Xt1Dl+yY/2zUlKw7hH+4IicmPcnJaI5WH0+cCl5g==" saltValue="UsJmeqoXcvj3uAEW4wa04Q==" spinCount="100000" sheet="1" objects="1" scenarios="1" selectLockedCells="1"/>
  <mergeCells count="7">
    <mergeCell ref="E4:H4"/>
    <mergeCell ref="E5:H5"/>
    <mergeCell ref="D36:F36"/>
    <mergeCell ref="D38:G38"/>
    <mergeCell ref="B7:H9"/>
    <mergeCell ref="A14:I14"/>
    <mergeCell ref="A26:I26"/>
  </mergeCells>
  <phoneticPr fontId="52" type="noConversion"/>
  <pageMargins left="0.74803149606299213" right="0.74803149606299213" top="1.7716535433070868" bottom="0.98425196850393704" header="0.51181102362204722" footer="0.51181102362204722"/>
  <pageSetup paperSize="9" scale="85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Y33"/>
  <sheetViews>
    <sheetView showGridLines="0" showZeros="0" view="pageBreakPreview" zoomScale="90" zoomScaleSheetLayoutView="90" workbookViewId="0">
      <selection activeCell="J5" sqref="J5"/>
    </sheetView>
  </sheetViews>
  <sheetFormatPr defaultColWidth="8.85546875" defaultRowHeight="12.75" x14ac:dyDescent="0.2"/>
  <cols>
    <col min="1" max="1" width="33" style="117" customWidth="1"/>
    <col min="2" max="2" width="25.42578125" style="117" customWidth="1"/>
    <col min="3" max="3" width="11.85546875" style="117" customWidth="1"/>
    <col min="4" max="4" width="18.140625" style="117" bestFit="1" customWidth="1"/>
    <col min="5" max="5" width="11.85546875" style="117" customWidth="1"/>
    <col min="6" max="6" width="15.7109375" style="151" customWidth="1"/>
    <col min="7" max="7" width="12" style="118" customWidth="1"/>
    <col min="8" max="10" width="12" style="117" customWidth="1"/>
    <col min="11" max="12" width="9.42578125" style="117" customWidth="1"/>
    <col min="13" max="16384" width="8.85546875" style="117"/>
  </cols>
  <sheetData>
    <row r="1" spans="1:12" ht="14.25" x14ac:dyDescent="0.2">
      <c r="C1" s="39" t="str">
        <f>Inschrijfbiljet!A1</f>
        <v>Inschrijfformulieren Summa College</v>
      </c>
    </row>
    <row r="2" spans="1:12" ht="13.5" thickBot="1" x14ac:dyDescent="0.25"/>
    <row r="3" spans="1:12" ht="15" customHeight="1" x14ac:dyDescent="0.2">
      <c r="A3" s="195"/>
      <c r="B3" s="196"/>
      <c r="C3" s="196"/>
      <c r="D3" s="196"/>
      <c r="E3" s="196"/>
      <c r="F3" s="196"/>
      <c r="G3" s="197">
        <v>66</v>
      </c>
      <c r="H3" s="198"/>
      <c r="I3" s="198"/>
      <c r="J3" s="199"/>
      <c r="K3" s="40"/>
    </row>
    <row r="4" spans="1:12" ht="195.75" customHeight="1" thickBot="1" x14ac:dyDescent="0.25">
      <c r="A4" s="200" t="s">
        <v>12</v>
      </c>
      <c r="B4" s="201" t="s">
        <v>91</v>
      </c>
      <c r="C4" s="201" t="s">
        <v>47</v>
      </c>
      <c r="D4" s="201" t="s">
        <v>48</v>
      </c>
      <c r="E4" s="202" t="s">
        <v>84</v>
      </c>
      <c r="F4" s="201" t="s">
        <v>82</v>
      </c>
      <c r="G4" s="259" t="s">
        <v>143</v>
      </c>
      <c r="H4" s="203" t="s">
        <v>49</v>
      </c>
      <c r="I4" s="204" t="s">
        <v>220</v>
      </c>
      <c r="J4" s="205" t="s">
        <v>219</v>
      </c>
      <c r="K4" s="40"/>
      <c r="L4" s="119"/>
    </row>
    <row r="5" spans="1:12" x14ac:dyDescent="0.2">
      <c r="A5" s="175" t="s">
        <v>115</v>
      </c>
      <c r="B5" s="176" t="s">
        <v>134</v>
      </c>
      <c r="C5" s="176" t="s">
        <v>137</v>
      </c>
      <c r="D5" s="177" t="s">
        <v>125</v>
      </c>
      <c r="E5" s="178">
        <v>4030</v>
      </c>
      <c r="F5" s="179" t="s">
        <v>95</v>
      </c>
      <c r="G5" s="262"/>
      <c r="H5" s="263">
        <f t="shared" ref="H5:H17" si="0">SUM(G5:G5)</f>
        <v>0</v>
      </c>
      <c r="I5" s="262"/>
      <c r="J5" s="264"/>
      <c r="K5" s="40"/>
    </row>
    <row r="6" spans="1:12" x14ac:dyDescent="0.2">
      <c r="A6" s="180" t="s">
        <v>115</v>
      </c>
      <c r="B6" s="181" t="s">
        <v>124</v>
      </c>
      <c r="C6" s="181" t="s">
        <v>126</v>
      </c>
      <c r="D6" s="182" t="s">
        <v>125</v>
      </c>
      <c r="E6" s="183">
        <v>2390</v>
      </c>
      <c r="F6" s="184" t="s">
        <v>222</v>
      </c>
      <c r="G6" s="290"/>
      <c r="H6" s="266">
        <f t="shared" si="0"/>
        <v>0</v>
      </c>
      <c r="I6" s="290"/>
      <c r="J6" s="291"/>
      <c r="K6" s="40"/>
    </row>
    <row r="7" spans="1:12" x14ac:dyDescent="0.2">
      <c r="A7" s="180" t="s">
        <v>115</v>
      </c>
      <c r="B7" s="181" t="s">
        <v>127</v>
      </c>
      <c r="C7" s="181" t="s">
        <v>128</v>
      </c>
      <c r="D7" s="182" t="s">
        <v>125</v>
      </c>
      <c r="E7" s="183">
        <v>6418</v>
      </c>
      <c r="F7" s="184" t="s">
        <v>222</v>
      </c>
      <c r="G7" s="290"/>
      <c r="H7" s="266">
        <f t="shared" si="0"/>
        <v>0</v>
      </c>
      <c r="I7" s="290"/>
      <c r="J7" s="291"/>
      <c r="K7" s="40"/>
    </row>
    <row r="8" spans="1:12" x14ac:dyDescent="0.2">
      <c r="A8" s="180" t="s">
        <v>115</v>
      </c>
      <c r="B8" s="181" t="s">
        <v>123</v>
      </c>
      <c r="C8" s="181" t="s">
        <v>138</v>
      </c>
      <c r="D8" s="182" t="s">
        <v>125</v>
      </c>
      <c r="E8" s="183">
        <v>4102</v>
      </c>
      <c r="F8" s="184" t="s">
        <v>95</v>
      </c>
      <c r="G8" s="265"/>
      <c r="H8" s="266">
        <f t="shared" si="0"/>
        <v>0</v>
      </c>
      <c r="I8" s="265"/>
      <c r="J8" s="267"/>
      <c r="K8" s="40"/>
    </row>
    <row r="9" spans="1:12" x14ac:dyDescent="0.2">
      <c r="A9" s="180" t="s">
        <v>115</v>
      </c>
      <c r="B9" s="181" t="s">
        <v>109</v>
      </c>
      <c r="C9" s="181" t="s">
        <v>129</v>
      </c>
      <c r="D9" s="182" t="s">
        <v>125</v>
      </c>
      <c r="E9" s="183">
        <v>4887</v>
      </c>
      <c r="F9" s="184" t="s">
        <v>95</v>
      </c>
      <c r="G9" s="265"/>
      <c r="H9" s="266">
        <f t="shared" si="0"/>
        <v>0</v>
      </c>
      <c r="I9" s="265"/>
      <c r="J9" s="267"/>
      <c r="K9" s="40"/>
    </row>
    <row r="10" spans="1:12" x14ac:dyDescent="0.2">
      <c r="A10" s="180" t="s">
        <v>115</v>
      </c>
      <c r="B10" s="181" t="s">
        <v>110</v>
      </c>
      <c r="C10" s="181" t="s">
        <v>130</v>
      </c>
      <c r="D10" s="182" t="s">
        <v>125</v>
      </c>
      <c r="E10" s="183">
        <v>4337</v>
      </c>
      <c r="F10" s="184" t="s">
        <v>222</v>
      </c>
      <c r="G10" s="290"/>
      <c r="H10" s="266">
        <f t="shared" si="0"/>
        <v>0</v>
      </c>
      <c r="I10" s="290"/>
      <c r="J10" s="291"/>
      <c r="K10" s="40"/>
    </row>
    <row r="11" spans="1:12" x14ac:dyDescent="0.2">
      <c r="A11" s="180" t="s">
        <v>115</v>
      </c>
      <c r="B11" s="181" t="s">
        <v>112</v>
      </c>
      <c r="C11" s="181" t="s">
        <v>131</v>
      </c>
      <c r="D11" s="182" t="s">
        <v>125</v>
      </c>
      <c r="E11" s="183">
        <v>5152</v>
      </c>
      <c r="F11" s="184" t="s">
        <v>95</v>
      </c>
      <c r="G11" s="265"/>
      <c r="H11" s="266">
        <f t="shared" si="0"/>
        <v>0</v>
      </c>
      <c r="I11" s="265"/>
      <c r="J11" s="267"/>
      <c r="K11" s="40"/>
    </row>
    <row r="12" spans="1:12" x14ac:dyDescent="0.2">
      <c r="A12" s="180" t="s">
        <v>115</v>
      </c>
      <c r="B12" s="181" t="s">
        <v>113</v>
      </c>
      <c r="C12" s="181" t="s">
        <v>131</v>
      </c>
      <c r="D12" s="182" t="s">
        <v>125</v>
      </c>
      <c r="E12" s="183">
        <v>7279</v>
      </c>
      <c r="F12" s="184" t="s">
        <v>95</v>
      </c>
      <c r="G12" s="265"/>
      <c r="H12" s="266">
        <f t="shared" si="0"/>
        <v>0</v>
      </c>
      <c r="I12" s="265"/>
      <c r="J12" s="267"/>
      <c r="K12" s="40"/>
    </row>
    <row r="13" spans="1:12" x14ac:dyDescent="0.2">
      <c r="A13" s="180" t="s">
        <v>115</v>
      </c>
      <c r="B13" s="181" t="s">
        <v>114</v>
      </c>
      <c r="C13" s="181" t="s">
        <v>131</v>
      </c>
      <c r="D13" s="182" t="s">
        <v>125</v>
      </c>
      <c r="E13" s="183">
        <v>6876</v>
      </c>
      <c r="F13" s="184" t="s">
        <v>95</v>
      </c>
      <c r="G13" s="265"/>
      <c r="H13" s="266">
        <f t="shared" si="0"/>
        <v>0</v>
      </c>
      <c r="I13" s="265"/>
      <c r="J13" s="267"/>
      <c r="K13" s="40"/>
    </row>
    <row r="14" spans="1:12" x14ac:dyDescent="0.2">
      <c r="A14" s="180" t="s">
        <v>115</v>
      </c>
      <c r="B14" s="181" t="s">
        <v>111</v>
      </c>
      <c r="C14" s="181" t="s">
        <v>131</v>
      </c>
      <c r="D14" s="182" t="s">
        <v>125</v>
      </c>
      <c r="E14" s="183">
        <v>10558</v>
      </c>
      <c r="F14" s="184" t="s">
        <v>95</v>
      </c>
      <c r="G14" s="265"/>
      <c r="H14" s="266">
        <f t="shared" si="0"/>
        <v>0</v>
      </c>
      <c r="I14" s="265"/>
      <c r="J14" s="267"/>
      <c r="K14" s="40"/>
    </row>
    <row r="15" spans="1:12" x14ac:dyDescent="0.2">
      <c r="A15" s="180" t="s">
        <v>115</v>
      </c>
      <c r="B15" s="181" t="s">
        <v>136</v>
      </c>
      <c r="C15" s="181" t="s">
        <v>132</v>
      </c>
      <c r="D15" s="182" t="s">
        <v>125</v>
      </c>
      <c r="E15" s="183">
        <v>10953</v>
      </c>
      <c r="F15" s="184" t="s">
        <v>95</v>
      </c>
      <c r="G15" s="265"/>
      <c r="H15" s="266">
        <f t="shared" si="0"/>
        <v>0</v>
      </c>
      <c r="I15" s="265"/>
      <c r="J15" s="267"/>
      <c r="K15" s="40"/>
    </row>
    <row r="16" spans="1:12" x14ac:dyDescent="0.2">
      <c r="A16" s="180" t="s">
        <v>115</v>
      </c>
      <c r="B16" s="181" t="s">
        <v>135</v>
      </c>
      <c r="C16" s="181" t="s">
        <v>133</v>
      </c>
      <c r="D16" s="182" t="s">
        <v>125</v>
      </c>
      <c r="E16" s="183">
        <v>17078</v>
      </c>
      <c r="F16" s="184" t="s">
        <v>95</v>
      </c>
      <c r="G16" s="265"/>
      <c r="H16" s="266">
        <f t="shared" si="0"/>
        <v>0</v>
      </c>
      <c r="I16" s="265"/>
      <c r="J16" s="267"/>
      <c r="K16" s="40"/>
    </row>
    <row r="17" spans="1:25" x14ac:dyDescent="0.2">
      <c r="A17" s="187"/>
      <c r="B17" s="185"/>
      <c r="C17" s="185"/>
      <c r="D17" s="185"/>
      <c r="E17" s="186"/>
      <c r="F17" s="188"/>
      <c r="G17" s="189"/>
      <c r="H17" s="189">
        <f t="shared" si="0"/>
        <v>0</v>
      </c>
      <c r="I17" s="189"/>
      <c r="J17" s="190"/>
      <c r="K17" s="40"/>
    </row>
    <row r="18" spans="1:25" x14ac:dyDescent="0.2">
      <c r="A18" s="180"/>
      <c r="B18" s="181"/>
      <c r="C18" s="185"/>
      <c r="D18" s="185"/>
      <c r="E18" s="185"/>
      <c r="F18" s="185"/>
      <c r="G18" s="185"/>
      <c r="H18" s="185"/>
      <c r="I18" s="185"/>
      <c r="J18" s="191"/>
      <c r="K18" s="40"/>
    </row>
    <row r="19" spans="1:25" x14ac:dyDescent="0.2">
      <c r="A19" s="187"/>
      <c r="B19" s="185"/>
      <c r="C19" s="185"/>
      <c r="D19" s="185"/>
      <c r="E19" s="185"/>
      <c r="F19" s="185"/>
      <c r="G19" s="185"/>
      <c r="H19" s="185"/>
      <c r="I19" s="185"/>
      <c r="J19" s="191"/>
      <c r="K19" s="40"/>
    </row>
    <row r="20" spans="1:25" ht="13.5" thickBot="1" x14ac:dyDescent="0.25">
      <c r="A20" s="192"/>
      <c r="B20" s="193"/>
      <c r="C20" s="193"/>
      <c r="D20" s="193"/>
      <c r="E20" s="193"/>
      <c r="F20" s="193"/>
      <c r="G20" s="193"/>
      <c r="H20" s="193"/>
      <c r="I20" s="193"/>
      <c r="J20" s="194"/>
      <c r="K20" s="40"/>
    </row>
    <row r="21" spans="1:25" ht="13.5" thickBot="1" x14ac:dyDescent="0.25">
      <c r="A21" s="256" t="s">
        <v>106</v>
      </c>
      <c r="B21" s="257"/>
      <c r="C21" s="257"/>
      <c r="D21" s="258"/>
      <c r="E21" s="206"/>
      <c r="F21" s="206" t="s">
        <v>50</v>
      </c>
      <c r="G21" s="268">
        <f>SUM(G5:G17)</f>
        <v>0</v>
      </c>
      <c r="H21" s="268">
        <f>SUM(H5:H17)</f>
        <v>0</v>
      </c>
      <c r="I21" s="268">
        <f>SUM(I5:I17)</f>
        <v>0</v>
      </c>
      <c r="J21" s="269">
        <f>SUM(J5:J17)</f>
        <v>0</v>
      </c>
      <c r="K21" s="40"/>
    </row>
    <row r="22" spans="1:25" x14ac:dyDescent="0.2">
      <c r="B22" s="120"/>
      <c r="C22" s="120"/>
      <c r="D22" s="120"/>
      <c r="E22" s="120"/>
      <c r="F22" s="152"/>
      <c r="G22" s="121"/>
      <c r="H22" s="120"/>
      <c r="L22" s="40"/>
    </row>
    <row r="23" spans="1:25" s="42" customFormat="1" x14ac:dyDescent="0.2">
      <c r="A23" s="20"/>
      <c r="B23" s="41"/>
      <c r="C23" s="41"/>
      <c r="D23" s="41"/>
      <c r="E23" s="41"/>
      <c r="F23" s="153"/>
      <c r="G23" s="41"/>
      <c r="H23" s="41"/>
      <c r="I23" s="40"/>
      <c r="J23" s="40"/>
      <c r="K23" s="40"/>
      <c r="L23" s="40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</row>
    <row r="24" spans="1:25" s="43" customFormat="1" ht="14.25" customHeight="1" x14ac:dyDescent="0.2">
      <c r="B24" s="44" t="s">
        <v>5</v>
      </c>
      <c r="C24" s="310">
        <f>Inschrijfbiljet!D36</f>
        <v>0</v>
      </c>
      <c r="D24" s="311"/>
      <c r="E24" s="45"/>
      <c r="F24" s="154"/>
      <c r="G24" s="45"/>
      <c r="H24" s="315">
        <f>Inschrijfbiljet!H36</f>
        <v>0</v>
      </c>
      <c r="I24" s="316"/>
      <c r="J24" s="46"/>
      <c r="K24" s="21"/>
      <c r="L24" s="21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</row>
    <row r="25" spans="1:25" s="43" customFormat="1" ht="17.45" customHeight="1" x14ac:dyDescent="0.2">
      <c r="A25" s="20"/>
      <c r="B25" s="44"/>
      <c r="C25" s="44"/>
      <c r="D25" s="44"/>
      <c r="E25" s="44"/>
      <c r="F25" s="155"/>
      <c r="G25" s="44"/>
      <c r="H25" s="44"/>
      <c r="I25" s="20"/>
      <c r="J25" s="20"/>
      <c r="K25" s="20"/>
      <c r="L25" s="20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</row>
    <row r="26" spans="1:25" s="43" customFormat="1" ht="17.45" customHeight="1" x14ac:dyDescent="0.2">
      <c r="A26" s="20"/>
      <c r="B26" s="44" t="s">
        <v>7</v>
      </c>
      <c r="C26" s="312">
        <f>Inschrijfbiljet!E4</f>
        <v>0</v>
      </c>
      <c r="D26" s="313"/>
      <c r="E26" s="313"/>
      <c r="F26" s="313"/>
      <c r="G26" s="313"/>
      <c r="H26" s="313"/>
      <c r="I26" s="314"/>
      <c r="J26" s="20"/>
      <c r="K26" s="20"/>
      <c r="L26" s="20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</row>
    <row r="27" spans="1:25" s="43" customFormat="1" ht="17.45" customHeight="1" x14ac:dyDescent="0.2">
      <c r="B27" s="47"/>
      <c r="C27" s="47"/>
      <c r="D27" s="47"/>
      <c r="E27" s="47"/>
      <c r="F27" s="156"/>
      <c r="G27" s="47"/>
      <c r="H27" s="45"/>
      <c r="I27" s="48"/>
      <c r="J27" s="48"/>
      <c r="K27" s="48"/>
      <c r="L27" s="20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</row>
    <row r="28" spans="1:25" s="43" customFormat="1" ht="17.45" customHeight="1" x14ac:dyDescent="0.2">
      <c r="A28" s="48"/>
      <c r="B28" s="45"/>
      <c r="C28" s="45"/>
      <c r="D28" s="45"/>
      <c r="E28" s="45"/>
      <c r="F28" s="154"/>
      <c r="G28" s="45"/>
      <c r="H28" s="45"/>
      <c r="I28" s="48"/>
      <c r="J28" s="48"/>
      <c r="K28" s="48"/>
      <c r="L28" s="20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</row>
    <row r="29" spans="1:25" s="43" customFormat="1" ht="17.45" customHeight="1" x14ac:dyDescent="0.2">
      <c r="A29" s="20"/>
      <c r="B29" s="49" t="s">
        <v>8</v>
      </c>
      <c r="C29" s="47"/>
      <c r="D29" s="47"/>
      <c r="E29" s="47"/>
      <c r="F29" s="156"/>
      <c r="G29" s="47"/>
      <c r="H29" s="47"/>
      <c r="I29" s="49"/>
      <c r="J29" s="49"/>
      <c r="K29" s="49"/>
      <c r="L29" s="20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</row>
    <row r="30" spans="1:25" s="42" customFormat="1" x14ac:dyDescent="0.2">
      <c r="A30" s="50"/>
      <c r="B30" s="51"/>
      <c r="C30" s="51"/>
      <c r="D30" s="51"/>
      <c r="E30" s="51"/>
      <c r="F30" s="157"/>
      <c r="G30" s="51"/>
      <c r="H30" s="51"/>
      <c r="I30" s="51"/>
      <c r="J30" s="51"/>
      <c r="K30" s="51"/>
      <c r="L30" s="51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</row>
    <row r="31" spans="1:25" s="42" customFormat="1" x14ac:dyDescent="0.2">
      <c r="A31" s="50"/>
      <c r="B31" s="51"/>
      <c r="C31" s="51"/>
      <c r="D31" s="51"/>
      <c r="E31" s="51"/>
      <c r="F31" s="157"/>
      <c r="G31" s="51"/>
      <c r="H31" s="51"/>
      <c r="I31" s="51"/>
      <c r="J31" s="51"/>
      <c r="K31" s="51"/>
      <c r="L31" s="51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</row>
    <row r="32" spans="1:25" s="42" customFormat="1" x14ac:dyDescent="0.2">
      <c r="A32" s="50"/>
      <c r="B32" s="51"/>
      <c r="C32" s="51"/>
      <c r="D32" s="51"/>
      <c r="E32" s="51"/>
      <c r="F32" s="157"/>
      <c r="G32" s="51"/>
      <c r="H32" s="51"/>
      <c r="I32" s="51"/>
      <c r="J32" s="51"/>
      <c r="K32" s="51"/>
      <c r="L32" s="51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</row>
    <row r="33" spans="1:25" s="42" customFormat="1" x14ac:dyDescent="0.2">
      <c r="A33" s="50"/>
      <c r="B33" s="51"/>
      <c r="C33" s="51"/>
      <c r="D33" s="51"/>
      <c r="E33" s="51"/>
      <c r="F33" s="157"/>
      <c r="G33" s="51"/>
      <c r="H33" s="51"/>
      <c r="I33" s="51"/>
      <c r="J33" s="51"/>
      <c r="K33" s="51"/>
      <c r="L33" s="51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</row>
  </sheetData>
  <sheetProtection algorithmName="SHA-512" hashValue="5gWxmvZozktb0F1E9w+bRv4iIojzLXeT04aEgbUQVVwyrXy5KXbB905jpLj4dxoMOa2LT2aWZr6gI2QXFuF98w==" saltValue="+sqiTlxQwjBu6sqhQ6P9SQ==" spinCount="100000" sheet="1" objects="1" scenarios="1" selectLockedCells="1"/>
  <mergeCells count="3">
    <mergeCell ref="C24:D24"/>
    <mergeCell ref="C26:I26"/>
    <mergeCell ref="H24:I24"/>
  </mergeCells>
  <phoneticPr fontId="0" type="noConversion"/>
  <pageMargins left="0.74803149606299213" right="0.74803149606299213" top="1.7716535433070868" bottom="0.98425196850393704" header="0.51181102362204722" footer="0.51181102362204722"/>
  <pageSetup paperSize="8" orientation="landscape" r:id="rId1"/>
  <headerFooter alignWithMargins="0">
    <oddHeader>&amp;L&amp;G</oddHeader>
    <oddFooter xml:space="preserve">&amp;C
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T40"/>
  <sheetViews>
    <sheetView showGridLines="0" showZeros="0" zoomScale="60" zoomScaleNormal="60" zoomScaleSheetLayoutView="75" zoomScalePageLayoutView="70" workbookViewId="0">
      <pane xSplit="4" ySplit="2" topLeftCell="E3" activePane="bottomRight" state="frozen"/>
      <selection activeCell="D36" sqref="D36:F36"/>
      <selection pane="topRight" activeCell="D36" sqref="D36:F36"/>
      <selection pane="bottomLeft" activeCell="D36" sqref="D36:F36"/>
      <selection pane="bottomRight" activeCell="R3" sqref="R3"/>
    </sheetView>
  </sheetViews>
  <sheetFormatPr defaultColWidth="8.85546875" defaultRowHeight="12.75" x14ac:dyDescent="0.2"/>
  <cols>
    <col min="1" max="1" width="26.28515625" style="147" customWidth="1"/>
    <col min="2" max="2" width="22.28515625" style="147" customWidth="1"/>
    <col min="3" max="4" width="33" style="148" customWidth="1"/>
    <col min="5" max="5" width="8.7109375" style="149" bestFit="1" customWidth="1"/>
    <col min="6" max="7" width="8.7109375" style="149" customWidth="1"/>
    <col min="8" max="8" width="60.42578125" style="148" customWidth="1"/>
    <col min="9" max="9" width="46.28515625" style="147" customWidth="1"/>
    <col min="10" max="10" width="24.140625" style="147" customWidth="1"/>
    <col min="11" max="11" width="35.42578125" style="147" customWidth="1"/>
    <col min="12" max="12" width="104.42578125" style="149" bestFit="1" customWidth="1"/>
    <col min="13" max="13" width="17.28515625" style="147" customWidth="1"/>
    <col min="14" max="14" width="5.42578125" style="147" customWidth="1"/>
    <col min="15" max="15" width="20.140625" style="147" customWidth="1"/>
    <col min="16" max="16" width="121.140625" style="150" customWidth="1"/>
    <col min="17" max="17" width="8.5703125" style="147" bestFit="1" customWidth="1"/>
    <col min="18" max="19" width="26.140625" style="285" customWidth="1"/>
    <col min="20" max="20" width="9.140625" style="120" customWidth="1"/>
    <col min="21" max="16384" width="8.85546875" style="19"/>
  </cols>
  <sheetData>
    <row r="1" spans="1:19" ht="38.25" x14ac:dyDescent="0.2">
      <c r="A1" s="139" t="s">
        <v>54</v>
      </c>
      <c r="B1" s="139" t="s">
        <v>56</v>
      </c>
      <c r="C1" s="140" t="s">
        <v>57</v>
      </c>
      <c r="D1" s="141" t="s">
        <v>144</v>
      </c>
      <c r="E1" s="140" t="s">
        <v>118</v>
      </c>
      <c r="F1" s="140" t="s">
        <v>119</v>
      </c>
      <c r="G1" s="140" t="s">
        <v>120</v>
      </c>
      <c r="H1" s="141" t="s">
        <v>145</v>
      </c>
      <c r="I1" s="139" t="s">
        <v>146</v>
      </c>
      <c r="J1" s="139" t="s">
        <v>42</v>
      </c>
      <c r="K1" s="139" t="s">
        <v>43</v>
      </c>
      <c r="L1" s="141" t="s">
        <v>58</v>
      </c>
      <c r="M1" s="139" t="s">
        <v>44</v>
      </c>
      <c r="N1" s="139"/>
      <c r="O1" s="139" t="s">
        <v>45</v>
      </c>
      <c r="P1" s="139" t="s">
        <v>59</v>
      </c>
      <c r="Q1" s="142"/>
      <c r="R1" s="282" t="s">
        <v>46</v>
      </c>
      <c r="S1" s="282" t="s">
        <v>60</v>
      </c>
    </row>
    <row r="2" spans="1:19" x14ac:dyDescent="0.2">
      <c r="A2" s="143"/>
      <c r="B2" s="143"/>
      <c r="C2" s="144"/>
      <c r="D2" s="144"/>
      <c r="E2" s="145"/>
      <c r="F2" s="145"/>
      <c r="G2" s="145"/>
      <c r="H2" s="144"/>
      <c r="I2" s="143"/>
      <c r="J2" s="143"/>
      <c r="K2" s="143"/>
      <c r="L2" s="145"/>
      <c r="M2" s="143"/>
      <c r="N2" s="143"/>
      <c r="O2" s="143"/>
      <c r="P2" s="146"/>
      <c r="R2" s="283"/>
      <c r="S2" s="283"/>
    </row>
    <row r="3" spans="1:19" x14ac:dyDescent="0.2">
      <c r="A3" s="173" t="s">
        <v>115</v>
      </c>
      <c r="B3" s="147" t="s">
        <v>134</v>
      </c>
      <c r="C3" s="148" t="s">
        <v>116</v>
      </c>
      <c r="D3" s="148" t="s">
        <v>147</v>
      </c>
      <c r="E3" s="149">
        <v>66</v>
      </c>
      <c r="F3" s="149" t="s">
        <v>176</v>
      </c>
      <c r="G3" s="149">
        <v>661110</v>
      </c>
      <c r="H3" s="148" t="s">
        <v>180</v>
      </c>
      <c r="I3" s="147" t="s">
        <v>148</v>
      </c>
      <c r="M3" s="147">
        <v>2</v>
      </c>
      <c r="N3" s="147" t="s">
        <v>121</v>
      </c>
      <c r="O3" s="147">
        <v>1992</v>
      </c>
      <c r="R3" s="284"/>
      <c r="S3" s="284"/>
    </row>
    <row r="4" spans="1:19" x14ac:dyDescent="0.2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284"/>
      <c r="S4" s="284"/>
    </row>
    <row r="5" spans="1:19" x14ac:dyDescent="0.2">
      <c r="A5" s="173" t="s">
        <v>115</v>
      </c>
      <c r="B5" s="147" t="s">
        <v>123</v>
      </c>
      <c r="C5" s="148" t="s">
        <v>116</v>
      </c>
      <c r="D5" s="148" t="s">
        <v>147</v>
      </c>
      <c r="E5" s="149">
        <v>66</v>
      </c>
      <c r="F5" s="149" t="s">
        <v>176</v>
      </c>
      <c r="G5" s="149">
        <v>661110</v>
      </c>
      <c r="H5" s="148" t="s">
        <v>180</v>
      </c>
      <c r="I5" s="147" t="s">
        <v>148</v>
      </c>
      <c r="J5" s="147" t="s">
        <v>151</v>
      </c>
      <c r="L5" s="149" t="s">
        <v>152</v>
      </c>
      <c r="M5" s="147">
        <v>1</v>
      </c>
      <c r="N5" s="147" t="s">
        <v>122</v>
      </c>
      <c r="O5" s="147">
        <v>2010</v>
      </c>
      <c r="P5" s="150" t="s">
        <v>195</v>
      </c>
      <c r="R5" s="284"/>
      <c r="S5" s="284"/>
    </row>
    <row r="6" spans="1:19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284"/>
      <c r="S6" s="284"/>
    </row>
    <row r="7" spans="1:19" x14ac:dyDescent="0.2">
      <c r="A7" s="173" t="s">
        <v>115</v>
      </c>
      <c r="B7" s="147" t="s">
        <v>109</v>
      </c>
      <c r="C7" s="148" t="s">
        <v>162</v>
      </c>
      <c r="D7" s="148" t="s">
        <v>150</v>
      </c>
      <c r="E7" s="149">
        <v>66</v>
      </c>
      <c r="F7" s="149" t="s">
        <v>178</v>
      </c>
      <c r="G7" s="149">
        <v>661300</v>
      </c>
      <c r="H7" s="148" t="s">
        <v>181</v>
      </c>
      <c r="I7" s="147" t="s">
        <v>186</v>
      </c>
      <c r="J7" s="147" t="s">
        <v>153</v>
      </c>
      <c r="K7" s="147" t="s">
        <v>187</v>
      </c>
      <c r="L7" s="149" t="s">
        <v>196</v>
      </c>
      <c r="M7" s="147">
        <v>1</v>
      </c>
      <c r="N7" s="147" t="s">
        <v>122</v>
      </c>
      <c r="O7" s="147">
        <v>2005</v>
      </c>
      <c r="R7" s="284"/>
      <c r="S7" s="284"/>
    </row>
    <row r="8" spans="1:19" x14ac:dyDescent="0.2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284"/>
      <c r="S8" s="284"/>
    </row>
    <row r="9" spans="1:19" x14ac:dyDescent="0.2">
      <c r="A9" s="173" t="s">
        <v>115</v>
      </c>
      <c r="B9" s="147" t="s">
        <v>111</v>
      </c>
      <c r="C9" s="148" t="s">
        <v>116</v>
      </c>
      <c r="D9" s="148" t="s">
        <v>155</v>
      </c>
      <c r="E9" s="149">
        <v>66</v>
      </c>
      <c r="F9" s="149" t="s">
        <v>177</v>
      </c>
      <c r="G9" s="149">
        <v>661210</v>
      </c>
      <c r="H9" s="148" t="s">
        <v>182</v>
      </c>
      <c r="I9" s="147" t="s">
        <v>154</v>
      </c>
      <c r="J9" s="147" t="s">
        <v>156</v>
      </c>
      <c r="K9" s="147" t="s">
        <v>188</v>
      </c>
      <c r="L9" s="149" t="s">
        <v>197</v>
      </c>
      <c r="M9" s="147">
        <v>2</v>
      </c>
      <c r="N9" s="147" t="s">
        <v>122</v>
      </c>
      <c r="O9" s="147">
        <v>2000</v>
      </c>
      <c r="R9" s="284"/>
      <c r="S9" s="284"/>
    </row>
    <row r="10" spans="1:19" x14ac:dyDescent="0.2">
      <c r="A10" s="173" t="s">
        <v>115</v>
      </c>
      <c r="B10" s="147" t="s">
        <v>111</v>
      </c>
      <c r="C10" s="148" t="s">
        <v>163</v>
      </c>
      <c r="D10" s="148" t="s">
        <v>155</v>
      </c>
      <c r="E10" s="149">
        <v>66</v>
      </c>
      <c r="F10" s="149" t="s">
        <v>177</v>
      </c>
      <c r="G10" s="149">
        <v>661210</v>
      </c>
      <c r="H10" s="148" t="s">
        <v>182</v>
      </c>
      <c r="I10" s="147" t="s">
        <v>154</v>
      </c>
      <c r="J10" s="147" t="s">
        <v>156</v>
      </c>
      <c r="K10" s="147" t="s">
        <v>188</v>
      </c>
      <c r="L10" s="149" t="s">
        <v>198</v>
      </c>
      <c r="M10" s="147">
        <v>1</v>
      </c>
      <c r="N10" s="147" t="s">
        <v>122</v>
      </c>
      <c r="O10" s="147">
        <v>2001</v>
      </c>
      <c r="R10" s="284"/>
      <c r="S10" s="284"/>
    </row>
    <row r="11" spans="1:19" x14ac:dyDescent="0.2">
      <c r="A11" s="173" t="s">
        <v>115</v>
      </c>
      <c r="B11" s="147" t="s">
        <v>111</v>
      </c>
      <c r="C11" s="148" t="s">
        <v>117</v>
      </c>
      <c r="D11" s="148" t="s">
        <v>158</v>
      </c>
      <c r="E11" s="149">
        <v>66</v>
      </c>
      <c r="F11" s="149" t="s">
        <v>179</v>
      </c>
      <c r="G11" s="149">
        <v>663100</v>
      </c>
      <c r="H11" s="148" t="s">
        <v>183</v>
      </c>
      <c r="I11" s="147" t="s">
        <v>157</v>
      </c>
      <c r="J11" s="147" t="s">
        <v>156</v>
      </c>
      <c r="K11" s="147" t="s">
        <v>188</v>
      </c>
      <c r="L11" s="149" t="s">
        <v>199</v>
      </c>
      <c r="M11" s="147">
        <v>1</v>
      </c>
      <c r="N11" s="147" t="s">
        <v>122</v>
      </c>
      <c r="O11" s="147">
        <v>2001</v>
      </c>
      <c r="P11" s="150" t="s">
        <v>200</v>
      </c>
      <c r="R11" s="284"/>
      <c r="S11" s="284"/>
    </row>
    <row r="12" spans="1:19" x14ac:dyDescent="0.2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284"/>
      <c r="S12" s="284"/>
    </row>
    <row r="13" spans="1:19" x14ac:dyDescent="0.2">
      <c r="A13" s="173" t="s">
        <v>115</v>
      </c>
      <c r="B13" s="147" t="s">
        <v>112</v>
      </c>
      <c r="C13" s="148" t="s">
        <v>164</v>
      </c>
      <c r="D13" s="148" t="s">
        <v>147</v>
      </c>
      <c r="E13" s="149">
        <v>66</v>
      </c>
      <c r="F13" s="149" t="s">
        <v>176</v>
      </c>
      <c r="G13" s="149">
        <v>661110</v>
      </c>
      <c r="H13" s="148" t="s">
        <v>180</v>
      </c>
      <c r="I13" s="147" t="s">
        <v>148</v>
      </c>
      <c r="J13" s="147" t="s">
        <v>159</v>
      </c>
      <c r="K13" s="147" t="s">
        <v>189</v>
      </c>
      <c r="L13" s="149" t="s">
        <v>201</v>
      </c>
      <c r="M13" s="147">
        <v>1</v>
      </c>
      <c r="N13" s="147" t="s">
        <v>122</v>
      </c>
      <c r="O13" s="147">
        <v>2005</v>
      </c>
      <c r="R13" s="284"/>
      <c r="S13" s="284"/>
    </row>
    <row r="14" spans="1:19" x14ac:dyDescent="0.2">
      <c r="A14" s="173" t="s">
        <v>115</v>
      </c>
      <c r="B14" s="147" t="s">
        <v>112</v>
      </c>
      <c r="C14" s="148" t="s">
        <v>165</v>
      </c>
      <c r="D14" s="148" t="s">
        <v>147</v>
      </c>
      <c r="E14" s="149">
        <v>66</v>
      </c>
      <c r="F14" s="149" t="s">
        <v>176</v>
      </c>
      <c r="G14" s="149">
        <v>661110</v>
      </c>
      <c r="H14" s="148" t="s">
        <v>180</v>
      </c>
      <c r="I14" s="147" t="s">
        <v>148</v>
      </c>
      <c r="J14" s="147" t="s">
        <v>159</v>
      </c>
      <c r="K14" s="147" t="s">
        <v>189</v>
      </c>
      <c r="L14" s="149" t="s">
        <v>202</v>
      </c>
      <c r="M14" s="147">
        <v>1</v>
      </c>
      <c r="N14" s="147" t="s">
        <v>122</v>
      </c>
      <c r="O14" s="147">
        <v>2005</v>
      </c>
      <c r="R14" s="284"/>
      <c r="S14" s="284"/>
    </row>
    <row r="15" spans="1:19" x14ac:dyDescent="0.2">
      <c r="A15" s="173" t="s">
        <v>115</v>
      </c>
      <c r="B15" s="147" t="s">
        <v>112</v>
      </c>
      <c r="C15" s="148" t="s">
        <v>166</v>
      </c>
      <c r="D15" s="148" t="s">
        <v>147</v>
      </c>
      <c r="E15" s="149">
        <v>66</v>
      </c>
      <c r="F15" s="149" t="s">
        <v>176</v>
      </c>
      <c r="G15" s="149">
        <v>661110</v>
      </c>
      <c r="H15" s="148" t="s">
        <v>180</v>
      </c>
      <c r="I15" s="147" t="s">
        <v>148</v>
      </c>
      <c r="J15" s="147" t="s">
        <v>159</v>
      </c>
      <c r="K15" s="147" t="s">
        <v>189</v>
      </c>
      <c r="L15" s="149" t="s">
        <v>203</v>
      </c>
      <c r="M15" s="147">
        <v>1</v>
      </c>
      <c r="N15" s="147" t="s">
        <v>122</v>
      </c>
      <c r="O15" s="147">
        <v>2005</v>
      </c>
      <c r="R15" s="284"/>
      <c r="S15" s="284"/>
    </row>
    <row r="16" spans="1:19" x14ac:dyDescent="0.2">
      <c r="A16" s="173" t="s">
        <v>115</v>
      </c>
      <c r="B16" s="147" t="s">
        <v>112</v>
      </c>
      <c r="C16" s="148" t="s">
        <v>167</v>
      </c>
      <c r="D16" s="148" t="s">
        <v>147</v>
      </c>
      <c r="E16" s="149">
        <v>66</v>
      </c>
      <c r="F16" s="149" t="s">
        <v>176</v>
      </c>
      <c r="G16" s="149">
        <v>661110</v>
      </c>
      <c r="H16" s="148" t="s">
        <v>180</v>
      </c>
      <c r="I16" s="147" t="s">
        <v>148</v>
      </c>
      <c r="J16" s="147" t="s">
        <v>159</v>
      </c>
      <c r="L16" s="149" t="s">
        <v>198</v>
      </c>
      <c r="M16" s="147">
        <v>3</v>
      </c>
      <c r="N16" s="147" t="s">
        <v>122</v>
      </c>
      <c r="O16" s="147">
        <v>2005</v>
      </c>
      <c r="P16" s="150" t="s">
        <v>204</v>
      </c>
      <c r="R16" s="284"/>
      <c r="S16" s="284"/>
    </row>
    <row r="17" spans="1:19" x14ac:dyDescent="0.2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284"/>
      <c r="S17" s="284"/>
    </row>
    <row r="18" spans="1:19" x14ac:dyDescent="0.2">
      <c r="A18" s="173" t="s">
        <v>115</v>
      </c>
      <c r="B18" s="147" t="s">
        <v>113</v>
      </c>
      <c r="C18" s="148" t="s">
        <v>168</v>
      </c>
      <c r="D18" s="148" t="s">
        <v>147</v>
      </c>
      <c r="E18" s="149">
        <v>66</v>
      </c>
      <c r="F18" s="149" t="s">
        <v>176</v>
      </c>
      <c r="G18" s="149">
        <v>661110</v>
      </c>
      <c r="H18" s="148" t="s">
        <v>180</v>
      </c>
      <c r="I18" s="147" t="s">
        <v>148</v>
      </c>
      <c r="J18" s="147" t="s">
        <v>160</v>
      </c>
      <c r="K18" s="147" t="s">
        <v>190</v>
      </c>
      <c r="L18" s="149" t="s">
        <v>205</v>
      </c>
      <c r="M18" s="147">
        <v>1</v>
      </c>
      <c r="N18" s="147" t="s">
        <v>122</v>
      </c>
      <c r="O18" s="147">
        <v>1985</v>
      </c>
      <c r="R18" s="284"/>
      <c r="S18" s="284"/>
    </row>
    <row r="19" spans="1:19" x14ac:dyDescent="0.2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284"/>
      <c r="S19" s="284"/>
    </row>
    <row r="20" spans="1:19" x14ac:dyDescent="0.2">
      <c r="A20" s="173" t="s">
        <v>115</v>
      </c>
      <c r="B20" s="147" t="s">
        <v>114</v>
      </c>
      <c r="C20" s="148" t="s">
        <v>169</v>
      </c>
      <c r="D20" s="148" t="s">
        <v>155</v>
      </c>
      <c r="E20" s="149">
        <v>66</v>
      </c>
      <c r="F20" s="149" t="s">
        <v>177</v>
      </c>
      <c r="G20" s="149">
        <v>661210</v>
      </c>
      <c r="H20" s="148" t="s">
        <v>182</v>
      </c>
      <c r="I20" s="147" t="s">
        <v>154</v>
      </c>
      <c r="J20" s="147" t="s">
        <v>149</v>
      </c>
      <c r="K20" s="147" t="s">
        <v>188</v>
      </c>
      <c r="L20" s="149" t="s">
        <v>206</v>
      </c>
      <c r="M20" s="147">
        <v>1</v>
      </c>
      <c r="N20" s="147" t="s">
        <v>122</v>
      </c>
      <c r="O20" s="147">
        <v>1997</v>
      </c>
      <c r="R20" s="284"/>
      <c r="S20" s="284"/>
    </row>
    <row r="21" spans="1:19" x14ac:dyDescent="0.2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284"/>
      <c r="S21" s="284"/>
    </row>
    <row r="22" spans="1:19" x14ac:dyDescent="0.2">
      <c r="A22" s="173" t="s">
        <v>115</v>
      </c>
      <c r="B22" s="147" t="s">
        <v>136</v>
      </c>
      <c r="C22" s="148" t="s">
        <v>116</v>
      </c>
      <c r="D22" s="148" t="s">
        <v>147</v>
      </c>
      <c r="E22" s="149">
        <v>66</v>
      </c>
      <c r="F22" s="149" t="s">
        <v>176</v>
      </c>
      <c r="G22" s="149">
        <v>661110</v>
      </c>
      <c r="H22" s="148" t="s">
        <v>180</v>
      </c>
      <c r="I22" s="147" t="s">
        <v>148</v>
      </c>
      <c r="J22" s="147" t="s">
        <v>161</v>
      </c>
      <c r="K22" s="147" t="s">
        <v>191</v>
      </c>
      <c r="L22" s="149" t="s">
        <v>207</v>
      </c>
      <c r="M22" s="147">
        <v>2</v>
      </c>
      <c r="N22" s="147" t="s">
        <v>122</v>
      </c>
      <c r="O22" s="147">
        <v>2008</v>
      </c>
      <c r="R22" s="284"/>
      <c r="S22" s="284"/>
    </row>
    <row r="23" spans="1:19" x14ac:dyDescent="0.2">
      <c r="A23" s="173" t="s">
        <v>115</v>
      </c>
      <c r="B23" s="147" t="s">
        <v>136</v>
      </c>
      <c r="C23" s="148" t="s">
        <v>116</v>
      </c>
      <c r="D23" s="148" t="s">
        <v>147</v>
      </c>
      <c r="E23" s="149">
        <v>66</v>
      </c>
      <c r="F23" s="149" t="s">
        <v>176</v>
      </c>
      <c r="G23" s="149">
        <v>661110</v>
      </c>
      <c r="H23" s="148" t="s">
        <v>180</v>
      </c>
      <c r="I23" s="147" t="s">
        <v>148</v>
      </c>
      <c r="J23" s="147" t="s">
        <v>161</v>
      </c>
      <c r="K23" s="147" t="s">
        <v>192</v>
      </c>
      <c r="L23" s="149" t="s">
        <v>208</v>
      </c>
      <c r="M23" s="147">
        <v>1</v>
      </c>
      <c r="N23" s="147" t="s">
        <v>122</v>
      </c>
      <c r="O23" s="147">
        <v>2008</v>
      </c>
      <c r="R23" s="284"/>
      <c r="S23" s="284"/>
    </row>
    <row r="24" spans="1:19" x14ac:dyDescent="0.2">
      <c r="A24" s="173" t="s">
        <v>115</v>
      </c>
      <c r="B24" s="147" t="s">
        <v>136</v>
      </c>
      <c r="C24" s="148" t="s">
        <v>170</v>
      </c>
      <c r="D24" s="148" t="s">
        <v>147</v>
      </c>
      <c r="E24" s="149">
        <v>66</v>
      </c>
      <c r="F24" s="149" t="s">
        <v>176</v>
      </c>
      <c r="G24" s="149">
        <v>661110</v>
      </c>
      <c r="H24" s="148" t="s">
        <v>180</v>
      </c>
      <c r="I24" s="147" t="s">
        <v>148</v>
      </c>
      <c r="J24" s="147" t="s">
        <v>161</v>
      </c>
      <c r="L24" s="149" t="s">
        <v>198</v>
      </c>
      <c r="M24" s="147">
        <v>1</v>
      </c>
      <c r="N24" s="147" t="s">
        <v>122</v>
      </c>
      <c r="O24" s="147">
        <v>2008</v>
      </c>
      <c r="R24" s="284"/>
      <c r="S24" s="284"/>
    </row>
    <row r="25" spans="1:19" x14ac:dyDescent="0.2">
      <c r="A25" s="173" t="s">
        <v>115</v>
      </c>
      <c r="B25" s="147" t="s">
        <v>136</v>
      </c>
      <c r="C25" s="148" t="s">
        <v>171</v>
      </c>
      <c r="D25" s="148" t="s">
        <v>147</v>
      </c>
      <c r="E25" s="149">
        <v>66</v>
      </c>
      <c r="F25" s="149" t="s">
        <v>176</v>
      </c>
      <c r="G25" s="149">
        <v>661110</v>
      </c>
      <c r="H25" s="148" t="s">
        <v>180</v>
      </c>
      <c r="I25" s="147" t="s">
        <v>148</v>
      </c>
      <c r="J25" s="147" t="s">
        <v>161</v>
      </c>
      <c r="L25" s="149" t="s">
        <v>198</v>
      </c>
      <c r="M25" s="147">
        <v>1</v>
      </c>
      <c r="N25" s="147" t="s">
        <v>122</v>
      </c>
      <c r="O25" s="147">
        <v>2008</v>
      </c>
      <c r="R25" s="284"/>
      <c r="S25" s="284"/>
    </row>
    <row r="26" spans="1:19" x14ac:dyDescent="0.2">
      <c r="A26" s="173" t="s">
        <v>115</v>
      </c>
      <c r="B26" s="147" t="s">
        <v>136</v>
      </c>
      <c r="C26" s="148" t="s">
        <v>172</v>
      </c>
      <c r="D26" s="148" t="s">
        <v>147</v>
      </c>
      <c r="E26" s="149">
        <v>66</v>
      </c>
      <c r="F26" s="149" t="s">
        <v>176</v>
      </c>
      <c r="G26" s="149">
        <v>661110</v>
      </c>
      <c r="H26" s="148" t="s">
        <v>180</v>
      </c>
      <c r="I26" s="147" t="s">
        <v>148</v>
      </c>
      <c r="J26" s="147" t="s">
        <v>161</v>
      </c>
      <c r="L26" s="149" t="s">
        <v>206</v>
      </c>
      <c r="M26" s="147">
        <v>1</v>
      </c>
      <c r="N26" s="147" t="s">
        <v>122</v>
      </c>
      <c r="O26" s="147">
        <v>2008</v>
      </c>
      <c r="R26" s="284"/>
      <c r="S26" s="284"/>
    </row>
    <row r="27" spans="1:19" x14ac:dyDescent="0.2">
      <c r="A27" s="17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284"/>
      <c r="S27" s="284"/>
    </row>
    <row r="28" spans="1:19" x14ac:dyDescent="0.2">
      <c r="A28" s="173" t="s">
        <v>115</v>
      </c>
      <c r="B28" s="147" t="s">
        <v>135</v>
      </c>
      <c r="C28" s="148" t="s">
        <v>173</v>
      </c>
      <c r="D28" s="148" t="s">
        <v>147</v>
      </c>
      <c r="E28" s="149">
        <v>66</v>
      </c>
      <c r="F28" s="149" t="s">
        <v>176</v>
      </c>
      <c r="G28" s="149">
        <v>661110</v>
      </c>
      <c r="H28" s="148" t="s">
        <v>180</v>
      </c>
      <c r="I28" s="147" t="s">
        <v>148</v>
      </c>
      <c r="J28" s="147" t="s">
        <v>151</v>
      </c>
      <c r="K28" s="147" t="s">
        <v>193</v>
      </c>
      <c r="L28" s="149" t="s">
        <v>209</v>
      </c>
      <c r="M28" s="147">
        <v>1</v>
      </c>
      <c r="N28" s="147" t="s">
        <v>122</v>
      </c>
      <c r="O28" s="147">
        <v>1996</v>
      </c>
      <c r="P28" s="150" t="s">
        <v>221</v>
      </c>
      <c r="R28" s="284"/>
      <c r="S28" s="284"/>
    </row>
    <row r="29" spans="1:19" x14ac:dyDescent="0.2">
      <c r="A29" s="173" t="s">
        <v>115</v>
      </c>
      <c r="B29" s="147" t="s">
        <v>135</v>
      </c>
      <c r="C29" s="148" t="s">
        <v>174</v>
      </c>
      <c r="D29" s="148" t="s">
        <v>147</v>
      </c>
      <c r="E29" s="149">
        <v>66</v>
      </c>
      <c r="F29" s="149" t="s">
        <v>176</v>
      </c>
      <c r="G29" s="149">
        <v>661110</v>
      </c>
      <c r="H29" s="148" t="s">
        <v>180</v>
      </c>
      <c r="I29" s="147" t="s">
        <v>184</v>
      </c>
      <c r="J29" s="147" t="s">
        <v>151</v>
      </c>
      <c r="K29" s="147" t="s">
        <v>194</v>
      </c>
      <c r="L29" s="149" t="s">
        <v>198</v>
      </c>
      <c r="M29" s="147">
        <v>1</v>
      </c>
      <c r="N29" s="147" t="s">
        <v>122</v>
      </c>
      <c r="O29" s="147">
        <v>1996</v>
      </c>
      <c r="R29" s="284"/>
      <c r="S29" s="284"/>
    </row>
    <row r="30" spans="1:19" x14ac:dyDescent="0.2">
      <c r="A30" s="173" t="s">
        <v>115</v>
      </c>
      <c r="B30" s="147" t="s">
        <v>135</v>
      </c>
      <c r="C30" s="148" t="s">
        <v>175</v>
      </c>
      <c r="D30" s="148" t="s">
        <v>147</v>
      </c>
      <c r="E30" s="149">
        <v>66</v>
      </c>
      <c r="F30" s="149" t="s">
        <v>176</v>
      </c>
      <c r="G30" s="149">
        <v>661110</v>
      </c>
      <c r="H30" s="148" t="s">
        <v>180</v>
      </c>
      <c r="I30" s="147" t="s">
        <v>185</v>
      </c>
      <c r="M30" s="147">
        <v>1</v>
      </c>
      <c r="N30" s="147" t="s">
        <v>122</v>
      </c>
      <c r="O30" s="147">
        <v>1965</v>
      </c>
      <c r="R30" s="284"/>
      <c r="S30" s="284"/>
    </row>
    <row r="31" spans="1:19" x14ac:dyDescent="0.2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284"/>
      <c r="S31" s="284"/>
    </row>
    <row r="32" spans="1:19" x14ac:dyDescent="0.2">
      <c r="A32" s="173"/>
      <c r="R32" s="284"/>
      <c r="S32" s="284"/>
    </row>
    <row r="33" spans="1:19" x14ac:dyDescent="0.2">
      <c r="A33" s="173"/>
      <c r="R33" s="284"/>
      <c r="S33" s="284"/>
    </row>
    <row r="34" spans="1:19" x14ac:dyDescent="0.2">
      <c r="A34" s="166"/>
      <c r="B34" s="166"/>
      <c r="C34" s="167"/>
      <c r="D34" s="167"/>
      <c r="E34" s="171"/>
      <c r="F34" s="166"/>
      <c r="G34" s="167"/>
      <c r="H34" s="260"/>
      <c r="I34" s="166"/>
      <c r="J34" s="165"/>
      <c r="K34" s="165"/>
      <c r="L34" s="165"/>
      <c r="M34" s="166"/>
      <c r="P34" s="162"/>
    </row>
    <row r="35" spans="1:19" x14ac:dyDescent="0.2">
      <c r="A35" s="168"/>
      <c r="B35" s="168"/>
      <c r="C35" s="168"/>
      <c r="D35" s="168"/>
      <c r="E35" s="170"/>
      <c r="F35" s="168"/>
      <c r="G35" s="168"/>
      <c r="H35" s="261"/>
      <c r="I35" s="168"/>
      <c r="J35" s="168"/>
      <c r="K35" s="168"/>
      <c r="L35" s="168"/>
      <c r="M35" s="168"/>
      <c r="N35" s="168"/>
      <c r="O35" s="168"/>
      <c r="P35" s="168"/>
      <c r="Q35" s="169" t="s">
        <v>96</v>
      </c>
      <c r="R35" s="286">
        <f>SUM(R3:R34)</f>
        <v>0</v>
      </c>
      <c r="S35" s="286">
        <f>SUM(S3:S34)</f>
        <v>0</v>
      </c>
    </row>
    <row r="36" spans="1:19" x14ac:dyDescent="0.2">
      <c r="F36" s="147"/>
      <c r="G36" s="147"/>
      <c r="L36" s="147"/>
      <c r="M36" s="150"/>
      <c r="N36" s="150"/>
      <c r="O36" s="150"/>
    </row>
    <row r="37" spans="1:19" ht="13.5" thickBot="1" x14ac:dyDescent="0.25">
      <c r="F37" s="147"/>
      <c r="G37" s="147"/>
      <c r="L37" s="147"/>
      <c r="M37" s="150"/>
      <c r="N37" s="150"/>
      <c r="O37" s="150"/>
      <c r="Q37" s="159"/>
      <c r="R37" s="287"/>
      <c r="S37" s="287"/>
    </row>
    <row r="38" spans="1:19" ht="13.5" thickBot="1" x14ac:dyDescent="0.25">
      <c r="F38" s="147"/>
      <c r="G38" s="147"/>
      <c r="L38" s="147"/>
      <c r="M38" s="158"/>
      <c r="N38" s="158"/>
      <c r="O38" s="158"/>
      <c r="P38" s="158"/>
      <c r="Q38" s="161" t="s">
        <v>97</v>
      </c>
      <c r="R38" s="288"/>
      <c r="S38" s="289">
        <f>R35+S35</f>
        <v>0</v>
      </c>
    </row>
    <row r="39" spans="1:19" x14ac:dyDescent="0.2">
      <c r="F39" s="147"/>
      <c r="G39" s="147"/>
      <c r="L39" s="147"/>
      <c r="M39" s="150"/>
      <c r="N39" s="160"/>
      <c r="O39" s="163"/>
      <c r="P39" s="163"/>
    </row>
    <row r="40" spans="1:19" x14ac:dyDescent="0.2">
      <c r="F40" s="147"/>
      <c r="G40" s="147"/>
      <c r="L40" s="147"/>
      <c r="M40" s="150"/>
      <c r="O40" s="164"/>
      <c r="P40" s="164"/>
    </row>
  </sheetData>
  <sheetProtection algorithmName="SHA-512" hashValue="3yjLqR6za2jMyaHt0yyAU0qUOhepuLDyii1iASR6q717jZMT7+RiIHvn2OmzetN91UsJDQk2gEQ9VhwJMLX04A==" saltValue="NJL0CxkDjoC34MQxkg28rQ==" spinCount="100000" sheet="1" objects="1" scenarios="1" selectLockedCells="1" autoFilter="0"/>
  <autoFilter ref="A2:S33" xr:uid="{07C193D5-FA8B-A54E-9B7B-B51483521B42}"/>
  <phoneticPr fontId="52" type="noConversion"/>
  <pageMargins left="0.74803149606299213" right="0.74803149606299213" top="2.7559055118110236" bottom="0.98425196850393704" header="0.51181102362204722" footer="0.51181102362204722"/>
  <pageSetup paperSize="8" scale="31" fitToHeight="0" orientation="landscape" r:id="rId1"/>
  <headerFooter alignWithMargins="0">
    <oddHeader>&amp;L&amp;G</oddHeader>
    <oddFooter xml:space="preserve">&amp;C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pageSetUpPr fitToPage="1"/>
  </sheetPr>
  <dimension ref="A1:CC55"/>
  <sheetViews>
    <sheetView showGridLines="0" showZeros="0" view="pageBreakPreview" zoomScale="90" zoomScaleNormal="75" zoomScaleSheetLayoutView="90" zoomScalePageLayoutView="75" workbookViewId="0">
      <selection activeCell="F16" sqref="F16"/>
    </sheetView>
  </sheetViews>
  <sheetFormatPr defaultColWidth="8.85546875" defaultRowHeight="11.25" x14ac:dyDescent="0.15"/>
  <cols>
    <col min="1" max="1" width="2.7109375" style="54" customWidth="1"/>
    <col min="2" max="2" width="1.7109375" style="54" customWidth="1"/>
    <col min="3" max="3" width="11.42578125" style="54" customWidth="1"/>
    <col min="4" max="4" width="8.85546875" style="54"/>
    <col min="5" max="5" width="25.7109375" style="54" customWidth="1"/>
    <col min="6" max="6" width="12" style="54" customWidth="1"/>
    <col min="7" max="9" width="14.42578125" style="54" bestFit="1" customWidth="1"/>
    <col min="10" max="11" width="8.85546875" style="54"/>
    <col min="12" max="78" width="9.140625" style="54" customWidth="1"/>
    <col min="79" max="79" width="9.140625" style="54" hidden="1" customWidth="1"/>
    <col min="80" max="80" width="13.140625" style="54" hidden="1" customWidth="1"/>
    <col min="81" max="81" width="8.85546875" style="54" hidden="1" customWidth="1"/>
    <col min="82" max="16384" width="8.85546875" style="54"/>
  </cols>
  <sheetData>
    <row r="1" spans="1:80" x14ac:dyDescent="0.15">
      <c r="A1" s="52"/>
      <c r="B1" s="320" t="str">
        <f>Inschrijfbiljet!A1</f>
        <v>Inschrijfformulieren Summa College</v>
      </c>
      <c r="C1" s="320"/>
      <c r="D1" s="320"/>
      <c r="E1" s="320"/>
      <c r="F1" s="320"/>
      <c r="G1" s="320"/>
      <c r="H1" s="320"/>
      <c r="I1" s="320"/>
      <c r="J1" s="52"/>
    </row>
    <row r="2" spans="1:80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80" x14ac:dyDescent="0.15">
      <c r="A3" s="320" t="s">
        <v>13</v>
      </c>
      <c r="B3" s="320"/>
      <c r="C3" s="320"/>
      <c r="D3" s="320"/>
      <c r="E3" s="320"/>
      <c r="F3" s="320"/>
      <c r="G3" s="320"/>
      <c r="H3" s="320"/>
      <c r="I3" s="320"/>
      <c r="J3" s="320"/>
    </row>
    <row r="4" spans="1:80" ht="15" customHeight="1" x14ac:dyDescent="0.15">
      <c r="A4" s="320" t="s">
        <v>101</v>
      </c>
      <c r="B4" s="320"/>
      <c r="C4" s="320"/>
      <c r="D4" s="320"/>
      <c r="E4" s="320"/>
      <c r="F4" s="320"/>
      <c r="G4" s="320"/>
      <c r="H4" s="320"/>
      <c r="I4" s="320"/>
      <c r="J4" s="320"/>
    </row>
    <row r="5" spans="1:80" ht="15" customHeight="1" x14ac:dyDescent="0.15">
      <c r="A5" s="53"/>
      <c r="B5" s="52"/>
      <c r="C5" s="52"/>
      <c r="D5" s="52"/>
      <c r="E5" s="52"/>
      <c r="F5" s="52"/>
      <c r="G5" s="52"/>
      <c r="H5" s="52"/>
      <c r="I5" s="52"/>
      <c r="J5" s="52"/>
    </row>
    <row r="6" spans="1:80" s="57" customFormat="1" ht="20.100000000000001" customHeight="1" x14ac:dyDescent="0.2">
      <c r="A6" s="55"/>
      <c r="B6" s="55"/>
      <c r="C6" s="56" t="s">
        <v>10</v>
      </c>
      <c r="E6" s="327">
        <f>Inschrijfbiljet!E4</f>
        <v>0</v>
      </c>
      <c r="F6" s="328"/>
      <c r="G6" s="329"/>
      <c r="H6" s="58"/>
      <c r="I6" s="58"/>
      <c r="J6" s="58"/>
    </row>
    <row r="7" spans="1:80" ht="15" customHeight="1" x14ac:dyDescent="0.15">
      <c r="A7" s="53"/>
      <c r="B7" s="52"/>
      <c r="C7" s="52"/>
      <c r="D7" s="52"/>
      <c r="E7" s="52"/>
      <c r="F7" s="52"/>
      <c r="G7" s="52"/>
      <c r="H7" s="52"/>
      <c r="I7" s="52"/>
      <c r="J7" s="52"/>
    </row>
    <row r="8" spans="1:80" ht="15" customHeight="1" x14ac:dyDescent="0.15">
      <c r="A8" s="332" t="s">
        <v>102</v>
      </c>
      <c r="B8" s="332"/>
      <c r="C8" s="332"/>
      <c r="D8" s="332"/>
      <c r="E8" s="332"/>
      <c r="F8" s="332"/>
      <c r="G8" s="332"/>
      <c r="H8" s="332"/>
      <c r="I8" s="332"/>
      <c r="J8" s="332"/>
    </row>
    <row r="9" spans="1:80" ht="15" customHeight="1" x14ac:dyDescent="0.15">
      <c r="A9" s="332" t="s">
        <v>103</v>
      </c>
      <c r="B9" s="332"/>
      <c r="C9" s="332"/>
      <c r="D9" s="332"/>
      <c r="E9" s="332"/>
      <c r="F9" s="332"/>
      <c r="G9" s="332"/>
      <c r="H9" s="332"/>
      <c r="I9" s="332"/>
      <c r="J9" s="332"/>
    </row>
    <row r="10" spans="1:80" ht="15" customHeight="1" x14ac:dyDescent="0.15">
      <c r="A10" s="332" t="s">
        <v>226</v>
      </c>
      <c r="B10" s="332"/>
      <c r="C10" s="332"/>
      <c r="D10" s="332"/>
      <c r="E10" s="332"/>
      <c r="F10" s="332"/>
      <c r="G10" s="332"/>
      <c r="H10" s="332"/>
      <c r="I10" s="332"/>
      <c r="J10" s="332"/>
    </row>
    <row r="11" spans="1:80" ht="15" customHeight="1" x14ac:dyDescent="0.15">
      <c r="A11" s="52"/>
      <c r="B11" s="52"/>
      <c r="C11" s="52"/>
      <c r="D11" s="52"/>
      <c r="E11" s="52"/>
      <c r="F11" s="52"/>
      <c r="G11" s="52"/>
      <c r="H11" s="52"/>
      <c r="I11" s="52"/>
      <c r="J11" s="52"/>
    </row>
    <row r="12" spans="1:80" ht="15" customHeight="1" x14ac:dyDescent="0.15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80" ht="15" customHeight="1" thickBot="1" x14ac:dyDescent="0.2">
      <c r="A13" s="53" t="s">
        <v>14</v>
      </c>
      <c r="B13" s="53" t="s">
        <v>15</v>
      </c>
      <c r="C13" s="53"/>
      <c r="D13" s="52"/>
      <c r="E13" s="52"/>
      <c r="F13" s="52"/>
      <c r="G13" s="52"/>
      <c r="H13" s="52"/>
      <c r="I13" s="52"/>
      <c r="J13" s="52"/>
    </row>
    <row r="14" spans="1:80" ht="15" customHeight="1" x14ac:dyDescent="0.15">
      <c r="A14" s="52"/>
      <c r="B14" s="129" t="s">
        <v>2</v>
      </c>
      <c r="C14" s="130" t="s">
        <v>19</v>
      </c>
      <c r="D14" s="130"/>
      <c r="E14" s="236"/>
      <c r="F14" s="223"/>
      <c r="G14" s="224" t="s">
        <v>16</v>
      </c>
      <c r="H14" s="225" t="s">
        <v>17</v>
      </c>
      <c r="I14" s="226"/>
      <c r="J14" s="52"/>
    </row>
    <row r="15" spans="1:80" ht="15" customHeight="1" x14ac:dyDescent="0.15">
      <c r="A15" s="52"/>
      <c r="B15" s="221" t="s">
        <v>2</v>
      </c>
      <c r="C15" s="237" t="s">
        <v>92</v>
      </c>
      <c r="D15" s="237"/>
      <c r="E15" s="238"/>
      <c r="F15" s="228"/>
      <c r="G15" s="229" t="s">
        <v>20</v>
      </c>
      <c r="H15" s="230" t="s">
        <v>68</v>
      </c>
      <c r="I15" s="231"/>
      <c r="J15" s="52"/>
      <c r="CB15" s="54">
        <f>12000*(F15/100+1)</f>
        <v>12000</v>
      </c>
    </row>
    <row r="16" spans="1:80" ht="15" customHeight="1" thickBot="1" x14ac:dyDescent="0.2">
      <c r="A16" s="52"/>
      <c r="B16" s="221"/>
      <c r="C16" s="237" t="s">
        <v>93</v>
      </c>
      <c r="D16" s="237"/>
      <c r="E16" s="238"/>
      <c r="F16" s="228"/>
      <c r="G16" s="229" t="s">
        <v>20</v>
      </c>
      <c r="H16" s="254" t="s">
        <v>69</v>
      </c>
      <c r="I16" s="231"/>
      <c r="J16" s="52"/>
      <c r="CB16" s="54">
        <f>3000*(F16/100+1)</f>
        <v>3000</v>
      </c>
    </row>
    <row r="17" spans="1:80" ht="15" customHeight="1" x14ac:dyDescent="0.15">
      <c r="A17" s="52"/>
      <c r="B17" s="239"/>
      <c r="C17" s="247"/>
      <c r="D17" s="247"/>
      <c r="E17" s="248"/>
      <c r="F17" s="249"/>
      <c r="G17" s="250" t="s">
        <v>16</v>
      </c>
      <c r="H17" s="251" t="s">
        <v>70</v>
      </c>
      <c r="I17" s="232" t="s">
        <v>21</v>
      </c>
      <c r="J17" s="52"/>
    </row>
    <row r="18" spans="1:80" ht="15" customHeight="1" x14ac:dyDescent="0.15">
      <c r="A18" s="52"/>
      <c r="B18" s="221" t="s">
        <v>22</v>
      </c>
      <c r="C18" s="215"/>
      <c r="D18" s="215"/>
      <c r="E18" s="243"/>
      <c r="F18" s="244"/>
      <c r="G18" s="245" t="s">
        <v>16</v>
      </c>
      <c r="H18" s="241" t="s">
        <v>18</v>
      </c>
      <c r="I18" s="234"/>
      <c r="J18" s="52"/>
    </row>
    <row r="19" spans="1:80" ht="15" customHeight="1" thickBot="1" x14ac:dyDescent="0.2">
      <c r="A19" s="52"/>
      <c r="B19" s="221" t="s">
        <v>23</v>
      </c>
      <c r="C19" s="210"/>
      <c r="D19" s="210"/>
      <c r="E19" s="240"/>
      <c r="F19" s="228"/>
      <c r="G19" s="229" t="s">
        <v>20</v>
      </c>
      <c r="H19" s="254" t="s">
        <v>71</v>
      </c>
      <c r="I19" s="234"/>
      <c r="J19" s="52"/>
      <c r="CB19" s="54">
        <f>10000*(F19/100+1)</f>
        <v>10000</v>
      </c>
    </row>
    <row r="20" spans="1:80" ht="15" customHeight="1" x14ac:dyDescent="0.15">
      <c r="A20" s="52"/>
      <c r="B20" s="221"/>
      <c r="C20" s="210"/>
      <c r="D20" s="210"/>
      <c r="E20" s="240"/>
      <c r="F20" s="233"/>
      <c r="G20" s="229" t="s">
        <v>61</v>
      </c>
      <c r="H20" s="241" t="s">
        <v>72</v>
      </c>
      <c r="I20" s="232" t="s">
        <v>24</v>
      </c>
      <c r="J20" s="52"/>
    </row>
    <row r="21" spans="1:80" ht="15" customHeight="1" thickBot="1" x14ac:dyDescent="0.2">
      <c r="A21" s="52"/>
      <c r="B21" s="227" t="s">
        <v>67</v>
      </c>
      <c r="C21" s="252"/>
      <c r="D21" s="252"/>
      <c r="E21" s="252"/>
      <c r="F21" s="252"/>
      <c r="G21" s="253"/>
      <c r="H21" s="242"/>
      <c r="I21" s="255" t="s">
        <v>62</v>
      </c>
      <c r="J21" s="52"/>
    </row>
    <row r="22" spans="1:80" ht="15" customHeight="1" thickBot="1" x14ac:dyDescent="0.2">
      <c r="A22" s="52"/>
      <c r="B22" s="323" t="s">
        <v>66</v>
      </c>
      <c r="C22" s="324"/>
      <c r="D22" s="324"/>
      <c r="E22" s="324"/>
      <c r="F22" s="324"/>
      <c r="G22" s="324"/>
      <c r="H22" s="324"/>
      <c r="I22" s="246"/>
      <c r="J22" s="52"/>
    </row>
    <row r="23" spans="1:80" ht="15" customHeight="1" thickBot="1" x14ac:dyDescent="0.2">
      <c r="A23" s="52"/>
      <c r="B23" s="325"/>
      <c r="C23" s="326"/>
      <c r="D23" s="326"/>
      <c r="E23" s="326"/>
      <c r="F23" s="326"/>
      <c r="G23" s="326"/>
      <c r="H23" s="326"/>
      <c r="I23" s="235" t="s">
        <v>25</v>
      </c>
      <c r="J23" s="52"/>
      <c r="CB23" s="77">
        <f>SUM(CB40:CB43,CB35:CB38,CB19,CB15:CB16)</f>
        <v>25000</v>
      </c>
    </row>
    <row r="24" spans="1:80" ht="15" customHeight="1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pans="1:80" ht="15" customHeight="1" x14ac:dyDescent="0.15">
      <c r="A25" s="52"/>
      <c r="B25" s="270"/>
      <c r="C25" s="271"/>
      <c r="D25" s="271"/>
      <c r="E25" s="271"/>
      <c r="F25" s="271"/>
      <c r="G25" s="271"/>
      <c r="H25" s="271"/>
      <c r="I25" s="52"/>
      <c r="J25" s="52"/>
    </row>
    <row r="26" spans="1:80" ht="15" customHeight="1" x14ac:dyDescent="0.15">
      <c r="A26" s="52"/>
      <c r="B26" s="271"/>
      <c r="C26" s="271"/>
      <c r="D26" s="271"/>
      <c r="E26" s="271"/>
      <c r="F26" s="271"/>
      <c r="G26" s="271"/>
      <c r="H26" s="271"/>
      <c r="I26" s="52"/>
      <c r="J26" s="52"/>
    </row>
    <row r="27" spans="1:80" ht="15" customHeight="1" x14ac:dyDescent="0.15">
      <c r="A27" s="52"/>
      <c r="B27" s="271"/>
      <c r="C27" s="271"/>
      <c r="D27" s="272"/>
      <c r="E27" s="271"/>
      <c r="F27" s="271"/>
      <c r="G27" s="271"/>
      <c r="H27" s="271"/>
      <c r="I27" s="52"/>
      <c r="J27" s="52"/>
    </row>
    <row r="28" spans="1:80" ht="15" customHeight="1" x14ac:dyDescent="0.15">
      <c r="A28" s="52"/>
      <c r="B28" s="271"/>
      <c r="C28" s="271"/>
      <c r="D28" s="272"/>
      <c r="E28" s="271"/>
      <c r="F28" s="271"/>
      <c r="G28" s="271"/>
      <c r="H28" s="271"/>
      <c r="I28" s="52"/>
      <c r="J28" s="52"/>
    </row>
    <row r="29" spans="1:80" ht="15" customHeight="1" x14ac:dyDescent="0.15">
      <c r="A29" s="52"/>
      <c r="B29" s="52"/>
      <c r="C29" s="52"/>
      <c r="D29" s="52"/>
      <c r="E29" s="52"/>
      <c r="F29" s="52"/>
      <c r="G29" s="52"/>
      <c r="H29" s="52"/>
      <c r="I29" s="52"/>
      <c r="J29" s="52"/>
    </row>
    <row r="30" spans="1:80" ht="15" customHeight="1" thickBot="1" x14ac:dyDescent="0.2">
      <c r="A30" s="53" t="s">
        <v>26</v>
      </c>
      <c r="B30" s="53" t="s">
        <v>27</v>
      </c>
      <c r="C30" s="53"/>
      <c r="D30" s="52"/>
      <c r="E30" s="52"/>
      <c r="F30" s="52"/>
      <c r="G30" s="52"/>
      <c r="H30" s="52"/>
      <c r="I30" s="52"/>
      <c r="J30" s="52"/>
    </row>
    <row r="31" spans="1:80" ht="15" customHeight="1" thickBot="1" x14ac:dyDescent="0.2">
      <c r="A31" s="52"/>
      <c r="B31" s="78" t="s">
        <v>28</v>
      </c>
      <c r="C31" s="79"/>
      <c r="D31" s="79"/>
      <c r="E31" s="79"/>
      <c r="F31" s="127"/>
      <c r="G31" s="127"/>
      <c r="H31" s="127"/>
      <c r="I31" s="128"/>
      <c r="J31" s="52"/>
    </row>
    <row r="32" spans="1:80" s="85" customFormat="1" ht="15" customHeight="1" x14ac:dyDescent="0.15">
      <c r="A32" s="52"/>
      <c r="B32" s="80"/>
      <c r="C32" s="81"/>
      <c r="D32" s="81"/>
      <c r="E32" s="81"/>
      <c r="F32" s="82" t="s">
        <v>29</v>
      </c>
      <c r="G32" s="82" t="s">
        <v>29</v>
      </c>
      <c r="H32" s="82" t="s">
        <v>29</v>
      </c>
      <c r="I32" s="83" t="s">
        <v>30</v>
      </c>
      <c r="J32" s="84"/>
    </row>
    <row r="33" spans="1:80" s="92" customFormat="1" x14ac:dyDescent="0.15">
      <c r="A33" s="52"/>
      <c r="B33" s="86"/>
      <c r="C33" s="87"/>
      <c r="D33" s="87"/>
      <c r="E33" s="87"/>
      <c r="F33" s="88" t="s">
        <v>51</v>
      </c>
      <c r="G33" s="88" t="s">
        <v>52</v>
      </c>
      <c r="H33" s="89" t="s">
        <v>32</v>
      </c>
      <c r="I33" s="90" t="s">
        <v>33</v>
      </c>
      <c r="J33" s="91"/>
    </row>
    <row r="34" spans="1:80" s="92" customFormat="1" ht="15" customHeight="1" thickBot="1" x14ac:dyDescent="0.2">
      <c r="A34" s="52"/>
      <c r="B34" s="86"/>
      <c r="C34" s="87"/>
      <c r="D34" s="87"/>
      <c r="E34" s="87"/>
      <c r="F34" s="88" t="s">
        <v>34</v>
      </c>
      <c r="G34" s="88" t="s">
        <v>34</v>
      </c>
      <c r="H34" s="88" t="s">
        <v>35</v>
      </c>
      <c r="I34" s="90" t="s">
        <v>36</v>
      </c>
      <c r="J34" s="91"/>
    </row>
    <row r="35" spans="1:80" ht="15" customHeight="1" x14ac:dyDescent="0.15">
      <c r="A35" s="52"/>
      <c r="B35" s="129" t="s">
        <v>2</v>
      </c>
      <c r="C35" s="130" t="s">
        <v>212</v>
      </c>
      <c r="D35" s="130"/>
      <c r="E35" s="131"/>
      <c r="F35" s="207"/>
      <c r="G35" s="208" t="s">
        <v>74</v>
      </c>
      <c r="H35" s="208" t="s">
        <v>75</v>
      </c>
      <c r="I35" s="209" t="s">
        <v>76</v>
      </c>
      <c r="J35" s="52"/>
      <c r="CB35" s="93">
        <f>500*F35</f>
        <v>0</v>
      </c>
    </row>
    <row r="36" spans="1:80" ht="15" customHeight="1" x14ac:dyDescent="0.15">
      <c r="A36" s="52"/>
      <c r="B36" s="132"/>
      <c r="C36" s="216"/>
      <c r="D36" s="216"/>
      <c r="E36" s="217"/>
      <c r="F36" s="292"/>
      <c r="G36" s="218"/>
      <c r="H36" s="218"/>
      <c r="I36" s="219"/>
      <c r="J36" s="52"/>
      <c r="CB36" s="93">
        <f>500*F36</f>
        <v>0</v>
      </c>
    </row>
    <row r="37" spans="1:80" ht="15" customHeight="1" x14ac:dyDescent="0.15">
      <c r="A37" s="52"/>
      <c r="B37" s="133" t="s">
        <v>2</v>
      </c>
      <c r="C37" s="134" t="s">
        <v>213</v>
      </c>
      <c r="D37" s="134"/>
      <c r="E37" s="135"/>
      <c r="F37" s="220"/>
      <c r="G37" s="136" t="s">
        <v>74</v>
      </c>
      <c r="H37" s="136" t="s">
        <v>75</v>
      </c>
      <c r="I37" s="137" t="s">
        <v>76</v>
      </c>
      <c r="J37" s="52"/>
      <c r="CB37" s="93">
        <f>150*F37</f>
        <v>0</v>
      </c>
    </row>
    <row r="38" spans="1:80" ht="15" customHeight="1" thickBot="1" x14ac:dyDescent="0.2">
      <c r="A38" s="52"/>
      <c r="B38" s="222"/>
      <c r="C38" s="211"/>
      <c r="D38" s="211"/>
      <c r="E38" s="212"/>
      <c r="F38" s="293"/>
      <c r="G38" s="213"/>
      <c r="H38" s="213"/>
      <c r="I38" s="214"/>
      <c r="J38" s="52"/>
      <c r="CB38" s="93">
        <f>150*F38</f>
        <v>0</v>
      </c>
    </row>
    <row r="39" spans="1:80" ht="15" customHeight="1" x14ac:dyDescent="0.1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80" ht="15" customHeight="1" x14ac:dyDescent="0.15">
      <c r="A40" s="52"/>
      <c r="B40" s="52" t="s">
        <v>90</v>
      </c>
      <c r="C40" s="52"/>
      <c r="D40" s="52"/>
      <c r="E40" s="52"/>
      <c r="F40" s="52"/>
      <c r="G40" s="52"/>
      <c r="H40" s="52"/>
      <c r="I40" s="52"/>
      <c r="J40" s="52"/>
      <c r="CB40" s="93">
        <f>153*F40</f>
        <v>0</v>
      </c>
    </row>
    <row r="41" spans="1:80" ht="15" customHeight="1" x14ac:dyDescent="0.15">
      <c r="A41" s="52"/>
      <c r="B41" s="52" t="s">
        <v>37</v>
      </c>
      <c r="C41" s="52"/>
      <c r="D41" s="52"/>
      <c r="E41" s="52"/>
      <c r="F41" s="52"/>
      <c r="G41" s="52"/>
      <c r="H41" s="52"/>
      <c r="I41" s="52"/>
      <c r="J41" s="52"/>
      <c r="CB41" s="93">
        <f>100*F41</f>
        <v>0</v>
      </c>
    </row>
    <row r="42" spans="1:80" ht="15" customHeight="1" x14ac:dyDescent="0.15">
      <c r="A42" s="52"/>
      <c r="B42" s="52"/>
      <c r="C42" s="52"/>
      <c r="D42" s="52"/>
      <c r="E42" s="52"/>
      <c r="F42" s="52"/>
      <c r="G42" s="52"/>
      <c r="H42" s="52"/>
      <c r="I42" s="52"/>
      <c r="J42" s="52"/>
      <c r="CB42" s="93">
        <f>100*F42</f>
        <v>0</v>
      </c>
    </row>
    <row r="43" spans="1:80" ht="15" customHeight="1" x14ac:dyDescent="0.15">
      <c r="A43" s="52"/>
      <c r="B43" s="52"/>
      <c r="C43" s="52"/>
      <c r="D43" s="52"/>
      <c r="E43" s="52"/>
      <c r="F43" s="52"/>
      <c r="G43" s="52"/>
      <c r="H43" s="52"/>
      <c r="I43" s="52"/>
      <c r="J43" s="52"/>
      <c r="CB43" s="93">
        <f>100*F43</f>
        <v>0</v>
      </c>
    </row>
    <row r="44" spans="1:80" ht="15" customHeight="1" x14ac:dyDescent="0.15">
      <c r="A44" s="52" t="s">
        <v>5</v>
      </c>
      <c r="B44" s="52"/>
      <c r="C44" s="52"/>
      <c r="D44" s="330">
        <f>Inschrijfbiljet!D36</f>
        <v>0</v>
      </c>
      <c r="E44" s="331"/>
      <c r="F44" s="95" t="s">
        <v>6</v>
      </c>
      <c r="G44" s="321">
        <f>Inschrijfbiljet!H36</f>
        <v>0</v>
      </c>
      <c r="H44" s="322"/>
      <c r="I44" s="52"/>
      <c r="J44" s="52"/>
    </row>
    <row r="45" spans="1:80" ht="15" customHeight="1" x14ac:dyDescent="0.15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80" ht="15" customHeight="1" x14ac:dyDescent="0.15">
      <c r="A46" s="52" t="s">
        <v>7</v>
      </c>
      <c r="B46" s="52"/>
      <c r="C46" s="52"/>
      <c r="D46" s="317">
        <f>Inschrijfbiljet!D38:G38</f>
        <v>0</v>
      </c>
      <c r="E46" s="318"/>
      <c r="F46" s="319"/>
      <c r="G46" s="52"/>
      <c r="H46" s="52"/>
      <c r="I46" s="52"/>
      <c r="J46" s="52"/>
    </row>
    <row r="47" spans="1:80" ht="15" customHeight="1" x14ac:dyDescent="0.15">
      <c r="A47" s="52"/>
      <c r="B47" s="52"/>
      <c r="C47" s="52"/>
      <c r="D47" s="138"/>
      <c r="E47" s="138"/>
      <c r="F47" s="138"/>
      <c r="G47" s="52"/>
      <c r="H47" s="52"/>
      <c r="I47" s="52"/>
      <c r="J47" s="52"/>
    </row>
    <row r="48" spans="1:80" ht="15" customHeight="1" x14ac:dyDescent="0.15">
      <c r="A48" s="52" t="s">
        <v>8</v>
      </c>
      <c r="B48" s="52"/>
      <c r="C48" s="52"/>
      <c r="D48" s="52"/>
      <c r="E48" s="52"/>
      <c r="F48" s="52"/>
      <c r="G48" s="52"/>
      <c r="H48" s="52" t="s">
        <v>9</v>
      </c>
      <c r="J48" s="52"/>
    </row>
    <row r="49" spans="1:10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</row>
    <row r="50" spans="1:10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52"/>
    </row>
    <row r="51" spans="1:10" x14ac:dyDescent="0.15">
      <c r="A51" s="52"/>
      <c r="B51" s="52"/>
      <c r="C51" s="52"/>
      <c r="D51" s="52"/>
      <c r="E51" s="52"/>
      <c r="F51" s="52"/>
      <c r="G51" s="52"/>
      <c r="H51" s="52"/>
      <c r="I51" s="52"/>
      <c r="J51" s="52"/>
    </row>
    <row r="52" spans="1:10" x14ac:dyDescent="0.15">
      <c r="A52" s="52"/>
      <c r="B52" s="52"/>
      <c r="C52" s="52"/>
      <c r="D52" s="52"/>
      <c r="E52" s="52"/>
      <c r="F52" s="52"/>
      <c r="G52" s="52"/>
      <c r="H52" s="52"/>
      <c r="I52" s="52"/>
      <c r="J52" s="52"/>
    </row>
    <row r="53" spans="1:10" x14ac:dyDescent="0.15">
      <c r="J53" s="52"/>
    </row>
    <row r="55" spans="1:10" x14ac:dyDescent="0.15">
      <c r="H55" s="52"/>
    </row>
  </sheetData>
  <sheetProtection algorithmName="SHA-512" hashValue="aIhWKmr9dIL3dsQhJI3BN4TqPM9fnlt0rs0oZjyYRiooYoDh9imXUEkAPsxWN6sX8QQ9ibY1pQAwIGfE/M7UKg==" saltValue="oudDdMrPe7PZE/cCDf5VdA==" spinCount="100000" sheet="1" objects="1" scenarios="1" selectLockedCells="1"/>
  <mergeCells count="11">
    <mergeCell ref="D46:F46"/>
    <mergeCell ref="B1:I1"/>
    <mergeCell ref="G44:H44"/>
    <mergeCell ref="B22:H23"/>
    <mergeCell ref="E6:G6"/>
    <mergeCell ref="D44:E44"/>
    <mergeCell ref="A10:J10"/>
    <mergeCell ref="A9:J9"/>
    <mergeCell ref="A8:J8"/>
    <mergeCell ref="A4:J4"/>
    <mergeCell ref="A3:J3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75" orientation="portrait" r:id="rId1"/>
  <headerFooter alignWithMargins="0">
    <oddHeader>&amp;C&amp;G</oddHeader>
    <oddFooter xml:space="preserve">&amp;C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pageSetUpPr fitToPage="1"/>
  </sheetPr>
  <dimension ref="A1:CE53"/>
  <sheetViews>
    <sheetView showZeros="0" view="pageBreakPreview" zoomScale="80" zoomScaleSheetLayoutView="80" workbookViewId="0">
      <selection activeCell="H27" sqref="H27"/>
    </sheetView>
  </sheetViews>
  <sheetFormatPr defaultColWidth="8.85546875" defaultRowHeight="11.25" x14ac:dyDescent="0.15"/>
  <cols>
    <col min="1" max="1" width="2.7109375" style="54" customWidth="1"/>
    <col min="2" max="2" width="3" style="54" customWidth="1"/>
    <col min="3" max="3" width="11.42578125" style="54" customWidth="1"/>
    <col min="4" max="4" width="8.85546875" style="54"/>
    <col min="5" max="5" width="25.7109375" style="54" customWidth="1"/>
    <col min="6" max="6" width="22.140625" style="54" customWidth="1"/>
    <col min="7" max="7" width="32.28515625" style="54" customWidth="1"/>
    <col min="8" max="8" width="14" style="54" customWidth="1"/>
    <col min="9" max="9" width="14.42578125" style="54" customWidth="1"/>
    <col min="10" max="11" width="8.85546875" style="54"/>
    <col min="12" max="79" width="9.140625" style="54" customWidth="1"/>
    <col min="80" max="80" width="9.140625" style="54" hidden="1" customWidth="1"/>
    <col min="81" max="81" width="11.85546875" style="54" hidden="1" customWidth="1"/>
    <col min="82" max="83" width="9.140625" style="54" hidden="1" customWidth="1"/>
    <col min="84" max="16384" width="8.85546875" style="54"/>
  </cols>
  <sheetData>
    <row r="1" spans="1:81" x14ac:dyDescent="0.15">
      <c r="A1" s="52"/>
      <c r="B1" s="320" t="str">
        <f>Inschrijfbiljet!A1</f>
        <v>Inschrijfformulieren Summa College</v>
      </c>
      <c r="C1" s="320"/>
      <c r="D1" s="320"/>
      <c r="E1" s="320"/>
      <c r="F1" s="320"/>
      <c r="G1" s="320"/>
      <c r="H1" s="320"/>
      <c r="I1" s="320"/>
      <c r="J1" s="52"/>
    </row>
    <row r="2" spans="1:8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81" x14ac:dyDescent="0.15">
      <c r="A3" s="25" t="s">
        <v>142</v>
      </c>
      <c r="B3" s="25"/>
      <c r="C3" s="25"/>
      <c r="D3" s="25"/>
      <c r="E3" s="25"/>
      <c r="F3" s="25"/>
      <c r="G3" s="25"/>
      <c r="H3" s="25"/>
      <c r="I3" s="25"/>
      <c r="J3" s="52"/>
    </row>
    <row r="4" spans="1:81" s="96" customFormat="1" ht="15" customHeight="1" x14ac:dyDescent="0.15">
      <c r="A4" s="53"/>
      <c r="B4" s="53"/>
      <c r="D4" s="320" t="s">
        <v>224</v>
      </c>
      <c r="E4" s="320"/>
      <c r="F4" s="320"/>
      <c r="G4" s="320"/>
      <c r="H4" s="320"/>
      <c r="I4" s="53"/>
      <c r="J4" s="53"/>
    </row>
    <row r="5" spans="1:81" ht="15" customHeight="1" x14ac:dyDescent="0.15">
      <c r="A5" s="53"/>
      <c r="B5" s="52"/>
      <c r="C5" s="52"/>
      <c r="D5" s="52"/>
      <c r="E5" s="52"/>
      <c r="F5" s="52"/>
      <c r="G5" s="52"/>
      <c r="H5" s="52"/>
      <c r="I5" s="52"/>
      <c r="J5" s="52"/>
    </row>
    <row r="6" spans="1:81" s="57" customFormat="1" ht="20.100000000000001" customHeight="1" x14ac:dyDescent="0.2">
      <c r="A6" s="55"/>
      <c r="B6" s="55"/>
      <c r="C6" s="56" t="s">
        <v>10</v>
      </c>
      <c r="D6" s="97"/>
      <c r="E6" s="327">
        <f>Inschrijfbiljet!E4:H4</f>
        <v>0</v>
      </c>
      <c r="F6" s="328"/>
      <c r="G6" s="329"/>
      <c r="H6" s="58"/>
      <c r="I6" s="58"/>
      <c r="J6" s="58"/>
    </row>
    <row r="7" spans="1:81" ht="15" customHeight="1" x14ac:dyDescent="0.15">
      <c r="A7" s="53"/>
      <c r="B7" s="52"/>
      <c r="C7" s="52"/>
      <c r="D7" s="52"/>
      <c r="E7" s="52"/>
      <c r="F7" s="52"/>
      <c r="G7" s="52"/>
      <c r="H7" s="52"/>
      <c r="I7" s="52"/>
      <c r="J7" s="52"/>
    </row>
    <row r="8" spans="1:81" ht="15" customHeight="1" x14ac:dyDescent="0.15">
      <c r="A8" s="332" t="s">
        <v>225</v>
      </c>
      <c r="B8" s="332"/>
      <c r="C8" s="332"/>
      <c r="D8" s="332"/>
      <c r="E8" s="332"/>
      <c r="F8" s="332"/>
      <c r="G8" s="332"/>
      <c r="H8" s="332"/>
      <c r="I8" s="332"/>
      <c r="J8" s="332"/>
    </row>
    <row r="9" spans="1:81" ht="15" customHeight="1" x14ac:dyDescent="0.15">
      <c r="A9" s="332" t="s">
        <v>104</v>
      </c>
      <c r="B9" s="332"/>
      <c r="C9" s="332"/>
      <c r="D9" s="332"/>
      <c r="E9" s="332"/>
      <c r="F9" s="332"/>
      <c r="G9" s="332"/>
      <c r="H9" s="332"/>
      <c r="I9" s="332"/>
      <c r="J9" s="332"/>
    </row>
    <row r="10" spans="1:81" ht="15" customHeight="1" x14ac:dyDescent="0.15">
      <c r="A10" s="332" t="s">
        <v>63</v>
      </c>
      <c r="B10" s="332"/>
      <c r="C10" s="332"/>
      <c r="D10" s="332"/>
      <c r="E10" s="332"/>
      <c r="F10" s="332"/>
      <c r="G10" s="332"/>
      <c r="H10" s="332"/>
      <c r="I10" s="332"/>
      <c r="J10" s="332"/>
    </row>
    <row r="11" spans="1:81" ht="15" customHeight="1" x14ac:dyDescent="0.15">
      <c r="A11" s="52"/>
      <c r="B11" s="52"/>
      <c r="C11" s="52"/>
      <c r="D11" s="52"/>
      <c r="E11" s="52"/>
      <c r="F11" s="52"/>
      <c r="G11" s="52"/>
      <c r="H11" s="52"/>
      <c r="I11" s="52"/>
      <c r="J11" s="52"/>
    </row>
    <row r="12" spans="1:81" s="96" customFormat="1" ht="15" customHeight="1" thickBot="1" x14ac:dyDescent="0.2">
      <c r="A12" s="53" t="s">
        <v>14</v>
      </c>
      <c r="B12" s="53" t="s">
        <v>15</v>
      </c>
      <c r="C12" s="53"/>
      <c r="D12" s="53"/>
      <c r="E12" s="53"/>
      <c r="F12" s="53"/>
      <c r="G12" s="53"/>
      <c r="H12" s="53"/>
      <c r="I12" s="53"/>
      <c r="J12" s="53"/>
    </row>
    <row r="13" spans="1:81" ht="15" customHeight="1" x14ac:dyDescent="0.15">
      <c r="A13" s="52"/>
      <c r="B13" s="59" t="s">
        <v>2</v>
      </c>
      <c r="C13" s="60" t="s">
        <v>19</v>
      </c>
      <c r="D13" s="60"/>
      <c r="E13" s="60"/>
      <c r="F13" s="60"/>
      <c r="G13" s="61" t="s">
        <v>16</v>
      </c>
      <c r="H13" s="62" t="s">
        <v>17</v>
      </c>
      <c r="I13" s="63"/>
      <c r="J13" s="52"/>
    </row>
    <row r="14" spans="1:81" ht="15" customHeight="1" x14ac:dyDescent="0.15">
      <c r="A14" s="52"/>
      <c r="B14" s="64" t="s">
        <v>2</v>
      </c>
      <c r="C14" s="65" t="s">
        <v>92</v>
      </c>
      <c r="D14" s="65"/>
      <c r="E14" s="65"/>
      <c r="F14" s="115"/>
      <c r="G14" s="66" t="s">
        <v>20</v>
      </c>
      <c r="H14" s="67" t="s">
        <v>68</v>
      </c>
      <c r="I14" s="68"/>
      <c r="J14" s="52"/>
      <c r="CC14" s="54">
        <f>12000*(F14/100+1)</f>
        <v>12000</v>
      </c>
    </row>
    <row r="15" spans="1:81" ht="15" customHeight="1" x14ac:dyDescent="0.15">
      <c r="A15" s="52"/>
      <c r="B15" s="64"/>
      <c r="C15" s="65" t="s">
        <v>93</v>
      </c>
      <c r="D15" s="65"/>
      <c r="E15" s="65"/>
      <c r="F15" s="115"/>
      <c r="G15" s="66" t="s">
        <v>20</v>
      </c>
      <c r="H15" s="69" t="s">
        <v>69</v>
      </c>
      <c r="I15" s="68"/>
      <c r="J15" s="52"/>
      <c r="CC15" s="54">
        <f>3000*(F15/100+1)</f>
        <v>3000</v>
      </c>
    </row>
    <row r="16" spans="1:81" ht="15" customHeight="1" x14ac:dyDescent="0.15">
      <c r="A16" s="52"/>
      <c r="B16" s="70"/>
      <c r="C16" s="65"/>
      <c r="D16" s="65"/>
      <c r="E16" s="65"/>
      <c r="F16" s="122"/>
      <c r="G16" s="71" t="s">
        <v>16</v>
      </c>
      <c r="H16" s="72" t="s">
        <v>70</v>
      </c>
      <c r="I16" s="73" t="s">
        <v>21</v>
      </c>
      <c r="J16" s="52"/>
    </row>
    <row r="17" spans="1:83" ht="15" customHeight="1" x14ac:dyDescent="0.15">
      <c r="A17" s="52"/>
      <c r="B17" s="64" t="s">
        <v>22</v>
      </c>
      <c r="C17" s="74"/>
      <c r="D17" s="74"/>
      <c r="E17" s="74"/>
      <c r="F17" s="74"/>
      <c r="G17" s="66" t="s">
        <v>16</v>
      </c>
      <c r="H17" s="67" t="s">
        <v>18</v>
      </c>
      <c r="I17" s="75"/>
      <c r="J17" s="52"/>
    </row>
    <row r="18" spans="1:83" ht="15" customHeight="1" x14ac:dyDescent="0.15">
      <c r="A18" s="52"/>
      <c r="B18" s="64" t="s">
        <v>23</v>
      </c>
      <c r="C18" s="74"/>
      <c r="D18" s="74"/>
      <c r="E18" s="74"/>
      <c r="F18" s="115"/>
      <c r="G18" s="66" t="s">
        <v>20</v>
      </c>
      <c r="H18" s="69" t="s">
        <v>71</v>
      </c>
      <c r="I18" s="75"/>
      <c r="J18" s="52"/>
      <c r="CC18" s="54">
        <f>10000*(F18/100+1)</f>
        <v>10000</v>
      </c>
    </row>
    <row r="19" spans="1:83" ht="15" customHeight="1" x14ac:dyDescent="0.15">
      <c r="A19" s="52"/>
      <c r="B19" s="64"/>
      <c r="C19" s="74"/>
      <c r="D19" s="74"/>
      <c r="E19" s="74"/>
      <c r="F19" s="74"/>
      <c r="G19" s="66" t="s">
        <v>61</v>
      </c>
      <c r="H19" s="67" t="s">
        <v>72</v>
      </c>
      <c r="I19" s="73" t="s">
        <v>24</v>
      </c>
      <c r="J19" s="52"/>
    </row>
    <row r="20" spans="1:83" ht="15" customHeight="1" thickBot="1" x14ac:dyDescent="0.2">
      <c r="A20" s="52"/>
      <c r="B20" s="64" t="s">
        <v>215</v>
      </c>
      <c r="C20" s="74"/>
      <c r="D20" s="74"/>
      <c r="E20" s="74"/>
      <c r="F20" s="94"/>
      <c r="G20" s="66"/>
      <c r="H20" s="98"/>
      <c r="I20" s="99" t="s">
        <v>62</v>
      </c>
      <c r="J20" s="52"/>
    </row>
    <row r="21" spans="1:83" ht="15" customHeight="1" x14ac:dyDescent="0.15">
      <c r="A21" s="52"/>
      <c r="B21" s="64" t="s">
        <v>64</v>
      </c>
      <c r="C21" s="74"/>
      <c r="D21" s="74"/>
      <c r="E21" s="74"/>
      <c r="F21" s="94"/>
      <c r="G21" s="66"/>
      <c r="H21" s="98"/>
      <c r="I21" s="100" t="s">
        <v>25</v>
      </c>
      <c r="J21" s="52"/>
    </row>
    <row r="22" spans="1:83" ht="15" customHeight="1" x14ac:dyDescent="0.15">
      <c r="A22" s="52"/>
      <c r="B22" s="64" t="s">
        <v>216</v>
      </c>
      <c r="C22" s="74"/>
      <c r="D22" s="74"/>
      <c r="E22" s="74"/>
      <c r="F22" s="74"/>
      <c r="G22" s="74"/>
      <c r="H22" s="101"/>
      <c r="I22" s="102" t="s">
        <v>38</v>
      </c>
      <c r="J22" s="52"/>
    </row>
    <row r="23" spans="1:83" ht="15" customHeight="1" thickBot="1" x14ac:dyDescent="0.2">
      <c r="A23" s="52"/>
      <c r="B23" s="335" t="s">
        <v>65</v>
      </c>
      <c r="C23" s="336"/>
      <c r="D23" s="336"/>
      <c r="E23" s="336"/>
      <c r="F23" s="336"/>
      <c r="G23" s="336"/>
      <c r="H23" s="337"/>
      <c r="I23" s="103"/>
      <c r="J23" s="52"/>
    </row>
    <row r="24" spans="1:83" ht="15" customHeight="1" thickBot="1" x14ac:dyDescent="0.2">
      <c r="A24" s="52"/>
      <c r="B24" s="338"/>
      <c r="C24" s="339"/>
      <c r="D24" s="339"/>
      <c r="E24" s="339"/>
      <c r="F24" s="339"/>
      <c r="G24" s="339"/>
      <c r="H24" s="340"/>
      <c r="I24" s="76" t="s">
        <v>39</v>
      </c>
      <c r="J24" s="52"/>
      <c r="CC24" s="54">
        <f>CC14+CC15+CC18+CC38*CC30+CC39*CC30+CC40*CC29+CC41*CC29</f>
        <v>25000</v>
      </c>
      <c r="CD24" s="77">
        <f>CC24*CE30</f>
        <v>25000</v>
      </c>
    </row>
    <row r="25" spans="1:83" ht="15" customHeight="1" x14ac:dyDescent="0.15">
      <c r="A25" s="52"/>
      <c r="B25" s="52"/>
      <c r="C25" s="52"/>
      <c r="D25" s="52"/>
      <c r="E25" s="52"/>
      <c r="F25" s="52"/>
      <c r="G25" s="52"/>
      <c r="H25" s="52"/>
      <c r="I25" s="52"/>
      <c r="J25" s="52"/>
    </row>
    <row r="26" spans="1:83" ht="15" customHeight="1" x14ac:dyDescent="0.15">
      <c r="A26" s="52"/>
      <c r="B26" s="273"/>
      <c r="C26" s="274"/>
      <c r="D26" s="274"/>
      <c r="E26" s="274"/>
      <c r="F26" s="52" t="s">
        <v>214</v>
      </c>
      <c r="G26" s="52"/>
      <c r="H26" s="52"/>
      <c r="I26" s="52"/>
      <c r="J26" s="52"/>
    </row>
    <row r="27" spans="1:83" ht="15" customHeight="1" x14ac:dyDescent="0.15">
      <c r="A27" s="52"/>
      <c r="B27" s="275"/>
      <c r="C27" s="274"/>
      <c r="D27" s="274"/>
      <c r="E27" s="274"/>
      <c r="F27" s="52" t="s">
        <v>140</v>
      </c>
      <c r="G27" s="52"/>
      <c r="H27" s="116"/>
      <c r="I27" s="52" t="s">
        <v>40</v>
      </c>
      <c r="J27" s="52"/>
      <c r="CD27" s="54">
        <f>H27%+1</f>
        <v>1</v>
      </c>
    </row>
    <row r="28" spans="1:83" ht="15" customHeight="1" x14ac:dyDescent="0.15">
      <c r="A28" s="52"/>
      <c r="B28" s="274"/>
      <c r="C28" s="274"/>
      <c r="D28" s="274"/>
      <c r="E28" s="274"/>
      <c r="F28" s="52" t="s">
        <v>139</v>
      </c>
      <c r="G28" s="52"/>
      <c r="H28" s="116"/>
      <c r="I28" s="52" t="s">
        <v>40</v>
      </c>
      <c r="J28" s="52"/>
      <c r="CD28" s="54">
        <f>H28%+1</f>
        <v>1</v>
      </c>
    </row>
    <row r="29" spans="1:83" ht="15" customHeight="1" thickBot="1" x14ac:dyDescent="0.2">
      <c r="A29" s="52"/>
      <c r="B29" s="274"/>
      <c r="C29" s="274"/>
      <c r="D29" s="294"/>
      <c r="E29" s="274"/>
      <c r="F29" s="52" t="s">
        <v>141</v>
      </c>
      <c r="G29" s="52"/>
      <c r="H29" s="116"/>
      <c r="I29" s="52" t="s">
        <v>40</v>
      </c>
      <c r="J29" s="52"/>
      <c r="CC29" s="54">
        <f>D29</f>
        <v>0</v>
      </c>
      <c r="CD29" s="104">
        <f>H29%+1</f>
        <v>1</v>
      </c>
    </row>
    <row r="30" spans="1:83" ht="15" customHeight="1" x14ac:dyDescent="0.15">
      <c r="A30" s="52"/>
      <c r="B30" s="274"/>
      <c r="C30" s="274"/>
      <c r="D30" s="294"/>
      <c r="E30" s="274"/>
      <c r="F30" s="52"/>
      <c r="G30" s="52"/>
      <c r="H30" s="52"/>
      <c r="I30" s="52"/>
      <c r="J30" s="52"/>
      <c r="CC30" s="54">
        <f>D30</f>
        <v>0</v>
      </c>
      <c r="CD30" s="54">
        <f>SUM(CD27:CD29)</f>
        <v>3</v>
      </c>
      <c r="CE30" s="54">
        <f>CD30/3</f>
        <v>1</v>
      </c>
    </row>
    <row r="31" spans="1:83" ht="15" customHeight="1" x14ac:dyDescent="0.15">
      <c r="A31" s="52"/>
      <c r="B31" s="52"/>
      <c r="C31" s="52"/>
      <c r="D31" s="105"/>
      <c r="E31" s="52"/>
      <c r="F31" s="52"/>
      <c r="G31" s="52"/>
      <c r="H31" s="52"/>
      <c r="I31" s="52"/>
      <c r="J31" s="52"/>
    </row>
    <row r="32" spans="1:83" ht="15" customHeight="1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</row>
    <row r="33" spans="1:81" s="96" customFormat="1" ht="15" customHeight="1" thickBot="1" x14ac:dyDescent="0.2">
      <c r="A33" s="53" t="s">
        <v>26</v>
      </c>
      <c r="B33" s="53" t="s">
        <v>41</v>
      </c>
      <c r="C33" s="53"/>
      <c r="D33" s="53"/>
      <c r="E33" s="53"/>
      <c r="F33" s="53"/>
      <c r="G33" s="53"/>
      <c r="H33" s="106"/>
      <c r="I33" s="53"/>
      <c r="J33" s="53"/>
    </row>
    <row r="34" spans="1:81" ht="15" customHeight="1" thickBot="1" x14ac:dyDescent="0.2">
      <c r="A34" s="52"/>
      <c r="B34" s="78" t="s">
        <v>28</v>
      </c>
      <c r="C34" s="79"/>
      <c r="D34" s="79"/>
      <c r="E34" s="79"/>
      <c r="F34" s="79"/>
      <c r="G34" s="79"/>
      <c r="H34" s="79"/>
      <c r="I34" s="107"/>
      <c r="J34" s="52"/>
    </row>
    <row r="35" spans="1:81" s="85" customFormat="1" ht="15" customHeight="1" x14ac:dyDescent="0.15">
      <c r="A35" s="52"/>
      <c r="B35" s="80"/>
      <c r="C35" s="81"/>
      <c r="D35" s="81"/>
      <c r="E35" s="81"/>
      <c r="F35" s="82" t="s">
        <v>29</v>
      </c>
      <c r="G35" s="82" t="s">
        <v>29</v>
      </c>
      <c r="H35" s="82" t="s">
        <v>29</v>
      </c>
      <c r="I35" s="83" t="s">
        <v>30</v>
      </c>
      <c r="J35" s="84"/>
    </row>
    <row r="36" spans="1:81" s="92" customFormat="1" x14ac:dyDescent="0.15">
      <c r="A36" s="52"/>
      <c r="B36" s="86"/>
      <c r="C36" s="87"/>
      <c r="D36" s="87"/>
      <c r="E36" s="87"/>
      <c r="F36" s="88" t="s">
        <v>31</v>
      </c>
      <c r="G36" s="88" t="s">
        <v>53</v>
      </c>
      <c r="H36" s="89" t="s">
        <v>32</v>
      </c>
      <c r="I36" s="90" t="s">
        <v>33</v>
      </c>
      <c r="J36" s="91"/>
    </row>
    <row r="37" spans="1:81" s="92" customFormat="1" ht="15" customHeight="1" x14ac:dyDescent="0.15">
      <c r="A37" s="52"/>
      <c r="B37" s="86"/>
      <c r="C37" s="87"/>
      <c r="D37" s="87"/>
      <c r="E37" s="87"/>
      <c r="F37" s="108" t="s">
        <v>34</v>
      </c>
      <c r="G37" s="108" t="s">
        <v>34</v>
      </c>
      <c r="H37" s="108" t="s">
        <v>35</v>
      </c>
      <c r="I37" s="109" t="s">
        <v>36</v>
      </c>
      <c r="J37" s="91"/>
    </row>
    <row r="38" spans="1:81" ht="15" customHeight="1" thickBot="1" x14ac:dyDescent="0.2">
      <c r="A38" s="52"/>
      <c r="B38" s="276" t="s">
        <v>2</v>
      </c>
      <c r="C38" s="277" t="s">
        <v>213</v>
      </c>
      <c r="D38" s="277"/>
      <c r="E38" s="278"/>
      <c r="F38" s="279"/>
      <c r="G38" s="280" t="s">
        <v>74</v>
      </c>
      <c r="H38" s="280" t="s">
        <v>75</v>
      </c>
      <c r="I38" s="281" t="s">
        <v>76</v>
      </c>
      <c r="J38" s="52"/>
      <c r="CC38" s="93">
        <f>F38*500</f>
        <v>0</v>
      </c>
    </row>
    <row r="39" spans="1:81" ht="15" customHeight="1" x14ac:dyDescent="0.15">
      <c r="A39" s="52"/>
      <c r="B39" s="52"/>
      <c r="C39" s="52"/>
      <c r="D39" s="52"/>
      <c r="E39" s="52"/>
      <c r="F39" s="52"/>
      <c r="G39" s="52"/>
      <c r="H39" s="52"/>
      <c r="I39" s="52"/>
      <c r="J39" s="52"/>
      <c r="CC39" s="93">
        <f>F39*500</f>
        <v>0</v>
      </c>
    </row>
    <row r="40" spans="1:81" ht="15" customHeight="1" x14ac:dyDescent="0.15">
      <c r="A40" s="52"/>
      <c r="B40" s="52" t="s">
        <v>90</v>
      </c>
      <c r="C40" s="52"/>
      <c r="D40" s="52"/>
      <c r="E40" s="52"/>
      <c r="F40" s="52"/>
      <c r="G40" s="52"/>
      <c r="H40" s="52"/>
      <c r="I40" s="52"/>
      <c r="J40" s="52"/>
      <c r="CC40" s="93">
        <f>F40*500</f>
        <v>0</v>
      </c>
    </row>
    <row r="41" spans="1:81" ht="15" customHeight="1" x14ac:dyDescent="0.15">
      <c r="A41" s="52"/>
      <c r="B41" s="52" t="s">
        <v>37</v>
      </c>
      <c r="C41" s="52"/>
      <c r="D41" s="52"/>
      <c r="E41" s="52"/>
      <c r="F41" s="52"/>
      <c r="G41" s="52"/>
      <c r="H41" s="52"/>
      <c r="I41" s="52"/>
      <c r="J41" s="52"/>
      <c r="CC41" s="93">
        <f>F41*500</f>
        <v>0</v>
      </c>
    </row>
    <row r="42" spans="1:81" ht="15" customHeight="1" x14ac:dyDescent="0.1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81" ht="15" customHeight="1" x14ac:dyDescent="0.15">
      <c r="A43" s="52"/>
      <c r="B43" s="52"/>
      <c r="C43" s="52"/>
      <c r="D43" s="52"/>
      <c r="E43" s="52"/>
      <c r="F43" s="52"/>
      <c r="G43" s="52"/>
      <c r="H43" s="52"/>
      <c r="I43" s="52"/>
      <c r="J43" s="52"/>
    </row>
    <row r="44" spans="1:81" ht="15" customHeight="1" x14ac:dyDescent="0.15">
      <c r="A44" s="52" t="s">
        <v>5</v>
      </c>
      <c r="B44" s="52"/>
      <c r="C44" s="52"/>
      <c r="D44" s="330">
        <f>Inschrijfbiljet!D36:F36</f>
        <v>0</v>
      </c>
      <c r="E44" s="331"/>
      <c r="F44" s="95" t="s">
        <v>6</v>
      </c>
      <c r="G44" s="333">
        <f>Inschrijfbiljet!H36</f>
        <v>0</v>
      </c>
      <c r="H44" s="334"/>
      <c r="I44" s="52"/>
      <c r="J44" s="52"/>
    </row>
    <row r="45" spans="1:81" ht="15" customHeight="1" x14ac:dyDescent="0.15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81" ht="15" customHeight="1" x14ac:dyDescent="0.15">
      <c r="A46" s="52" t="s">
        <v>7</v>
      </c>
      <c r="B46" s="52"/>
      <c r="C46" s="52"/>
      <c r="D46" s="52"/>
      <c r="E46" s="52"/>
      <c r="F46" s="52"/>
      <c r="G46" s="52"/>
      <c r="H46" s="52"/>
      <c r="I46" s="52"/>
      <c r="J46" s="52"/>
    </row>
    <row r="47" spans="1:81" ht="15" customHeight="1" x14ac:dyDescent="0.15">
      <c r="A47" s="52"/>
      <c r="B47" s="52"/>
      <c r="C47" s="52"/>
      <c r="D47" s="317">
        <f>Inschrijfbiljet!D38:G38</f>
        <v>0</v>
      </c>
      <c r="E47" s="318"/>
      <c r="F47" s="319"/>
      <c r="G47" s="52"/>
      <c r="H47" s="52"/>
      <c r="I47" s="52"/>
      <c r="J47" s="52"/>
    </row>
    <row r="48" spans="1:81" ht="15" customHeight="1" x14ac:dyDescent="0.15">
      <c r="A48" s="52" t="s">
        <v>8</v>
      </c>
      <c r="B48" s="52"/>
      <c r="C48" s="52"/>
      <c r="D48" s="52"/>
      <c r="E48" s="52"/>
      <c r="F48" s="52"/>
      <c r="G48" s="52"/>
      <c r="H48" s="52" t="s">
        <v>9</v>
      </c>
      <c r="I48" s="52"/>
      <c r="J48" s="52"/>
    </row>
    <row r="49" spans="1:10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</row>
    <row r="50" spans="1:10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52"/>
    </row>
    <row r="51" spans="1:10" x14ac:dyDescent="0.15">
      <c r="A51" s="52"/>
      <c r="B51" s="52"/>
      <c r="C51" s="52"/>
      <c r="D51" s="52"/>
      <c r="E51" s="52"/>
      <c r="F51" s="52"/>
      <c r="G51" s="52"/>
      <c r="H51" s="52"/>
      <c r="I51" s="52"/>
      <c r="J51" s="52"/>
    </row>
    <row r="52" spans="1:10" x14ac:dyDescent="0.15">
      <c r="A52" s="52"/>
      <c r="B52" s="52"/>
      <c r="C52" s="52"/>
      <c r="D52" s="52"/>
      <c r="E52" s="52"/>
      <c r="F52" s="52"/>
      <c r="G52" s="52"/>
      <c r="H52" s="52"/>
      <c r="I52" s="52"/>
      <c r="J52" s="52"/>
    </row>
    <row r="53" spans="1:10" x14ac:dyDescent="0.15">
      <c r="J53" s="52"/>
    </row>
  </sheetData>
  <sheetProtection algorithmName="SHA-512" hashValue="OVMC43IrghF/OHftjnGD98eQJe/TjzUH99o38SicqvS3LY3yb2kz+vzLu11WCunzhpjgUbg4lp7PjEzE5q93ow==" saltValue="0M9PQGSc+KREP/pdHKCwAQ==" spinCount="100000" sheet="1" objects="1" scenarios="1" selectLockedCells="1"/>
  <mergeCells count="10">
    <mergeCell ref="D47:F47"/>
    <mergeCell ref="G44:H44"/>
    <mergeCell ref="B1:I1"/>
    <mergeCell ref="D4:H4"/>
    <mergeCell ref="B23:H24"/>
    <mergeCell ref="E6:G6"/>
    <mergeCell ref="D44:E44"/>
    <mergeCell ref="A8:J8"/>
    <mergeCell ref="A9:J9"/>
    <mergeCell ref="A10:J10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61" orientation="portrait" r:id="rId1"/>
  <headerFooter alignWithMargins="0">
    <oddHeader>&amp;C&amp;G</oddHeader>
    <oddFooter xml:space="preserve">&amp;C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pageSetUpPr fitToPage="1"/>
  </sheetPr>
  <dimension ref="A3:K47"/>
  <sheetViews>
    <sheetView showRowColHeaders="0" showZeros="0" view="pageBreakPreview" zoomScaleSheetLayoutView="100" workbookViewId="0">
      <selection activeCell="H18" sqref="H18:J18"/>
    </sheetView>
  </sheetViews>
  <sheetFormatPr defaultColWidth="8.85546875" defaultRowHeight="12.75" x14ac:dyDescent="0.2"/>
  <cols>
    <col min="1" max="1" width="8.85546875" style="123"/>
    <col min="2" max="2" width="13" style="123" customWidth="1"/>
    <col min="3" max="7" width="8.85546875" style="123"/>
    <col min="8" max="9" width="9.140625" style="123" customWidth="1"/>
    <col min="10" max="10" width="6.140625" style="123" customWidth="1"/>
    <col min="11" max="16384" width="8.85546875" style="123"/>
  </cols>
  <sheetData>
    <row r="3" spans="2:11" ht="18" x14ac:dyDescent="0.25">
      <c r="B3" s="373" t="str">
        <f>Inschrijfbiljet!A1</f>
        <v>Inschrijfformulieren Summa College</v>
      </c>
      <c r="C3" s="373"/>
      <c r="D3" s="373"/>
      <c r="E3" s="373"/>
      <c r="F3" s="373"/>
      <c r="G3" s="373"/>
      <c r="H3" s="373"/>
      <c r="I3" s="373"/>
      <c r="J3" s="373"/>
      <c r="K3" s="373"/>
    </row>
    <row r="5" spans="2:11" ht="15" x14ac:dyDescent="0.25">
      <c r="B5" s="341" t="s">
        <v>217</v>
      </c>
      <c r="C5" s="341"/>
      <c r="D5" s="341"/>
      <c r="E5" s="341"/>
      <c r="F5" s="341"/>
      <c r="G5" s="341"/>
      <c r="H5" s="341"/>
      <c r="I5" s="341"/>
      <c r="J5" s="341"/>
      <c r="K5" s="341"/>
    </row>
    <row r="7" spans="2:11" ht="18" x14ac:dyDescent="0.2">
      <c r="B7" s="17" t="s">
        <v>10</v>
      </c>
      <c r="D7" s="345">
        <f>Inschrijfbiljet!E4</f>
        <v>0</v>
      </c>
      <c r="E7" s="346"/>
      <c r="F7" s="346"/>
      <c r="G7" s="346"/>
      <c r="H7" s="346"/>
      <c r="I7" s="347"/>
      <c r="J7" s="124"/>
    </row>
    <row r="8" spans="2:11" ht="18" x14ac:dyDescent="0.2">
      <c r="B8" s="17"/>
      <c r="D8" s="18"/>
      <c r="E8" s="18"/>
      <c r="F8" s="18"/>
      <c r="G8" s="18"/>
      <c r="H8" s="18"/>
      <c r="I8" s="18"/>
      <c r="J8" s="125"/>
    </row>
    <row r="9" spans="2:11" x14ac:dyDescent="0.2">
      <c r="F9" s="125"/>
      <c r="G9" s="125"/>
      <c r="H9" s="125"/>
      <c r="I9" s="125"/>
    </row>
    <row r="10" spans="2:11" ht="13.5" thickBot="1" x14ac:dyDescent="0.25">
      <c r="E10" s="125"/>
    </row>
    <row r="11" spans="2:11" x14ac:dyDescent="0.2">
      <c r="B11" s="348" t="s">
        <v>83</v>
      </c>
      <c r="C11" s="349"/>
      <c r="D11" s="349"/>
      <c r="E11" s="355" t="s">
        <v>11</v>
      </c>
      <c r="F11" s="355"/>
      <c r="G11" s="355"/>
      <c r="H11" s="355"/>
      <c r="I11" s="355"/>
      <c r="J11" s="356"/>
      <c r="K11" s="125"/>
    </row>
    <row r="12" spans="2:11" ht="13.5" thickBot="1" x14ac:dyDescent="0.25">
      <c r="B12" s="350"/>
      <c r="C12" s="351"/>
      <c r="D12" s="351"/>
      <c r="E12" s="352" t="s">
        <v>12</v>
      </c>
      <c r="F12" s="352"/>
      <c r="G12" s="352"/>
      <c r="H12" s="352" t="s">
        <v>55</v>
      </c>
      <c r="I12" s="352"/>
      <c r="J12" s="357"/>
      <c r="K12" s="125"/>
    </row>
    <row r="13" spans="2:11" x14ac:dyDescent="0.2">
      <c r="B13" s="353"/>
      <c r="C13" s="354"/>
      <c r="D13" s="354"/>
      <c r="E13" s="358"/>
      <c r="F13" s="358"/>
      <c r="G13" s="374"/>
      <c r="H13" s="358"/>
      <c r="I13" s="358"/>
      <c r="J13" s="359"/>
    </row>
    <row r="14" spans="2:11" x14ac:dyDescent="0.2">
      <c r="B14" s="342"/>
      <c r="C14" s="343"/>
      <c r="D14" s="343"/>
      <c r="E14" s="343"/>
      <c r="F14" s="343"/>
      <c r="G14" s="360"/>
      <c r="H14" s="343"/>
      <c r="I14" s="343"/>
      <c r="J14" s="344"/>
    </row>
    <row r="15" spans="2:11" x14ac:dyDescent="0.2">
      <c r="B15" s="342"/>
      <c r="C15" s="343"/>
      <c r="D15" s="343"/>
      <c r="E15" s="343"/>
      <c r="F15" s="343"/>
      <c r="G15" s="360"/>
      <c r="H15" s="343"/>
      <c r="I15" s="343"/>
      <c r="J15" s="344"/>
    </row>
    <row r="16" spans="2:11" x14ac:dyDescent="0.2">
      <c r="B16" s="342"/>
      <c r="C16" s="343"/>
      <c r="D16" s="343"/>
      <c r="E16" s="343"/>
      <c r="F16" s="343"/>
      <c r="G16" s="360"/>
      <c r="H16" s="343"/>
      <c r="I16" s="343"/>
      <c r="J16" s="344"/>
    </row>
    <row r="17" spans="2:10" x14ac:dyDescent="0.2">
      <c r="B17" s="342"/>
      <c r="C17" s="343"/>
      <c r="D17" s="343"/>
      <c r="E17" s="343"/>
      <c r="F17" s="343"/>
      <c r="G17" s="360"/>
      <c r="H17" s="343"/>
      <c r="I17" s="343"/>
      <c r="J17" s="344"/>
    </row>
    <row r="18" spans="2:10" x14ac:dyDescent="0.2">
      <c r="B18" s="342"/>
      <c r="C18" s="343"/>
      <c r="D18" s="343"/>
      <c r="E18" s="343"/>
      <c r="F18" s="343"/>
      <c r="G18" s="360"/>
      <c r="H18" s="343"/>
      <c r="I18" s="343"/>
      <c r="J18" s="344"/>
    </row>
    <row r="19" spans="2:10" x14ac:dyDescent="0.2">
      <c r="B19" s="342"/>
      <c r="C19" s="343"/>
      <c r="D19" s="343"/>
      <c r="E19" s="343"/>
      <c r="F19" s="343"/>
      <c r="G19" s="360"/>
      <c r="H19" s="343"/>
      <c r="I19" s="343"/>
      <c r="J19" s="344"/>
    </row>
    <row r="20" spans="2:10" x14ac:dyDescent="0.2">
      <c r="B20" s="342"/>
      <c r="C20" s="343"/>
      <c r="D20" s="343"/>
      <c r="E20" s="343"/>
      <c r="F20" s="343"/>
      <c r="G20" s="360"/>
      <c r="H20" s="343"/>
      <c r="I20" s="343"/>
      <c r="J20" s="344"/>
    </row>
    <row r="21" spans="2:10" x14ac:dyDescent="0.2">
      <c r="B21" s="342"/>
      <c r="C21" s="343"/>
      <c r="D21" s="343"/>
      <c r="E21" s="343"/>
      <c r="F21" s="343"/>
      <c r="G21" s="360"/>
      <c r="H21" s="343"/>
      <c r="I21" s="343"/>
      <c r="J21" s="344"/>
    </row>
    <row r="22" spans="2:10" x14ac:dyDescent="0.2">
      <c r="B22" s="342"/>
      <c r="C22" s="343"/>
      <c r="D22" s="343"/>
      <c r="E22" s="343"/>
      <c r="F22" s="343"/>
      <c r="G22" s="360"/>
      <c r="H22" s="343"/>
      <c r="I22" s="343"/>
      <c r="J22" s="344"/>
    </row>
    <row r="23" spans="2:10" x14ac:dyDescent="0.2">
      <c r="B23" s="342"/>
      <c r="C23" s="343"/>
      <c r="D23" s="343"/>
      <c r="E23" s="343"/>
      <c r="F23" s="343"/>
      <c r="G23" s="360"/>
      <c r="H23" s="343"/>
      <c r="I23" s="343"/>
      <c r="J23" s="344"/>
    </row>
    <row r="24" spans="2:10" x14ac:dyDescent="0.2">
      <c r="B24" s="342"/>
      <c r="C24" s="343"/>
      <c r="D24" s="343"/>
      <c r="E24" s="343"/>
      <c r="F24" s="343"/>
      <c r="G24" s="360"/>
      <c r="H24" s="343"/>
      <c r="I24" s="343"/>
      <c r="J24" s="344"/>
    </row>
    <row r="25" spans="2:10" x14ac:dyDescent="0.2">
      <c r="B25" s="342"/>
      <c r="C25" s="343"/>
      <c r="D25" s="343"/>
      <c r="E25" s="343"/>
      <c r="F25" s="343"/>
      <c r="G25" s="360"/>
      <c r="H25" s="343"/>
      <c r="I25" s="343"/>
      <c r="J25" s="344"/>
    </row>
    <row r="26" spans="2:10" x14ac:dyDescent="0.2">
      <c r="B26" s="342"/>
      <c r="C26" s="343"/>
      <c r="D26" s="343"/>
      <c r="E26" s="343"/>
      <c r="F26" s="343"/>
      <c r="G26" s="360"/>
      <c r="H26" s="343"/>
      <c r="I26" s="343"/>
      <c r="J26" s="344"/>
    </row>
    <row r="27" spans="2:10" x14ac:dyDescent="0.2">
      <c r="B27" s="342"/>
      <c r="C27" s="343"/>
      <c r="D27" s="343"/>
      <c r="E27" s="343"/>
      <c r="F27" s="343"/>
      <c r="G27" s="360"/>
      <c r="H27" s="343"/>
      <c r="I27" s="343"/>
      <c r="J27" s="344"/>
    </row>
    <row r="28" spans="2:10" x14ac:dyDescent="0.2">
      <c r="B28" s="342"/>
      <c r="C28" s="343"/>
      <c r="D28" s="343"/>
      <c r="E28" s="343"/>
      <c r="F28" s="343"/>
      <c r="G28" s="360"/>
      <c r="H28" s="343"/>
      <c r="I28" s="343"/>
      <c r="J28" s="344"/>
    </row>
    <row r="29" spans="2:10" x14ac:dyDescent="0.2">
      <c r="B29" s="342"/>
      <c r="C29" s="343"/>
      <c r="D29" s="343"/>
      <c r="E29" s="343"/>
      <c r="F29" s="343"/>
      <c r="G29" s="360"/>
      <c r="H29" s="343"/>
      <c r="I29" s="343"/>
      <c r="J29" s="344"/>
    </row>
    <row r="30" spans="2:10" x14ac:dyDescent="0.2">
      <c r="B30" s="342"/>
      <c r="C30" s="343"/>
      <c r="D30" s="343"/>
      <c r="E30" s="343"/>
      <c r="F30" s="343"/>
      <c r="G30" s="360"/>
      <c r="H30" s="343"/>
      <c r="I30" s="343"/>
      <c r="J30" s="344"/>
    </row>
    <row r="31" spans="2:10" x14ac:dyDescent="0.2">
      <c r="B31" s="342"/>
      <c r="C31" s="343"/>
      <c r="D31" s="343"/>
      <c r="E31" s="343"/>
      <c r="F31" s="343"/>
      <c r="G31" s="360"/>
      <c r="H31" s="343"/>
      <c r="I31" s="343"/>
      <c r="J31" s="344"/>
    </row>
    <row r="32" spans="2:10" x14ac:dyDescent="0.2">
      <c r="B32" s="342"/>
      <c r="C32" s="343"/>
      <c r="D32" s="343"/>
      <c r="E32" s="343"/>
      <c r="F32" s="343"/>
      <c r="G32" s="360"/>
      <c r="H32" s="343"/>
      <c r="I32" s="343"/>
      <c r="J32" s="344"/>
    </row>
    <row r="33" spans="1:10" x14ac:dyDescent="0.2">
      <c r="B33" s="342"/>
      <c r="C33" s="343"/>
      <c r="D33" s="343"/>
      <c r="E33" s="343"/>
      <c r="F33" s="343"/>
      <c r="G33" s="360"/>
      <c r="H33" s="343"/>
      <c r="I33" s="343"/>
      <c r="J33" s="344"/>
    </row>
    <row r="34" spans="1:10" x14ac:dyDescent="0.2">
      <c r="B34" s="342"/>
      <c r="C34" s="343"/>
      <c r="D34" s="343"/>
      <c r="E34" s="343"/>
      <c r="F34" s="343"/>
      <c r="G34" s="360"/>
      <c r="H34" s="343"/>
      <c r="I34" s="343"/>
      <c r="J34" s="344"/>
    </row>
    <row r="35" spans="1:10" x14ac:dyDescent="0.2">
      <c r="B35" s="342"/>
      <c r="C35" s="343"/>
      <c r="D35" s="343"/>
      <c r="E35" s="343"/>
      <c r="F35" s="343"/>
      <c r="G35" s="360"/>
      <c r="H35" s="343"/>
      <c r="I35" s="343"/>
      <c r="J35" s="344"/>
    </row>
    <row r="36" spans="1:10" ht="13.5" thickBot="1" x14ac:dyDescent="0.25">
      <c r="B36" s="371"/>
      <c r="C36" s="369"/>
      <c r="D36" s="369"/>
      <c r="E36" s="369"/>
      <c r="F36" s="369"/>
      <c r="G36" s="370"/>
      <c r="H36" s="369"/>
      <c r="I36" s="369"/>
      <c r="J36" s="372"/>
    </row>
    <row r="38" spans="1:10" ht="14.25" x14ac:dyDescent="0.2">
      <c r="A38" s="1"/>
      <c r="B38" s="1"/>
      <c r="C38" s="4"/>
      <c r="D38" s="1"/>
      <c r="E38" s="1"/>
      <c r="F38" s="1"/>
      <c r="G38" s="1"/>
      <c r="H38" s="1"/>
      <c r="I38" s="1"/>
      <c r="J38" s="1"/>
    </row>
    <row r="39" spans="1:10" ht="14.25" x14ac:dyDescent="0.2">
      <c r="A39" s="1" t="s">
        <v>5</v>
      </c>
      <c r="B39" s="3"/>
      <c r="C39" s="363">
        <f>Inschrijfbiljet!D36</f>
        <v>0</v>
      </c>
      <c r="D39" s="364"/>
      <c r="E39" s="365"/>
      <c r="F39" s="126"/>
      <c r="G39" s="5" t="s">
        <v>6</v>
      </c>
      <c r="H39" s="361">
        <f>Inschrijfbiljet!H36</f>
        <v>0</v>
      </c>
      <c r="I39" s="362"/>
      <c r="J39" s="1"/>
    </row>
    <row r="40" spans="1:10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" x14ac:dyDescent="0.25">
      <c r="A41" s="1" t="s">
        <v>7</v>
      </c>
      <c r="B41" s="3"/>
      <c r="C41" s="366">
        <f>Inschrijfbiljet!E4</f>
        <v>0</v>
      </c>
      <c r="D41" s="367"/>
      <c r="E41" s="367"/>
      <c r="F41" s="368"/>
      <c r="G41" s="1"/>
      <c r="H41" s="1"/>
      <c r="I41" s="1"/>
      <c r="J41" s="1"/>
    </row>
    <row r="42" spans="1:10" ht="14.25" x14ac:dyDescent="0.2">
      <c r="A42" s="1"/>
      <c r="B42" s="1"/>
      <c r="C42" s="1"/>
      <c r="D42" s="6"/>
      <c r="E42" s="6"/>
      <c r="F42" s="6"/>
      <c r="G42" s="1"/>
      <c r="H42" s="1"/>
      <c r="I42" s="1"/>
      <c r="J42" s="1"/>
    </row>
    <row r="43" spans="1:10" ht="14.25" x14ac:dyDescent="0.2">
      <c r="A43" s="1" t="s">
        <v>8</v>
      </c>
      <c r="B43" s="3"/>
      <c r="C43" s="1"/>
      <c r="D43" s="1"/>
      <c r="E43" s="1"/>
      <c r="F43" s="1"/>
      <c r="G43" s="1" t="s">
        <v>9</v>
      </c>
      <c r="I43" s="2"/>
      <c r="J43" s="1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sheetProtection algorithmName="SHA-512" hashValue="LwYIlnmf86Luo9oHLMZX8PrU53DG0mTh/J92lY8GJWZtgONgJxpvbeneWAb4KNso21tYIdX2KCEYmHkLKIarDQ==" saltValue="iVkvCr4um8v4N3NTCuUY+w==" spinCount="100000" sheet="1" objects="1" scenarios="1" selectLockedCells="1"/>
  <mergeCells count="82">
    <mergeCell ref="E21:G21"/>
    <mergeCell ref="B30:D30"/>
    <mergeCell ref="B3:K3"/>
    <mergeCell ref="H16:J16"/>
    <mergeCell ref="H17:J17"/>
    <mergeCell ref="H18:J18"/>
    <mergeCell ref="H19:J19"/>
    <mergeCell ref="E13:G13"/>
    <mergeCell ref="E14:G14"/>
    <mergeCell ref="E15:G15"/>
    <mergeCell ref="E16:G16"/>
    <mergeCell ref="E17:G17"/>
    <mergeCell ref="E18:G18"/>
    <mergeCell ref="E19:G19"/>
    <mergeCell ref="H20:J20"/>
    <mergeCell ref="B20:D20"/>
    <mergeCell ref="H31:J31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9:I39"/>
    <mergeCell ref="C39:E39"/>
    <mergeCell ref="C41:F41"/>
    <mergeCell ref="H32:J32"/>
    <mergeCell ref="H33:J33"/>
    <mergeCell ref="H34:J34"/>
    <mergeCell ref="E34:G34"/>
    <mergeCell ref="E35:G35"/>
    <mergeCell ref="E36:G36"/>
    <mergeCell ref="E33:G33"/>
    <mergeCell ref="B36:D36"/>
    <mergeCell ref="B35:D35"/>
    <mergeCell ref="H36:J36"/>
    <mergeCell ref="H35:J35"/>
    <mergeCell ref="B33:D33"/>
    <mergeCell ref="B34:D34"/>
    <mergeCell ref="B21:D21"/>
    <mergeCell ref="B28:D28"/>
    <mergeCell ref="B29:D29"/>
    <mergeCell ref="B22:D22"/>
    <mergeCell ref="B23:D23"/>
    <mergeCell ref="B24:D24"/>
    <mergeCell ref="B25:D25"/>
    <mergeCell ref="B16:D16"/>
    <mergeCell ref="B17:D17"/>
    <mergeCell ref="E30:G30"/>
    <mergeCell ref="B31:D31"/>
    <mergeCell ref="B32:D32"/>
    <mergeCell ref="E28:G28"/>
    <mergeCell ref="E29:G29"/>
    <mergeCell ref="E22:G22"/>
    <mergeCell ref="E27:G27"/>
    <mergeCell ref="E23:G23"/>
    <mergeCell ref="E24:G24"/>
    <mergeCell ref="E25:G25"/>
    <mergeCell ref="E26:G26"/>
    <mergeCell ref="E31:G31"/>
    <mergeCell ref="E32:G32"/>
    <mergeCell ref="E20:G20"/>
    <mergeCell ref="B5:K5"/>
    <mergeCell ref="B18:D18"/>
    <mergeCell ref="H15:J15"/>
    <mergeCell ref="B26:D26"/>
    <mergeCell ref="B27:D27"/>
    <mergeCell ref="B19:D19"/>
    <mergeCell ref="D7:I7"/>
    <mergeCell ref="B11:D12"/>
    <mergeCell ref="E12:G12"/>
    <mergeCell ref="B13:D13"/>
    <mergeCell ref="E11:J11"/>
    <mergeCell ref="H12:J12"/>
    <mergeCell ref="H13:J13"/>
    <mergeCell ref="H14:J14"/>
    <mergeCell ref="B14:D14"/>
    <mergeCell ref="B15:D15"/>
  </mergeCells>
  <phoneticPr fontId="52" type="noConversion"/>
  <pageMargins left="0.70866141732283472" right="0.70866141732283472" top="1.7322834645669292" bottom="0.74803149606299213" header="0.31496062992125984" footer="0.31496062992125984"/>
  <pageSetup paperSize="9" scale="80" orientation="portrait" r:id="rId1"/>
  <headerFooter>
    <oddHeader>&amp;C&amp;G</oddHeader>
    <oddFooter xml:space="preserve">&amp;C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2:F11"/>
  <sheetViews>
    <sheetView workbookViewId="0">
      <selection activeCell="C25" sqref="C25"/>
    </sheetView>
  </sheetViews>
  <sheetFormatPr defaultColWidth="8.85546875" defaultRowHeight="12.75" x14ac:dyDescent="0.2"/>
  <cols>
    <col min="1" max="1" width="8.85546875" style="8"/>
    <col min="2" max="2" width="10.28515625" style="12" bestFit="1" customWidth="1"/>
    <col min="3" max="3" width="60.28515625" style="8" bestFit="1" customWidth="1"/>
    <col min="4" max="4" width="18.28515625" style="9" customWidth="1"/>
    <col min="5" max="5" width="2.85546875" style="12" customWidth="1"/>
    <col min="6" max="6" width="18.42578125" style="9" customWidth="1"/>
    <col min="7" max="16384" width="8.85546875" style="8"/>
  </cols>
  <sheetData>
    <row r="2" spans="1:6" ht="13.5" thickBot="1" x14ac:dyDescent="0.25">
      <c r="A2" s="10"/>
      <c r="B2" s="11" t="s">
        <v>79</v>
      </c>
    </row>
    <row r="3" spans="1:6" ht="13.5" thickBot="1" x14ac:dyDescent="0.25">
      <c r="B3" s="13">
        <v>1</v>
      </c>
      <c r="C3" s="10" t="s">
        <v>80</v>
      </c>
      <c r="D3" s="15">
        <f>'Verzamelblad per gebouw'!H21+'Verzamelblad per gebouw'!I21+'Verzamelblad per gebouw'!J21</f>
        <v>0</v>
      </c>
      <c r="E3" s="11" t="s">
        <v>73</v>
      </c>
      <c r="F3" s="9">
        <f>D3*B3</f>
        <v>0</v>
      </c>
    </row>
    <row r="4" spans="1:6" ht="13.5" thickBot="1" x14ac:dyDescent="0.25">
      <c r="B4" s="13" t="s">
        <v>223</v>
      </c>
      <c r="C4" s="14" t="s">
        <v>88</v>
      </c>
      <c r="D4" s="15">
        <f>('B calc schema'!CB23/100000)*D3</f>
        <v>0</v>
      </c>
      <c r="E4" s="11" t="s">
        <v>73</v>
      </c>
      <c r="F4" s="9">
        <f>D4*B4</f>
        <v>0</v>
      </c>
    </row>
    <row r="5" spans="1:6" ht="13.5" thickBot="1" x14ac:dyDescent="0.25">
      <c r="A5" s="7"/>
      <c r="B5" s="13" t="s">
        <v>223</v>
      </c>
      <c r="C5" s="14" t="s">
        <v>81</v>
      </c>
      <c r="D5" s="15">
        <f>('C calc schema proj'!CD24)/100000*D3</f>
        <v>0</v>
      </c>
      <c r="E5" s="112" t="s">
        <v>73</v>
      </c>
      <c r="F5" s="113">
        <f>D5*B5</f>
        <v>0</v>
      </c>
    </row>
    <row r="6" spans="1:6" ht="13.5" thickBot="1" x14ac:dyDescent="0.25"/>
    <row r="7" spans="1:6" ht="13.5" thickBot="1" x14ac:dyDescent="0.25">
      <c r="C7" s="14" t="s">
        <v>87</v>
      </c>
      <c r="D7" s="111">
        <f>SUM(F3:F5)</f>
        <v>0</v>
      </c>
    </row>
    <row r="9" spans="1:6" x14ac:dyDescent="0.2">
      <c r="C9" s="16"/>
    </row>
    <row r="11" spans="1:6" x14ac:dyDescent="0.2">
      <c r="C11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5</vt:i4>
      </vt:variant>
    </vt:vector>
  </HeadingPairs>
  <TitlesOfParts>
    <vt:vector size="12" baseType="lpstr">
      <vt:lpstr>Inschrijfbiljet</vt:lpstr>
      <vt:lpstr>Verzamelblad per gebouw</vt:lpstr>
      <vt:lpstr>A Inventaris</vt:lpstr>
      <vt:lpstr>B calc schema</vt:lpstr>
      <vt:lpstr>C calc schema proj</vt:lpstr>
      <vt:lpstr>D voorst subco</vt:lpstr>
      <vt:lpstr>Rekenblad</vt:lpstr>
      <vt:lpstr>'A Inventaris'!Afdrukbereik</vt:lpstr>
      <vt:lpstr>'B calc schema'!Afdrukbereik</vt:lpstr>
      <vt:lpstr>'C calc schema proj'!Afdrukbereik</vt:lpstr>
      <vt:lpstr>'D voorst subco'!Afdrukbereik</vt:lpstr>
      <vt:lpstr>'A Inventaris'!Afdruktitels</vt:lpstr>
    </vt:vector>
  </TitlesOfParts>
  <Company>SY-nergy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Inschrijfbiljet</dc:title>
  <dc:creator>C-R. (Carl) Migchels</dc:creator>
  <cp:lastModifiedBy>Carl Migchels</cp:lastModifiedBy>
  <cp:lastPrinted>2018-07-05T15:39:27Z</cp:lastPrinted>
  <dcterms:created xsi:type="dcterms:W3CDTF">2004-02-20T18:40:35Z</dcterms:created>
  <dcterms:modified xsi:type="dcterms:W3CDTF">2018-07-06T07:24:30Z</dcterms:modified>
</cp:coreProperties>
</file>