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eiligheidsregio Drenthe\Ademluchtapparatuur 2017\Nota van Inlichtingen\2e Nota van Inlichtingen\"/>
    </mc:Choice>
  </mc:AlternateContent>
  <bookViews>
    <workbookView xWindow="0" yWindow="90" windowWidth="20730" windowHeight="10590"/>
  </bookViews>
  <sheets>
    <sheet name="Ademluchtapparatuur" sheetId="1" r:id="rId1"/>
    <sheet name="Specificatie inruilmiddelen" sheetId="2" r:id="rId2"/>
  </sheets>
  <definedNames>
    <definedName name="_xlnm.Print_Area" localSheetId="0">Ademluchtapparatuur!$A$1:$H$85</definedName>
  </definedNames>
  <calcPr calcId="152511"/>
</workbook>
</file>

<file path=xl/calcChain.xml><?xml version="1.0" encoding="utf-8"?>
<calcChain xmlns="http://schemas.openxmlformats.org/spreadsheetml/2006/main">
  <c r="G18" i="1" l="1"/>
  <c r="H16" i="1" l="1"/>
  <c r="E55" i="1" l="1"/>
  <c r="E54" i="1"/>
  <c r="E53" i="1"/>
  <c r="E52" i="1"/>
  <c r="E45" i="1"/>
  <c r="E44" i="1"/>
  <c r="G44" i="1" s="1"/>
  <c r="H44" i="1" s="1"/>
  <c r="E43" i="1"/>
  <c r="G43" i="1" s="1"/>
  <c r="H43" i="1" s="1"/>
  <c r="E42" i="1"/>
  <c r="E51" i="1"/>
  <c r="E50" i="1"/>
  <c r="E49" i="1"/>
  <c r="G49" i="1" s="1"/>
  <c r="H49" i="1" s="1"/>
  <c r="E48" i="1"/>
  <c r="E47" i="1"/>
  <c r="G47" i="1" s="1"/>
  <c r="H47" i="1" s="1"/>
  <c r="E46" i="1"/>
  <c r="G50" i="1"/>
  <c r="H50" i="1" s="1"/>
  <c r="G48" i="1"/>
  <c r="H48" i="1" s="1"/>
  <c r="G54" i="1" l="1"/>
  <c r="H54" i="1" s="1"/>
  <c r="G24" i="1" l="1"/>
  <c r="H24" i="1" s="1"/>
  <c r="D24" i="1"/>
  <c r="B24" i="1"/>
  <c r="B23" i="1"/>
  <c r="C39" i="2"/>
  <c r="G8" i="1" s="1"/>
  <c r="G14" i="1" s="1"/>
  <c r="H8" i="1"/>
  <c r="H7" i="1"/>
  <c r="G10" i="1" l="1"/>
  <c r="C24" i="2"/>
  <c r="G7" i="1" s="1"/>
  <c r="G13" i="1" s="1"/>
  <c r="G45" i="1" l="1"/>
  <c r="H45" i="1" s="1"/>
  <c r="G51" i="1"/>
  <c r="H51" i="1" s="1"/>
  <c r="G55" i="1"/>
  <c r="H55" i="1" s="1"/>
  <c r="G46" i="1"/>
  <c r="H46" i="1" s="1"/>
  <c r="G42" i="1"/>
  <c r="H42" i="1" s="1"/>
  <c r="H17" i="1" l="1"/>
  <c r="H33" i="1"/>
  <c r="H32" i="1"/>
  <c r="H31" i="1"/>
  <c r="B22" i="1"/>
  <c r="B21" i="1"/>
  <c r="H28" i="1"/>
  <c r="H29" i="1"/>
  <c r="H30" i="1"/>
  <c r="H34" i="1"/>
  <c r="H35" i="1"/>
  <c r="G15" i="1"/>
  <c r="G23" i="1" s="1"/>
  <c r="G22" i="1"/>
  <c r="H22" i="1" s="1"/>
  <c r="G21" i="1"/>
  <c r="H21" i="1" s="1"/>
  <c r="E9" i="1"/>
  <c r="E8" i="1"/>
  <c r="E7" i="1"/>
  <c r="H59" i="1"/>
  <c r="H23" i="1" l="1"/>
  <c r="G53" i="1"/>
  <c r="H53" i="1" s="1"/>
  <c r="G52" i="1"/>
  <c r="H52" i="1" s="1"/>
  <c r="G36" i="1"/>
  <c r="G25" i="1"/>
  <c r="H15" i="1"/>
  <c r="D23" i="1" s="1"/>
  <c r="H14" i="1"/>
  <c r="D22" i="1" s="1"/>
  <c r="H13" i="1"/>
  <c r="G56" i="1" l="1"/>
  <c r="H64" i="1" s="1"/>
  <c r="D21" i="1"/>
  <c r="H61" i="1"/>
  <c r="H63" i="1" l="1"/>
  <c r="H62" i="1"/>
  <c r="H60" i="1"/>
  <c r="G65" i="1" l="1"/>
</calcChain>
</file>

<file path=xl/sharedStrings.xml><?xml version="1.0" encoding="utf-8"?>
<sst xmlns="http://schemas.openxmlformats.org/spreadsheetml/2006/main" count="152" uniqueCount="91">
  <si>
    <t>Veiligheidsregio Drenthe</t>
  </si>
  <si>
    <t>Naam ondertekenaar</t>
  </si>
  <si>
    <t>Handtekening</t>
  </si>
  <si>
    <t>Calculatieblad Ademluchtapparatuur</t>
  </si>
  <si>
    <t>Bestelnummer</t>
  </si>
  <si>
    <t>Prijs per stuk excl. BTW</t>
  </si>
  <si>
    <t>Aantal</t>
  </si>
  <si>
    <t>Totaal</t>
  </si>
  <si>
    <t>Omschrijving</t>
  </si>
  <si>
    <t>Naam Leverancier</t>
  </si>
  <si>
    <t>Datum</t>
  </si>
  <si>
    <t>Aan de genoemde aantallen kunnen geen rechten worden ontleend.</t>
  </si>
  <si>
    <t>Toelichting</t>
  </si>
  <si>
    <t>Aanschafwaarde artikelen</t>
  </si>
  <si>
    <t>Referentie: 2018/0416 WM</t>
  </si>
  <si>
    <t>Inruilwaarde retourartikelen</t>
  </si>
  <si>
    <t>Ademluchtcilinders</t>
  </si>
  <si>
    <t>Aanschafjaar</t>
  </si>
  <si>
    <t>Ademluchtapparatuur</t>
  </si>
  <si>
    <t>Gelaatstukken</t>
  </si>
  <si>
    <t>Totaal Inruilwaarde</t>
  </si>
  <si>
    <t>Inruilwaarde totaal</t>
  </si>
  <si>
    <t>Afschrijftermijn (in jaren)</t>
  </si>
  <si>
    <t>Totaal Aanschafwaarde</t>
  </si>
  <si>
    <t>Opleiding** (totaal voor 10 jaar)</t>
  </si>
  <si>
    <t>Aantal*</t>
  </si>
  <si>
    <t>Stuksprijs*</t>
  </si>
  <si>
    <t>Uren*</t>
  </si>
  <si>
    <t>Uurtarief*</t>
  </si>
  <si>
    <t>** All-in prijs, conform (wettelijke) voorschriften en conform bijlage 1; Programma van Eisen</t>
  </si>
  <si>
    <t>* Inschrijver is vrij om componenten op basis van 'stuksprijs x aantal' en/of 'uurtarief x uren' te calculeren</t>
  </si>
  <si>
    <t>Inruilwaarde aangeschafde artikelen</t>
  </si>
  <si>
    <t>Service, onderhoud, keuringen, opleidingen en overige kosten</t>
  </si>
  <si>
    <t>Totaal Service, onderhoud, keuringen, opleidingen en overige kosten</t>
  </si>
  <si>
    <t>Extra cilinderhoezen</t>
  </si>
  <si>
    <t>Jaar</t>
  </si>
  <si>
    <t>2019 t/m 2028</t>
  </si>
  <si>
    <t>Total Cost of Ownership (10 jaar)</t>
  </si>
  <si>
    <t>Inschrijver dient alléén de blauw gearceerde cellen in te vullen</t>
  </si>
  <si>
    <t>Extra cilinderhoezen, kleur rood, met opdruk VRD</t>
  </si>
  <si>
    <t>Optionele accessoires</t>
  </si>
  <si>
    <t>Gelaatstukken afwijkende maat</t>
  </si>
  <si>
    <t>Ademluchttoestellen</t>
  </si>
  <si>
    <t>Inruilwaarde aangeschafde artikelen per 1-1-2029</t>
  </si>
  <si>
    <t>Onderdeel</t>
  </si>
  <si>
    <t>Spreekmembraam</t>
  </si>
  <si>
    <t>Stuksprijs Bruto</t>
  </si>
  <si>
    <t>Stuksprijs Netto</t>
  </si>
  <si>
    <t>Totaalprijs contractduur</t>
  </si>
  <si>
    <t>Korting per item</t>
  </si>
  <si>
    <t>Aanschaf</t>
  </si>
  <si>
    <t>Totaal aantal</t>
  </si>
  <si>
    <t xml:space="preserve">Ademluchtcilinders </t>
  </si>
  <si>
    <t>Boekwaarde per 1-1-2019</t>
  </si>
  <si>
    <t>Incl BTW</t>
  </si>
  <si>
    <t>Excl BTW</t>
  </si>
  <si>
    <t>Ademluchttoestellen*</t>
  </si>
  <si>
    <t xml:space="preserve">* Waarvan:  </t>
  </si>
  <si>
    <t>Zie tabblad 'Specificatie inruilmiddelen'</t>
  </si>
  <si>
    <t>Specificatie inruilmiddelen</t>
  </si>
  <si>
    <t>Onderstaande aantallen zijn fictief, bedoeld om een vergelijkingsprijs voor onderdelen te genereren. Het opgegeven kortingspercentage per item geldt voor uw gehele onderdelencatalogus voor het betreffende middel</t>
  </si>
  <si>
    <t>Vergelijksingsprijs onderdelen voor onderhoud</t>
  </si>
  <si>
    <t>Restwaarde per stuk op 1-1-2029</t>
  </si>
  <si>
    <t>Gemiddelde boekwaarde per stuk op 1-1-2019</t>
  </si>
  <si>
    <t>Aanschafwaarde totaal</t>
  </si>
  <si>
    <t>Totaal vergelijkinsprijs onderdelen voor onderhoud per jaar</t>
  </si>
  <si>
    <t>Vergelijkingsprijs onderdelen voor onderhoud</t>
  </si>
  <si>
    <t>Ruit</t>
  </si>
  <si>
    <t>Helmadapterset</t>
  </si>
  <si>
    <t>Schouderbanden</t>
  </si>
  <si>
    <t>Heupband</t>
  </si>
  <si>
    <t>Totaal Netto per jaar</t>
  </si>
  <si>
    <t xml:space="preserve">Ademluchtcilinders 6/ 300bar met aluminium liner en omwikkeld met koolstofvezel in een epoxy </t>
  </si>
  <si>
    <t xml:space="preserve"> - 77 stuks van type PSS 100</t>
  </si>
  <si>
    <t xml:space="preserve"> - 592 stuks van type PSS 700</t>
  </si>
  <si>
    <t>Inruilwaarde totaal, excl. BTW</t>
  </si>
  <si>
    <t>Jaaronderhoud toestellen** (totaal voor 10 jaar)</t>
  </si>
  <si>
    <t>Wettelijke keuringen cilinders** (totaal voor 10 jaar)</t>
  </si>
  <si>
    <t>Gemiddeld fictief aantal per jaar</t>
  </si>
  <si>
    <t>Uitademventiel</t>
  </si>
  <si>
    <t>Volledige automaat  (incl. aansluitslang)</t>
  </si>
  <si>
    <t>Vervangend reduceer</t>
  </si>
  <si>
    <t>Beschermkap ademautomaat</t>
  </si>
  <si>
    <t>Binnenwerk automaat</t>
  </si>
  <si>
    <t>Nieuwe afsluiter incl. uitstroombeveiliging</t>
  </si>
  <si>
    <t>Sinterfilter</t>
  </si>
  <si>
    <t>Rubber driekantknop</t>
  </si>
  <si>
    <t>Transponder (RFID type passief LF125-134 Khz )</t>
  </si>
  <si>
    <t>Onderdelen t.b.v. ademluchttoestel</t>
  </si>
  <si>
    <t>Onderdelen t.b.v. gelaatstukken</t>
  </si>
  <si>
    <t>Onderdelen t.b.v. ademluchtautomaat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</si>
</sst>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413]\ * #,##0.00_ ;_ [$€-413]\ * \-#,##0.00_ ;_ [$€-413]\ * &quot;-&quot;??_ ;_ @_ "/>
    <numFmt numFmtId="165" formatCode="_-&quot;€&quot;\ * #,##0.00_-;_-&quot;€&quot;\ * #,##0.00\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165" fontId="5" fillId="3" borderId="1" xfId="0" applyNumberFormat="1" applyFont="1" applyFill="1" applyBorder="1"/>
    <xf numFmtId="164" fontId="1" fillId="5" borderId="1" xfId="0" applyNumberFormat="1" applyFont="1" applyFill="1" applyBorder="1"/>
    <xf numFmtId="2" fontId="5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0" fillId="0" borderId="0" xfId="0" applyFill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 quotePrefix="1"/>
    <xf numFmtId="49" fontId="8" fillId="0" borderId="0" xfId="0" quotePrefix="1" applyNumberFormat="1" applyFont="1"/>
    <xf numFmtId="0" fontId="0" fillId="0" borderId="0" xfId="0" applyBorder="1"/>
    <xf numFmtId="49" fontId="8" fillId="0" borderId="0" xfId="0" quotePrefix="1" applyNumberFormat="1" applyFont="1" applyBorder="1"/>
    <xf numFmtId="0" fontId="2" fillId="2" borderId="1" xfId="0" applyFont="1" applyFill="1" applyBorder="1" applyAlignment="1"/>
    <xf numFmtId="0" fontId="4" fillId="0" borderId="0" xfId="0" applyFont="1" applyBorder="1" applyAlignment="1">
      <alignment horizont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1" xfId="0" applyFont="1" applyFill="1" applyBorder="1" applyAlignment="1"/>
    <xf numFmtId="0" fontId="5" fillId="3" borderId="1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9" fontId="5" fillId="3" borderId="8" xfId="1" applyFont="1" applyFill="1" applyBorder="1" applyAlignment="1">
      <alignment horizontal="center" vertical="center"/>
    </xf>
    <xf numFmtId="9" fontId="5" fillId="3" borderId="10" xfId="1" applyFont="1" applyFill="1" applyBorder="1" applyAlignment="1">
      <alignment horizontal="center" vertical="center"/>
    </xf>
    <xf numFmtId="9" fontId="5" fillId="3" borderId="9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1083713</xdr:colOff>
      <xdr:row>0</xdr:row>
      <xdr:rowOff>85725</xdr:rowOff>
    </xdr:from>
    <xdr:to>
      <xdr:col>7</xdr:col>
      <xdr:colOff>771504</xdr:colOff>
      <xdr:row>2</xdr:row>
      <xdr:rowOff>114300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8130" y="85725"/>
          <a:ext cx="2323041" cy="409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5800725</xdr:colOff>
      <xdr:row>0</xdr:row>
      <xdr:rowOff>0</xdr:rowOff>
    </xdr:from>
    <xdr:to>
      <xdr:col>2</xdr:col>
      <xdr:colOff>1046691</xdr:colOff>
      <xdr:row>2</xdr:row>
      <xdr:rowOff>28575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0"/>
          <a:ext cx="2323041" cy="409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="90" zoomScaleNormal="100" zoomScaleSheetLayoutView="90" workbookViewId="0">
      <selection activeCell="G36" sqref="G36:H36"/>
    </sheetView>
  </sheetViews>
  <sheetFormatPr defaultRowHeight="15" x14ac:dyDescent="0.25"/>
  <cols>
    <col min="1" max="1" width="39.28515625" style="1" customWidth="1"/>
    <col min="2" max="2" width="48.85546875" style="1" customWidth="1"/>
    <col min="3" max="3" width="15.85546875" style="1" customWidth="1"/>
    <col min="4" max="5" width="19.28515625" style="1" customWidth="1"/>
    <col min="6" max="6" width="20.140625" style="1" customWidth="1"/>
    <col min="7" max="7" width="19.28515625" style="2" customWidth="1"/>
    <col min="8" max="8" width="19.28515625" style="1" customWidth="1"/>
    <col min="9" max="9" width="8.85546875" customWidth="1"/>
  </cols>
  <sheetData>
    <row r="1" spans="1:8" x14ac:dyDescent="0.25">
      <c r="A1" s="3" t="s">
        <v>3</v>
      </c>
      <c r="B1" s="3"/>
    </row>
    <row r="3" spans="1:8" x14ac:dyDescent="0.25">
      <c r="A3" s="1" t="s">
        <v>0</v>
      </c>
      <c r="G3" s="1"/>
    </row>
    <row r="4" spans="1:8" x14ac:dyDescent="0.25">
      <c r="A4" s="1" t="s">
        <v>14</v>
      </c>
      <c r="C4" s="4"/>
      <c r="D4" s="1" t="s">
        <v>38</v>
      </c>
    </row>
    <row r="6" spans="1:8" s="19" customFormat="1" ht="30" customHeight="1" x14ac:dyDescent="0.25">
      <c r="A6" s="17" t="s">
        <v>15</v>
      </c>
      <c r="B6" s="17" t="s">
        <v>8</v>
      </c>
      <c r="C6" s="6"/>
      <c r="D6" s="6" t="s">
        <v>22</v>
      </c>
      <c r="E6" s="54" t="s">
        <v>63</v>
      </c>
      <c r="F6" s="55"/>
      <c r="G6" s="6" t="s">
        <v>6</v>
      </c>
      <c r="H6" s="6" t="s">
        <v>75</v>
      </c>
    </row>
    <row r="7" spans="1:8" x14ac:dyDescent="0.25">
      <c r="A7" s="9" t="s">
        <v>16</v>
      </c>
      <c r="B7" s="27" t="s">
        <v>58</v>
      </c>
      <c r="C7" s="30"/>
      <c r="D7" s="30">
        <v>20</v>
      </c>
      <c r="E7" s="56">
        <f>H7/G7</f>
        <v>178.47769028871392</v>
      </c>
      <c r="F7" s="56"/>
      <c r="G7" s="26">
        <f>'Specificatie inruilmiddelen'!C24</f>
        <v>1905</v>
      </c>
      <c r="H7" s="11">
        <f>'Specificatie inruilmiddelen'!C26</f>
        <v>340000</v>
      </c>
    </row>
    <row r="8" spans="1:8" x14ac:dyDescent="0.25">
      <c r="A8" s="9" t="s">
        <v>42</v>
      </c>
      <c r="B8" s="27" t="s">
        <v>58</v>
      </c>
      <c r="C8" s="30"/>
      <c r="D8" s="30">
        <v>10</v>
      </c>
      <c r="E8" s="56">
        <f>H8/G8</f>
        <v>529.14798206278022</v>
      </c>
      <c r="F8" s="56"/>
      <c r="G8" s="26">
        <f>'Specificatie inruilmiddelen'!C39</f>
        <v>669</v>
      </c>
      <c r="H8" s="11">
        <f>'Specificatie inruilmiddelen'!C41</f>
        <v>354000</v>
      </c>
    </row>
    <row r="9" spans="1:8" x14ac:dyDescent="0.25">
      <c r="A9" s="9" t="s">
        <v>19</v>
      </c>
      <c r="B9" s="27"/>
      <c r="C9" s="30"/>
      <c r="D9" s="30">
        <v>10</v>
      </c>
      <c r="E9" s="56">
        <f>H9/G9</f>
        <v>85.433888888888887</v>
      </c>
      <c r="F9" s="56"/>
      <c r="G9" s="26">
        <v>1800</v>
      </c>
      <c r="H9" s="11">
        <v>153781</v>
      </c>
    </row>
    <row r="10" spans="1:8" x14ac:dyDescent="0.25">
      <c r="A10" s="72" t="s">
        <v>20</v>
      </c>
      <c r="B10" s="73"/>
      <c r="C10" s="73"/>
      <c r="D10" s="73"/>
      <c r="E10" s="73"/>
      <c r="F10" s="74"/>
      <c r="G10" s="64">
        <f>SUM(H7:H9)</f>
        <v>847781</v>
      </c>
      <c r="H10" s="65"/>
    </row>
    <row r="11" spans="1:8" ht="22.5" customHeight="1" x14ac:dyDescent="0.25">
      <c r="A11" s="50"/>
      <c r="B11" s="50"/>
      <c r="C11" s="50"/>
      <c r="D11" s="50"/>
      <c r="E11" s="50"/>
      <c r="F11" s="50"/>
      <c r="G11" s="51"/>
      <c r="H11" s="50"/>
    </row>
    <row r="12" spans="1:8" s="19" customFormat="1" ht="30" customHeight="1" x14ac:dyDescent="0.25">
      <c r="A12" s="48" t="s">
        <v>13</v>
      </c>
      <c r="B12" s="80" t="s">
        <v>8</v>
      </c>
      <c r="C12" s="80"/>
      <c r="D12" s="78" t="s">
        <v>4</v>
      </c>
      <c r="E12" s="79"/>
      <c r="F12" s="49" t="s">
        <v>5</v>
      </c>
      <c r="G12" s="49" t="s">
        <v>6</v>
      </c>
      <c r="H12" s="49" t="s">
        <v>7</v>
      </c>
    </row>
    <row r="13" spans="1:8" x14ac:dyDescent="0.25">
      <c r="A13" s="9" t="s">
        <v>16</v>
      </c>
      <c r="B13" s="68"/>
      <c r="C13" s="69"/>
      <c r="D13" s="68"/>
      <c r="E13" s="69"/>
      <c r="F13" s="10">
        <v>0</v>
      </c>
      <c r="G13" s="8">
        <f>G7</f>
        <v>1905</v>
      </c>
      <c r="H13" s="11">
        <f t="shared" ref="H13:H17" si="0">G13*F13</f>
        <v>0</v>
      </c>
    </row>
    <row r="14" spans="1:8" x14ac:dyDescent="0.25">
      <c r="A14" s="9" t="s">
        <v>42</v>
      </c>
      <c r="B14" s="68"/>
      <c r="C14" s="69"/>
      <c r="D14" s="68"/>
      <c r="E14" s="69"/>
      <c r="F14" s="10">
        <v>0</v>
      </c>
      <c r="G14" s="8">
        <f>G8</f>
        <v>669</v>
      </c>
      <c r="H14" s="11">
        <f t="shared" si="0"/>
        <v>0</v>
      </c>
    </row>
    <row r="15" spans="1:8" x14ac:dyDescent="0.25">
      <c r="A15" s="9" t="s">
        <v>19</v>
      </c>
      <c r="B15" s="68"/>
      <c r="C15" s="69"/>
      <c r="D15" s="68"/>
      <c r="E15" s="69"/>
      <c r="F15" s="10">
        <v>0</v>
      </c>
      <c r="G15" s="8">
        <f>G9</f>
        <v>1800</v>
      </c>
      <c r="H15" s="11">
        <f t="shared" si="0"/>
        <v>0</v>
      </c>
    </row>
    <row r="16" spans="1:8" x14ac:dyDescent="0.25">
      <c r="A16" s="31" t="s">
        <v>41</v>
      </c>
      <c r="B16" s="15"/>
      <c r="C16" s="16"/>
      <c r="D16" s="95"/>
      <c r="E16" s="96"/>
      <c r="F16" s="10">
        <v>0</v>
      </c>
      <c r="G16" s="32">
        <v>100</v>
      </c>
      <c r="H16" s="11">
        <f t="shared" si="0"/>
        <v>0</v>
      </c>
    </row>
    <row r="17" spans="1:8" x14ac:dyDescent="0.25">
      <c r="A17" s="31" t="s">
        <v>34</v>
      </c>
      <c r="B17" s="33" t="s">
        <v>39</v>
      </c>
      <c r="C17" s="34"/>
      <c r="D17" s="68"/>
      <c r="E17" s="69"/>
      <c r="F17" s="10">
        <v>0</v>
      </c>
      <c r="G17" s="32">
        <v>100</v>
      </c>
      <c r="H17" s="11">
        <f t="shared" si="0"/>
        <v>0</v>
      </c>
    </row>
    <row r="18" spans="1:8" x14ac:dyDescent="0.25">
      <c r="A18" s="75" t="s">
        <v>23</v>
      </c>
      <c r="B18" s="76"/>
      <c r="C18" s="76"/>
      <c r="D18" s="76"/>
      <c r="E18" s="76"/>
      <c r="F18" s="77"/>
      <c r="G18" s="66">
        <f>SUM(H13:H17)</f>
        <v>0</v>
      </c>
      <c r="H18" s="67"/>
    </row>
    <row r="19" spans="1:8" ht="22.5" customHeight="1" x14ac:dyDescent="0.25">
      <c r="A19" s="50"/>
      <c r="B19" s="50"/>
      <c r="C19" s="50"/>
      <c r="D19" s="50"/>
      <c r="E19" s="50"/>
      <c r="F19" s="50"/>
      <c r="G19" s="51"/>
      <c r="H19" s="50"/>
    </row>
    <row r="20" spans="1:8" s="19" customFormat="1" ht="30" customHeight="1" x14ac:dyDescent="0.25">
      <c r="A20" s="17" t="s">
        <v>43</v>
      </c>
      <c r="B20" s="17" t="s">
        <v>4</v>
      </c>
      <c r="C20" s="6" t="s">
        <v>17</v>
      </c>
      <c r="D20" s="6" t="s">
        <v>64</v>
      </c>
      <c r="E20" s="6" t="s">
        <v>22</v>
      </c>
      <c r="F20" s="6" t="s">
        <v>62</v>
      </c>
      <c r="G20" s="6" t="s">
        <v>6</v>
      </c>
      <c r="H20" s="6" t="s">
        <v>21</v>
      </c>
    </row>
    <row r="21" spans="1:8" x14ac:dyDescent="0.25">
      <c r="A21" s="9" t="s">
        <v>16</v>
      </c>
      <c r="B21" s="27">
        <f>D13</f>
        <v>0</v>
      </c>
      <c r="C21" s="30">
        <v>2019</v>
      </c>
      <c r="D21" s="28">
        <f>H13</f>
        <v>0</v>
      </c>
      <c r="E21" s="18">
        <v>0</v>
      </c>
      <c r="F21" s="10">
        <v>0</v>
      </c>
      <c r="G21" s="26">
        <f>G13</f>
        <v>1905</v>
      </c>
      <c r="H21" s="11">
        <f>G21*F21</f>
        <v>0</v>
      </c>
    </row>
    <row r="22" spans="1:8" x14ac:dyDescent="0.25">
      <c r="A22" s="9" t="s">
        <v>42</v>
      </c>
      <c r="B22" s="27">
        <f>D14</f>
        <v>0</v>
      </c>
      <c r="C22" s="30">
        <v>2019</v>
      </c>
      <c r="D22" s="28">
        <f>H14</f>
        <v>0</v>
      </c>
      <c r="E22" s="18">
        <v>0</v>
      </c>
      <c r="F22" s="10">
        <v>0</v>
      </c>
      <c r="G22" s="26">
        <f>G14</f>
        <v>669</v>
      </c>
      <c r="H22" s="11">
        <f t="shared" ref="H22:H24" si="1">G22*F22</f>
        <v>0</v>
      </c>
    </row>
    <row r="23" spans="1:8" x14ac:dyDescent="0.25">
      <c r="A23" s="9" t="s">
        <v>19</v>
      </c>
      <c r="B23" s="27">
        <f>D15</f>
        <v>0</v>
      </c>
      <c r="C23" s="30">
        <v>2019</v>
      </c>
      <c r="D23" s="28">
        <f>H15</f>
        <v>0</v>
      </c>
      <c r="E23" s="18">
        <v>0</v>
      </c>
      <c r="F23" s="10">
        <v>0</v>
      </c>
      <c r="G23" s="26">
        <f>G15</f>
        <v>1800</v>
      </c>
      <c r="H23" s="11">
        <f t="shared" si="1"/>
        <v>0</v>
      </c>
    </row>
    <row r="24" spans="1:8" x14ac:dyDescent="0.25">
      <c r="A24" s="31" t="s">
        <v>41</v>
      </c>
      <c r="B24" s="27">
        <f>D16</f>
        <v>0</v>
      </c>
      <c r="C24" s="30">
        <v>2019</v>
      </c>
      <c r="D24" s="28">
        <f>H16</f>
        <v>0</v>
      </c>
      <c r="E24" s="18">
        <v>0</v>
      </c>
      <c r="F24" s="10">
        <v>0</v>
      </c>
      <c r="G24" s="26">
        <f>G16</f>
        <v>100</v>
      </c>
      <c r="H24" s="11">
        <f t="shared" si="1"/>
        <v>0</v>
      </c>
    </row>
    <row r="25" spans="1:8" x14ac:dyDescent="0.25">
      <c r="A25" s="75" t="s">
        <v>20</v>
      </c>
      <c r="B25" s="76"/>
      <c r="C25" s="76"/>
      <c r="D25" s="76"/>
      <c r="E25" s="76"/>
      <c r="F25" s="77"/>
      <c r="G25" s="66">
        <f>SUM(H21:H24)</f>
        <v>0</v>
      </c>
      <c r="H25" s="67"/>
    </row>
    <row r="26" spans="1:8" ht="22.5" customHeight="1" x14ac:dyDescent="0.25">
      <c r="A26" s="50"/>
      <c r="B26" s="50"/>
      <c r="C26" s="50"/>
      <c r="D26" s="50"/>
      <c r="E26" s="50"/>
      <c r="F26" s="50"/>
      <c r="G26" s="51"/>
      <c r="H26" s="50"/>
    </row>
    <row r="27" spans="1:8" s="19" customFormat="1" ht="30" customHeight="1" x14ac:dyDescent="0.25">
      <c r="A27" s="17" t="s">
        <v>32</v>
      </c>
      <c r="B27" s="17" t="s">
        <v>12</v>
      </c>
      <c r="C27" s="6" t="s">
        <v>25</v>
      </c>
      <c r="D27" s="6" t="s">
        <v>26</v>
      </c>
      <c r="E27" s="6" t="s">
        <v>27</v>
      </c>
      <c r="F27" s="6" t="s">
        <v>28</v>
      </c>
      <c r="G27" s="6"/>
      <c r="H27" s="6" t="s">
        <v>7</v>
      </c>
    </row>
    <row r="28" spans="1:8" ht="30" customHeight="1" x14ac:dyDescent="0.25">
      <c r="A28" s="53" t="s">
        <v>76</v>
      </c>
      <c r="B28" s="14"/>
      <c r="C28" s="12">
        <v>0</v>
      </c>
      <c r="D28" s="10">
        <v>0</v>
      </c>
      <c r="E28" s="12">
        <v>0</v>
      </c>
      <c r="F28" s="10">
        <v>0</v>
      </c>
      <c r="G28" s="8"/>
      <c r="H28" s="11">
        <f>(D28*C28)+(F28*E28)</f>
        <v>0</v>
      </c>
    </row>
    <row r="29" spans="1:8" ht="30" customHeight="1" x14ac:dyDescent="0.25">
      <c r="A29" s="53" t="s">
        <v>77</v>
      </c>
      <c r="B29" s="14"/>
      <c r="C29" s="12">
        <v>0</v>
      </c>
      <c r="D29" s="10">
        <v>0</v>
      </c>
      <c r="E29" s="12">
        <v>0</v>
      </c>
      <c r="F29" s="10">
        <v>0</v>
      </c>
      <c r="G29" s="8"/>
      <c r="H29" s="11">
        <f t="shared" ref="H29:H35" si="2">(D29*C29)+(F29*E29)</f>
        <v>0</v>
      </c>
    </row>
    <row r="30" spans="1:8" x14ac:dyDescent="0.25">
      <c r="A30" s="14" t="s">
        <v>24</v>
      </c>
      <c r="B30" s="14"/>
      <c r="C30" s="12">
        <v>0</v>
      </c>
      <c r="D30" s="10">
        <v>0</v>
      </c>
      <c r="E30" s="12">
        <v>0</v>
      </c>
      <c r="F30" s="10">
        <v>0</v>
      </c>
      <c r="G30" s="8"/>
      <c r="H30" s="11">
        <f t="shared" si="2"/>
        <v>0</v>
      </c>
    </row>
    <row r="31" spans="1:8" x14ac:dyDescent="0.25">
      <c r="A31" s="14"/>
      <c r="B31" s="14"/>
      <c r="C31" s="12">
        <v>0</v>
      </c>
      <c r="D31" s="10">
        <v>0</v>
      </c>
      <c r="E31" s="12">
        <v>0</v>
      </c>
      <c r="F31" s="10">
        <v>0</v>
      </c>
      <c r="G31" s="8"/>
      <c r="H31" s="11">
        <f t="shared" ref="H31:H33" si="3">(D31*C31)+(F31*E31)</f>
        <v>0</v>
      </c>
    </row>
    <row r="32" spans="1:8" x14ac:dyDescent="0.25">
      <c r="A32" s="14"/>
      <c r="B32" s="14"/>
      <c r="C32" s="12">
        <v>0</v>
      </c>
      <c r="D32" s="10">
        <v>0</v>
      </c>
      <c r="E32" s="12">
        <v>0</v>
      </c>
      <c r="F32" s="10">
        <v>0</v>
      </c>
      <c r="G32" s="8"/>
      <c r="H32" s="11">
        <f t="shared" si="3"/>
        <v>0</v>
      </c>
    </row>
    <row r="33" spans="1:8" x14ac:dyDescent="0.25">
      <c r="A33" s="14"/>
      <c r="B33" s="14"/>
      <c r="C33" s="12">
        <v>0</v>
      </c>
      <c r="D33" s="10">
        <v>0</v>
      </c>
      <c r="E33" s="12">
        <v>0</v>
      </c>
      <c r="F33" s="10">
        <v>0</v>
      </c>
      <c r="G33" s="8"/>
      <c r="H33" s="11">
        <f t="shared" si="3"/>
        <v>0</v>
      </c>
    </row>
    <row r="34" spans="1:8" x14ac:dyDescent="0.25">
      <c r="A34" s="14"/>
      <c r="B34" s="14"/>
      <c r="C34" s="12">
        <v>0</v>
      </c>
      <c r="D34" s="10">
        <v>0</v>
      </c>
      <c r="E34" s="12">
        <v>0</v>
      </c>
      <c r="F34" s="10">
        <v>0</v>
      </c>
      <c r="G34" s="8"/>
      <c r="H34" s="11">
        <f t="shared" si="2"/>
        <v>0</v>
      </c>
    </row>
    <row r="35" spans="1:8" x14ac:dyDescent="0.25">
      <c r="A35" s="14"/>
      <c r="B35" s="14"/>
      <c r="C35" s="12">
        <v>0</v>
      </c>
      <c r="D35" s="10">
        <v>0</v>
      </c>
      <c r="E35" s="12">
        <v>0</v>
      </c>
      <c r="F35" s="10">
        <v>0</v>
      </c>
      <c r="G35" s="8"/>
      <c r="H35" s="11">
        <f t="shared" si="2"/>
        <v>0</v>
      </c>
    </row>
    <row r="36" spans="1:8" x14ac:dyDescent="0.25">
      <c r="A36" s="75" t="s">
        <v>33</v>
      </c>
      <c r="B36" s="76"/>
      <c r="C36" s="76"/>
      <c r="D36" s="76"/>
      <c r="E36" s="76"/>
      <c r="F36" s="77"/>
      <c r="G36" s="66">
        <f>SUM(H28:H35)</f>
        <v>0</v>
      </c>
      <c r="H36" s="67"/>
    </row>
    <row r="37" spans="1:8" s="24" customFormat="1" x14ac:dyDescent="0.25">
      <c r="A37" s="25" t="s">
        <v>30</v>
      </c>
      <c r="B37" s="20"/>
      <c r="C37" s="21"/>
      <c r="D37" s="21"/>
      <c r="E37" s="21"/>
      <c r="F37" s="21"/>
      <c r="G37" s="22"/>
      <c r="H37" s="23"/>
    </row>
    <row r="38" spans="1:8" s="24" customFormat="1" x14ac:dyDescent="0.25">
      <c r="A38" s="25" t="s">
        <v>29</v>
      </c>
      <c r="B38" s="20"/>
      <c r="C38" s="21"/>
      <c r="D38" s="21"/>
      <c r="E38" s="21"/>
      <c r="F38" s="21"/>
      <c r="G38" s="22"/>
      <c r="H38" s="23"/>
    </row>
    <row r="39" spans="1:8" ht="22.5" customHeight="1" x14ac:dyDescent="0.25">
      <c r="G39" s="47"/>
    </row>
    <row r="40" spans="1:8" ht="22.5" customHeight="1" x14ac:dyDescent="0.25">
      <c r="A40" s="25" t="s">
        <v>60</v>
      </c>
      <c r="G40" s="38"/>
    </row>
    <row r="41" spans="1:8" s="19" customFormat="1" ht="30" customHeight="1" x14ac:dyDescent="0.25">
      <c r="A41" s="36" t="s">
        <v>61</v>
      </c>
      <c r="B41" s="36" t="s">
        <v>44</v>
      </c>
      <c r="C41" s="6" t="s">
        <v>46</v>
      </c>
      <c r="D41" s="6" t="s">
        <v>49</v>
      </c>
      <c r="E41" s="6" t="s">
        <v>47</v>
      </c>
      <c r="F41" s="6" t="s">
        <v>78</v>
      </c>
      <c r="G41" s="6" t="s">
        <v>71</v>
      </c>
      <c r="H41" s="6" t="s">
        <v>48</v>
      </c>
    </row>
    <row r="42" spans="1:8" x14ac:dyDescent="0.25">
      <c r="A42" s="102" t="s">
        <v>90</v>
      </c>
      <c r="B42" s="52" t="s">
        <v>84</v>
      </c>
      <c r="C42" s="10">
        <v>0</v>
      </c>
      <c r="D42" s="87">
        <v>0</v>
      </c>
      <c r="E42" s="28">
        <f>C42*(1-$D$42)</f>
        <v>0</v>
      </c>
      <c r="F42" s="26">
        <v>10</v>
      </c>
      <c r="G42" s="28">
        <f t="shared" ref="G42:G55" si="4">E42*F42</f>
        <v>0</v>
      </c>
      <c r="H42" s="11">
        <f t="shared" ref="H42:H55" si="5">G42*10</f>
        <v>0</v>
      </c>
    </row>
    <row r="43" spans="1:8" x14ac:dyDescent="0.25">
      <c r="A43" s="103"/>
      <c r="B43" s="52" t="s">
        <v>85</v>
      </c>
      <c r="C43" s="10">
        <v>0</v>
      </c>
      <c r="D43" s="88"/>
      <c r="E43" s="28">
        <f t="shared" ref="E43:E45" si="6">C43*(1-$D$42)</f>
        <v>0</v>
      </c>
      <c r="F43" s="26">
        <v>10</v>
      </c>
      <c r="G43" s="28">
        <f t="shared" ref="G43:G44" si="7">E43*F43</f>
        <v>0</v>
      </c>
      <c r="H43" s="11">
        <f t="shared" si="5"/>
        <v>0</v>
      </c>
    </row>
    <row r="44" spans="1:8" x14ac:dyDescent="0.25">
      <c r="A44" s="103"/>
      <c r="B44" s="52" t="s">
        <v>86</v>
      </c>
      <c r="C44" s="10">
        <v>0</v>
      </c>
      <c r="D44" s="88"/>
      <c r="E44" s="28">
        <f t="shared" si="6"/>
        <v>0</v>
      </c>
      <c r="F44" s="26">
        <v>10</v>
      </c>
      <c r="G44" s="28">
        <f t="shared" si="7"/>
        <v>0</v>
      </c>
      <c r="H44" s="11">
        <f t="shared" si="5"/>
        <v>0</v>
      </c>
    </row>
    <row r="45" spans="1:8" x14ac:dyDescent="0.25">
      <c r="A45" s="103"/>
      <c r="B45" s="52" t="s">
        <v>87</v>
      </c>
      <c r="C45" s="10">
        <v>0</v>
      </c>
      <c r="D45" s="88"/>
      <c r="E45" s="28">
        <f t="shared" si="6"/>
        <v>0</v>
      </c>
      <c r="F45" s="26">
        <v>5</v>
      </c>
      <c r="G45" s="28">
        <f t="shared" si="4"/>
        <v>0</v>
      </c>
      <c r="H45" s="11">
        <f t="shared" si="5"/>
        <v>0</v>
      </c>
    </row>
    <row r="46" spans="1:8" x14ac:dyDescent="0.25">
      <c r="A46" s="84" t="s">
        <v>88</v>
      </c>
      <c r="B46" s="52" t="s">
        <v>69</v>
      </c>
      <c r="C46" s="10">
        <v>0</v>
      </c>
      <c r="D46" s="87">
        <v>0</v>
      </c>
      <c r="E46" s="28">
        <f>C46*(1-$D$46)</f>
        <v>0</v>
      </c>
      <c r="F46" s="26">
        <v>5</v>
      </c>
      <c r="G46" s="28">
        <f t="shared" si="4"/>
        <v>0</v>
      </c>
      <c r="H46" s="11">
        <f t="shared" si="5"/>
        <v>0</v>
      </c>
    </row>
    <row r="47" spans="1:8" x14ac:dyDescent="0.25">
      <c r="A47" s="85"/>
      <c r="B47" s="52" t="s">
        <v>70</v>
      </c>
      <c r="C47" s="10">
        <v>0</v>
      </c>
      <c r="D47" s="88"/>
      <c r="E47" s="28">
        <f t="shared" ref="E47:E51" si="8">C47*(1-$D$46)</f>
        <v>0</v>
      </c>
      <c r="F47" s="26">
        <v>8</v>
      </c>
      <c r="G47" s="28">
        <f t="shared" ref="G47:G50" si="9">E47*F47</f>
        <v>0</v>
      </c>
      <c r="H47" s="11">
        <f t="shared" si="5"/>
        <v>0</v>
      </c>
    </row>
    <row r="48" spans="1:8" x14ac:dyDescent="0.25">
      <c r="A48" s="85"/>
      <c r="B48" s="52" t="s">
        <v>80</v>
      </c>
      <c r="C48" s="10">
        <v>0</v>
      </c>
      <c r="D48" s="88"/>
      <c r="E48" s="28">
        <f t="shared" si="8"/>
        <v>0</v>
      </c>
      <c r="F48" s="26">
        <v>1</v>
      </c>
      <c r="G48" s="28">
        <f t="shared" si="9"/>
        <v>0</v>
      </c>
      <c r="H48" s="11">
        <f t="shared" si="5"/>
        <v>0</v>
      </c>
    </row>
    <row r="49" spans="1:8" x14ac:dyDescent="0.25">
      <c r="A49" s="85"/>
      <c r="B49" s="52" t="s">
        <v>81</v>
      </c>
      <c r="C49" s="10">
        <v>0</v>
      </c>
      <c r="D49" s="88"/>
      <c r="E49" s="28">
        <f t="shared" si="8"/>
        <v>0</v>
      </c>
      <c r="F49" s="26">
        <v>1</v>
      </c>
      <c r="G49" s="28">
        <f t="shared" si="9"/>
        <v>0</v>
      </c>
      <c r="H49" s="11">
        <f t="shared" si="5"/>
        <v>0</v>
      </c>
    </row>
    <row r="50" spans="1:8" x14ac:dyDescent="0.25">
      <c r="A50" s="85"/>
      <c r="B50" s="52" t="s">
        <v>82</v>
      </c>
      <c r="C50" s="10">
        <v>0</v>
      </c>
      <c r="D50" s="88"/>
      <c r="E50" s="28">
        <f t="shared" si="8"/>
        <v>0</v>
      </c>
      <c r="F50" s="26">
        <v>10</v>
      </c>
      <c r="G50" s="28">
        <f t="shared" si="9"/>
        <v>0</v>
      </c>
      <c r="H50" s="11">
        <f t="shared" si="5"/>
        <v>0</v>
      </c>
    </row>
    <row r="51" spans="1:8" x14ac:dyDescent="0.25">
      <c r="A51" s="86"/>
      <c r="B51" s="52" t="s">
        <v>83</v>
      </c>
      <c r="C51" s="10">
        <v>0</v>
      </c>
      <c r="D51" s="89"/>
      <c r="E51" s="28">
        <f t="shared" si="8"/>
        <v>0</v>
      </c>
      <c r="F51" s="26">
        <v>5</v>
      </c>
      <c r="G51" s="28">
        <f t="shared" si="4"/>
        <v>0</v>
      </c>
      <c r="H51" s="11">
        <f t="shared" si="5"/>
        <v>0</v>
      </c>
    </row>
    <row r="52" spans="1:8" x14ac:dyDescent="0.25">
      <c r="A52" s="84" t="s">
        <v>89</v>
      </c>
      <c r="B52" s="52" t="s">
        <v>45</v>
      </c>
      <c r="C52" s="10">
        <v>0</v>
      </c>
      <c r="D52" s="87">
        <v>0</v>
      </c>
      <c r="E52" s="28">
        <f>C52*(1-$D$52)</f>
        <v>0</v>
      </c>
      <c r="F52" s="26">
        <v>180</v>
      </c>
      <c r="G52" s="28">
        <f t="shared" si="4"/>
        <v>0</v>
      </c>
      <c r="H52" s="11">
        <f t="shared" si="5"/>
        <v>0</v>
      </c>
    </row>
    <row r="53" spans="1:8" x14ac:dyDescent="0.25">
      <c r="A53" s="85"/>
      <c r="B53" s="52" t="s">
        <v>79</v>
      </c>
      <c r="C53" s="10">
        <v>0</v>
      </c>
      <c r="D53" s="88"/>
      <c r="E53" s="28">
        <f t="shared" ref="E53:E55" si="10">C53*(1-$D$52)</f>
        <v>0</v>
      </c>
      <c r="F53" s="26">
        <v>360</v>
      </c>
      <c r="G53" s="28">
        <f t="shared" si="4"/>
        <v>0</v>
      </c>
      <c r="H53" s="11">
        <f t="shared" si="5"/>
        <v>0</v>
      </c>
    </row>
    <row r="54" spans="1:8" x14ac:dyDescent="0.25">
      <c r="A54" s="85"/>
      <c r="B54" s="52" t="s">
        <v>67</v>
      </c>
      <c r="C54" s="10">
        <v>0</v>
      </c>
      <c r="D54" s="88"/>
      <c r="E54" s="28">
        <f t="shared" si="10"/>
        <v>0</v>
      </c>
      <c r="F54" s="26">
        <v>25</v>
      </c>
      <c r="G54" s="28">
        <f t="shared" si="4"/>
        <v>0</v>
      </c>
      <c r="H54" s="11">
        <f t="shared" si="5"/>
        <v>0</v>
      </c>
    </row>
    <row r="55" spans="1:8" x14ac:dyDescent="0.25">
      <c r="A55" s="86"/>
      <c r="B55" s="52" t="s">
        <v>68</v>
      </c>
      <c r="C55" s="10">
        <v>0</v>
      </c>
      <c r="D55" s="89"/>
      <c r="E55" s="28">
        <f t="shared" si="10"/>
        <v>0</v>
      </c>
      <c r="F55" s="26">
        <v>25</v>
      </c>
      <c r="G55" s="28">
        <f t="shared" si="4"/>
        <v>0</v>
      </c>
      <c r="H55" s="11">
        <f t="shared" si="5"/>
        <v>0</v>
      </c>
    </row>
    <row r="56" spans="1:8" x14ac:dyDescent="0.25">
      <c r="A56" s="75" t="s">
        <v>65</v>
      </c>
      <c r="B56" s="76"/>
      <c r="C56" s="76"/>
      <c r="D56" s="76"/>
      <c r="E56" s="76"/>
      <c r="F56" s="77"/>
      <c r="G56" s="66">
        <f>SUM(H42:H55)</f>
        <v>0</v>
      </c>
      <c r="H56" s="67"/>
    </row>
    <row r="57" spans="1:8" s="24" customFormat="1" x14ac:dyDescent="0.25">
      <c r="A57" s="25"/>
      <c r="B57" s="20"/>
      <c r="C57" s="21"/>
      <c r="D57" s="21"/>
      <c r="E57" s="21"/>
      <c r="F57" s="21"/>
      <c r="G57" s="22"/>
      <c r="H57" s="23"/>
    </row>
    <row r="58" spans="1:8" s="19" customFormat="1" ht="30" customHeight="1" x14ac:dyDescent="0.25">
      <c r="A58" s="99" t="s">
        <v>37</v>
      </c>
      <c r="B58" s="100"/>
      <c r="C58" s="101"/>
      <c r="D58" s="97" t="s">
        <v>35</v>
      </c>
      <c r="E58" s="98"/>
      <c r="F58" s="97"/>
      <c r="G58" s="98"/>
      <c r="H58" s="6" t="s">
        <v>7</v>
      </c>
    </row>
    <row r="59" spans="1:8" x14ac:dyDescent="0.25">
      <c r="A59" s="57" t="s">
        <v>15</v>
      </c>
      <c r="B59" s="58"/>
      <c r="C59" s="59"/>
      <c r="D59" s="60">
        <v>2019</v>
      </c>
      <c r="E59" s="61"/>
      <c r="F59" s="62"/>
      <c r="G59" s="63"/>
      <c r="H59" s="11">
        <f>-G10</f>
        <v>-847781</v>
      </c>
    </row>
    <row r="60" spans="1:8" x14ac:dyDescent="0.25">
      <c r="A60" s="57" t="s">
        <v>13</v>
      </c>
      <c r="B60" s="58"/>
      <c r="C60" s="59"/>
      <c r="D60" s="60">
        <v>2019</v>
      </c>
      <c r="E60" s="61"/>
      <c r="F60" s="62"/>
      <c r="G60" s="63"/>
      <c r="H60" s="11">
        <f>G18</f>
        <v>0</v>
      </c>
    </row>
    <row r="61" spans="1:8" x14ac:dyDescent="0.25">
      <c r="A61" s="57" t="s">
        <v>31</v>
      </c>
      <c r="B61" s="58"/>
      <c r="C61" s="59"/>
      <c r="D61" s="60">
        <v>2029</v>
      </c>
      <c r="E61" s="61"/>
      <c r="F61" s="62"/>
      <c r="G61" s="63"/>
      <c r="H61" s="11">
        <f>-G25</f>
        <v>0</v>
      </c>
    </row>
    <row r="62" spans="1:8" x14ac:dyDescent="0.25">
      <c r="A62" s="57" t="s">
        <v>13</v>
      </c>
      <c r="B62" s="58"/>
      <c r="C62" s="59"/>
      <c r="D62" s="60">
        <v>2029</v>
      </c>
      <c r="E62" s="61"/>
      <c r="F62" s="62"/>
      <c r="G62" s="63"/>
      <c r="H62" s="11">
        <f>G18</f>
        <v>0</v>
      </c>
    </row>
    <row r="63" spans="1:8" x14ac:dyDescent="0.25">
      <c r="A63" s="57" t="s">
        <v>32</v>
      </c>
      <c r="B63" s="58"/>
      <c r="C63" s="59"/>
      <c r="D63" s="60" t="s">
        <v>36</v>
      </c>
      <c r="E63" s="61"/>
      <c r="F63" s="62"/>
      <c r="G63" s="63"/>
      <c r="H63" s="11">
        <f>G36</f>
        <v>0</v>
      </c>
    </row>
    <row r="64" spans="1:8" x14ac:dyDescent="0.25">
      <c r="A64" s="57" t="s">
        <v>66</v>
      </c>
      <c r="B64" s="58"/>
      <c r="C64" s="59"/>
      <c r="D64" s="60" t="s">
        <v>36</v>
      </c>
      <c r="E64" s="61"/>
      <c r="F64" s="62"/>
      <c r="G64" s="63"/>
      <c r="H64" s="11">
        <f>G56</f>
        <v>0</v>
      </c>
    </row>
    <row r="65" spans="1:8" s="35" customFormat="1" ht="30" customHeight="1" x14ac:dyDescent="0.25">
      <c r="A65" s="81" t="s">
        <v>37</v>
      </c>
      <c r="B65" s="82"/>
      <c r="C65" s="82"/>
      <c r="D65" s="82"/>
      <c r="E65" s="82"/>
      <c r="F65" s="83"/>
      <c r="G65" s="93">
        <f>SUM(H59:H63)</f>
        <v>-847781</v>
      </c>
      <c r="H65" s="94"/>
    </row>
    <row r="66" spans="1:8" s="24" customFormat="1" x14ac:dyDescent="0.25">
      <c r="A66" s="25"/>
      <c r="B66" s="20"/>
      <c r="C66" s="21"/>
      <c r="D66" s="21"/>
      <c r="E66" s="21"/>
      <c r="F66" s="21"/>
      <c r="G66" s="22"/>
      <c r="H66" s="23"/>
    </row>
    <row r="68" spans="1:8" ht="30" customHeight="1" x14ac:dyDescent="0.25">
      <c r="A68" s="29" t="s">
        <v>40</v>
      </c>
      <c r="B68" s="90" t="s">
        <v>12</v>
      </c>
      <c r="C68" s="91"/>
      <c r="D68" s="92"/>
      <c r="E68" s="29" t="s">
        <v>4</v>
      </c>
      <c r="F68" s="6" t="s">
        <v>5</v>
      </c>
      <c r="G68" s="7" t="s">
        <v>6</v>
      </c>
      <c r="H68" s="5" t="s">
        <v>7</v>
      </c>
    </row>
    <row r="69" spans="1:8" x14ac:dyDescent="0.25">
      <c r="A69" s="14"/>
      <c r="B69" s="68"/>
      <c r="C69" s="70"/>
      <c r="D69" s="69"/>
      <c r="E69" s="14"/>
      <c r="F69" s="10">
        <v>0</v>
      </c>
      <c r="G69" s="13">
        <v>1</v>
      </c>
      <c r="H69" s="28">
        <v>0</v>
      </c>
    </row>
    <row r="70" spans="1:8" x14ac:dyDescent="0.25">
      <c r="A70" s="14"/>
      <c r="B70" s="68"/>
      <c r="C70" s="70"/>
      <c r="D70" s="69"/>
      <c r="E70" s="14"/>
      <c r="F70" s="10">
        <v>0</v>
      </c>
      <c r="G70" s="13">
        <v>1</v>
      </c>
      <c r="H70" s="28">
        <v>0</v>
      </c>
    </row>
    <row r="71" spans="1:8" x14ac:dyDescent="0.25">
      <c r="A71" s="14"/>
      <c r="B71" s="68"/>
      <c r="C71" s="70"/>
      <c r="D71" s="69"/>
      <c r="E71" s="14"/>
      <c r="F71" s="10">
        <v>0</v>
      </c>
      <c r="G71" s="13">
        <v>1</v>
      </c>
      <c r="H71" s="28">
        <v>0</v>
      </c>
    </row>
    <row r="72" spans="1:8" x14ac:dyDescent="0.25">
      <c r="A72" s="14"/>
      <c r="B72" s="68"/>
      <c r="C72" s="70"/>
      <c r="D72" s="69"/>
      <c r="E72" s="14"/>
      <c r="F72" s="10">
        <v>0</v>
      </c>
      <c r="G72" s="13">
        <v>1</v>
      </c>
      <c r="H72" s="28">
        <v>0</v>
      </c>
    </row>
    <row r="73" spans="1:8" x14ac:dyDescent="0.25">
      <c r="A73" s="14"/>
      <c r="B73" s="68"/>
      <c r="C73" s="70"/>
      <c r="D73" s="69"/>
      <c r="E73" s="14"/>
      <c r="F73" s="10">
        <v>0</v>
      </c>
      <c r="G73" s="13">
        <v>1</v>
      </c>
      <c r="H73" s="28">
        <v>0</v>
      </c>
    </row>
    <row r="74" spans="1:8" x14ac:dyDescent="0.25">
      <c r="A74" s="14"/>
      <c r="B74" s="68"/>
      <c r="C74" s="70"/>
      <c r="D74" s="69"/>
      <c r="E74" s="14"/>
      <c r="F74" s="10">
        <v>0</v>
      </c>
      <c r="G74" s="13">
        <v>1</v>
      </c>
      <c r="H74" s="28">
        <v>0</v>
      </c>
    </row>
    <row r="75" spans="1:8" x14ac:dyDescent="0.25">
      <c r="A75" s="14"/>
      <c r="B75" s="68"/>
      <c r="C75" s="70"/>
      <c r="D75" s="69"/>
      <c r="E75" s="14"/>
      <c r="F75" s="10">
        <v>0</v>
      </c>
      <c r="G75" s="13">
        <v>1</v>
      </c>
      <c r="H75" s="28">
        <v>0</v>
      </c>
    </row>
    <row r="76" spans="1:8" x14ac:dyDescent="0.25">
      <c r="A76" s="14"/>
      <c r="B76" s="68"/>
      <c r="C76" s="70"/>
      <c r="D76" s="69"/>
      <c r="E76" s="14"/>
      <c r="F76" s="10">
        <v>0</v>
      </c>
      <c r="G76" s="13">
        <v>1</v>
      </c>
      <c r="H76" s="28">
        <v>0</v>
      </c>
    </row>
    <row r="77" spans="1:8" x14ac:dyDescent="0.25">
      <c r="A77" s="14"/>
      <c r="B77" s="68"/>
      <c r="C77" s="70"/>
      <c r="D77" s="69"/>
      <c r="E77" s="14"/>
      <c r="F77" s="10">
        <v>0</v>
      </c>
      <c r="G77" s="13">
        <v>1</v>
      </c>
      <c r="H77" s="28">
        <v>0</v>
      </c>
    </row>
    <row r="78" spans="1:8" x14ac:dyDescent="0.25">
      <c r="A78" s="14"/>
      <c r="B78" s="68"/>
      <c r="C78" s="70"/>
      <c r="D78" s="69"/>
      <c r="E78" s="14"/>
      <c r="F78" s="10">
        <v>0</v>
      </c>
      <c r="G78" s="13">
        <v>1</v>
      </c>
      <c r="H78" s="28">
        <v>0</v>
      </c>
    </row>
    <row r="80" spans="1:8" x14ac:dyDescent="0.25">
      <c r="A80" s="5" t="s">
        <v>9</v>
      </c>
      <c r="B80" s="71"/>
      <c r="C80" s="71"/>
      <c r="D80"/>
      <c r="E80"/>
      <c r="F80"/>
      <c r="G80"/>
      <c r="H80"/>
    </row>
    <row r="81" spans="1:8" x14ac:dyDescent="0.25">
      <c r="A81" s="5" t="s">
        <v>1</v>
      </c>
      <c r="B81" s="71"/>
      <c r="C81" s="71"/>
      <c r="D81"/>
      <c r="E81"/>
      <c r="F81"/>
      <c r="G81"/>
      <c r="H81"/>
    </row>
    <row r="82" spans="1:8" ht="45" customHeight="1" x14ac:dyDescent="0.25">
      <c r="A82" s="5" t="s">
        <v>2</v>
      </c>
      <c r="B82" s="68"/>
      <c r="C82" s="69"/>
      <c r="D82"/>
      <c r="E82"/>
      <c r="F82"/>
      <c r="G82"/>
      <c r="H82"/>
    </row>
    <row r="83" spans="1:8" x14ac:dyDescent="0.25">
      <c r="A83" s="5" t="s">
        <v>10</v>
      </c>
      <c r="B83" s="68"/>
      <c r="C83" s="69"/>
      <c r="D83"/>
      <c r="E83"/>
      <c r="F83"/>
      <c r="G83"/>
      <c r="H83"/>
    </row>
    <row r="84" spans="1:8" x14ac:dyDescent="0.25">
      <c r="D84"/>
      <c r="E84"/>
      <c r="F84"/>
      <c r="G84"/>
      <c r="H84"/>
    </row>
    <row r="85" spans="1:8" x14ac:dyDescent="0.25">
      <c r="A85" s="1" t="s">
        <v>11</v>
      </c>
      <c r="G85" s="1"/>
    </row>
  </sheetData>
  <mergeCells count="68">
    <mergeCell ref="G65:H65"/>
    <mergeCell ref="A60:C60"/>
    <mergeCell ref="D16:E16"/>
    <mergeCell ref="B14:C14"/>
    <mergeCell ref="B15:C15"/>
    <mergeCell ref="A36:F36"/>
    <mergeCell ref="D58:E58"/>
    <mergeCell ref="D59:E59"/>
    <mergeCell ref="A59:C59"/>
    <mergeCell ref="F58:G58"/>
    <mergeCell ref="A58:C58"/>
    <mergeCell ref="D61:E61"/>
    <mergeCell ref="D62:E62"/>
    <mergeCell ref="A56:F56"/>
    <mergeCell ref="G56:H56"/>
    <mergeCell ref="A42:A45"/>
    <mergeCell ref="B75:D75"/>
    <mergeCell ref="B71:D71"/>
    <mergeCell ref="B72:D72"/>
    <mergeCell ref="B73:D73"/>
    <mergeCell ref="B68:D68"/>
    <mergeCell ref="B69:D69"/>
    <mergeCell ref="B70:D70"/>
    <mergeCell ref="A25:F25"/>
    <mergeCell ref="D60:E60"/>
    <mergeCell ref="D63:E63"/>
    <mergeCell ref="A65:F65"/>
    <mergeCell ref="B74:D74"/>
    <mergeCell ref="A62:C62"/>
    <mergeCell ref="A63:C63"/>
    <mergeCell ref="A61:C61"/>
    <mergeCell ref="A46:A51"/>
    <mergeCell ref="A52:A55"/>
    <mergeCell ref="D42:D45"/>
    <mergeCell ref="D46:D51"/>
    <mergeCell ref="D52:D55"/>
    <mergeCell ref="A10:F10"/>
    <mergeCell ref="A18:F18"/>
    <mergeCell ref="D12:E12"/>
    <mergeCell ref="D13:E13"/>
    <mergeCell ref="D14:E14"/>
    <mergeCell ref="D15:E15"/>
    <mergeCell ref="B12:C12"/>
    <mergeCell ref="B13:C13"/>
    <mergeCell ref="D17:E17"/>
    <mergeCell ref="B82:C82"/>
    <mergeCell ref="B83:C83"/>
    <mergeCell ref="B76:D76"/>
    <mergeCell ref="B77:D77"/>
    <mergeCell ref="B78:D78"/>
    <mergeCell ref="B80:C80"/>
    <mergeCell ref="B81:C81"/>
    <mergeCell ref="E6:F6"/>
    <mergeCell ref="E7:F7"/>
    <mergeCell ref="E8:F8"/>
    <mergeCell ref="E9:F9"/>
    <mergeCell ref="A64:C64"/>
    <mergeCell ref="D64:E64"/>
    <mergeCell ref="F59:G59"/>
    <mergeCell ref="F60:G60"/>
    <mergeCell ref="F61:G61"/>
    <mergeCell ref="F62:G62"/>
    <mergeCell ref="F63:G63"/>
    <mergeCell ref="F64:G64"/>
    <mergeCell ref="G10:H10"/>
    <mergeCell ref="G18:H18"/>
    <mergeCell ref="G36:H36"/>
    <mergeCell ref="G25:H25"/>
  </mergeCells>
  <pageMargins left="0.7" right="0.7" top="0.75" bottom="0.75" header="0.3" footer="0.3"/>
  <pageSetup paperSize="9" scale="43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0" workbookViewId="0">
      <selection activeCell="A25" sqref="A25:A26"/>
    </sheetView>
  </sheetViews>
  <sheetFormatPr defaultRowHeight="15" x14ac:dyDescent="0.25"/>
  <cols>
    <col min="1" max="1" width="92.5703125" customWidth="1"/>
    <col min="2" max="2" width="13.5703125" bestFit="1" customWidth="1"/>
    <col min="3" max="3" width="17.5703125" bestFit="1" customWidth="1"/>
    <col min="5" max="5" width="12.42578125" bestFit="1" customWidth="1"/>
  </cols>
  <sheetData>
    <row r="1" spans="1:7" x14ac:dyDescent="0.25">
      <c r="A1" s="3" t="s">
        <v>59</v>
      </c>
      <c r="B1" s="1"/>
      <c r="C1" s="1"/>
      <c r="D1" s="1"/>
      <c r="E1" s="1"/>
      <c r="F1" s="2"/>
      <c r="G1" s="1"/>
    </row>
    <row r="2" spans="1:7" x14ac:dyDescent="0.25">
      <c r="A2" s="1"/>
      <c r="B2" s="1"/>
      <c r="C2" s="1"/>
      <c r="D2" s="1"/>
      <c r="E2" s="1"/>
      <c r="F2" s="2"/>
      <c r="G2" s="1"/>
    </row>
    <row r="3" spans="1:7" x14ac:dyDescent="0.25">
      <c r="A3" s="1" t="s">
        <v>0</v>
      </c>
      <c r="B3" s="1"/>
      <c r="C3" s="1"/>
      <c r="D3" s="1"/>
      <c r="E3" s="1"/>
      <c r="F3" s="1"/>
      <c r="G3" s="1"/>
    </row>
    <row r="4" spans="1:7" x14ac:dyDescent="0.25">
      <c r="A4" s="1" t="s">
        <v>14</v>
      </c>
      <c r="D4" s="1"/>
      <c r="E4" s="1"/>
      <c r="F4" s="2"/>
      <c r="G4" s="1"/>
    </row>
    <row r="6" spans="1:7" ht="30.75" customHeight="1" x14ac:dyDescent="0.25">
      <c r="A6" s="37" t="s">
        <v>52</v>
      </c>
      <c r="B6" s="37" t="s">
        <v>50</v>
      </c>
      <c r="C6" s="37" t="s">
        <v>6</v>
      </c>
    </row>
    <row r="7" spans="1:7" x14ac:dyDescent="0.25">
      <c r="A7" s="9" t="s">
        <v>72</v>
      </c>
      <c r="B7" s="39">
        <v>35796</v>
      </c>
      <c r="C7" s="30">
        <v>34</v>
      </c>
    </row>
    <row r="8" spans="1:7" x14ac:dyDescent="0.25">
      <c r="A8" s="9" t="s">
        <v>72</v>
      </c>
      <c r="B8" s="39">
        <v>36161</v>
      </c>
      <c r="C8" s="30">
        <v>119</v>
      </c>
    </row>
    <row r="9" spans="1:7" x14ac:dyDescent="0.25">
      <c r="A9" s="9" t="s">
        <v>72</v>
      </c>
      <c r="B9" s="39">
        <v>36526</v>
      </c>
      <c r="C9" s="30">
        <v>15</v>
      </c>
    </row>
    <row r="10" spans="1:7" x14ac:dyDescent="0.25">
      <c r="A10" s="9" t="s">
        <v>72</v>
      </c>
      <c r="B10" s="39">
        <v>36892</v>
      </c>
      <c r="C10" s="30">
        <v>2</v>
      </c>
    </row>
    <row r="11" spans="1:7" x14ac:dyDescent="0.25">
      <c r="A11" s="9" t="s">
        <v>72</v>
      </c>
      <c r="B11" s="39">
        <v>37257</v>
      </c>
      <c r="C11" s="30">
        <v>1</v>
      </c>
    </row>
    <row r="12" spans="1:7" x14ac:dyDescent="0.25">
      <c r="A12" s="9" t="s">
        <v>72</v>
      </c>
      <c r="B12" s="39">
        <v>37622</v>
      </c>
      <c r="C12" s="30">
        <v>17</v>
      </c>
    </row>
    <row r="13" spans="1:7" x14ac:dyDescent="0.25">
      <c r="A13" s="9" t="s">
        <v>72</v>
      </c>
      <c r="B13" s="39">
        <v>38353</v>
      </c>
      <c r="C13" s="30">
        <v>24</v>
      </c>
    </row>
    <row r="14" spans="1:7" x14ac:dyDescent="0.25">
      <c r="A14" s="9" t="s">
        <v>72</v>
      </c>
      <c r="B14" s="39">
        <v>39083</v>
      </c>
      <c r="C14" s="30">
        <v>19</v>
      </c>
    </row>
    <row r="15" spans="1:7" x14ac:dyDescent="0.25">
      <c r="A15" s="9" t="s">
        <v>72</v>
      </c>
      <c r="B15" s="39">
        <v>39448</v>
      </c>
      <c r="C15" s="30">
        <v>12</v>
      </c>
    </row>
    <row r="16" spans="1:7" x14ac:dyDescent="0.25">
      <c r="A16" s="9" t="s">
        <v>72</v>
      </c>
      <c r="B16" s="39">
        <v>39814</v>
      </c>
      <c r="C16" s="30">
        <v>46</v>
      </c>
    </row>
    <row r="17" spans="1:5" x14ac:dyDescent="0.25">
      <c r="A17" s="9" t="s">
        <v>72</v>
      </c>
      <c r="B17" s="39">
        <v>40179</v>
      </c>
      <c r="C17" s="30">
        <v>207</v>
      </c>
    </row>
    <row r="18" spans="1:5" x14ac:dyDescent="0.25">
      <c r="A18" s="9" t="s">
        <v>72</v>
      </c>
      <c r="B18" s="39">
        <v>40544</v>
      </c>
      <c r="C18" s="30">
        <v>103</v>
      </c>
    </row>
    <row r="19" spans="1:5" x14ac:dyDescent="0.25">
      <c r="A19" s="9" t="s">
        <v>72</v>
      </c>
      <c r="B19" s="39">
        <v>40909</v>
      </c>
      <c r="C19" s="30">
        <v>300</v>
      </c>
    </row>
    <row r="20" spans="1:5" x14ac:dyDescent="0.25">
      <c r="A20" s="9" t="s">
        <v>72</v>
      </c>
      <c r="B20" s="39">
        <v>41275</v>
      </c>
      <c r="C20" s="30">
        <v>211</v>
      </c>
    </row>
    <row r="21" spans="1:5" x14ac:dyDescent="0.25">
      <c r="A21" s="9" t="s">
        <v>72</v>
      </c>
      <c r="B21" s="39">
        <v>41640</v>
      </c>
      <c r="C21" s="30">
        <v>121</v>
      </c>
    </row>
    <row r="22" spans="1:5" x14ac:dyDescent="0.25">
      <c r="A22" s="9" t="s">
        <v>72</v>
      </c>
      <c r="B22" s="39">
        <v>42005</v>
      </c>
      <c r="C22" s="30">
        <v>574</v>
      </c>
    </row>
    <row r="23" spans="1:5" x14ac:dyDescent="0.25">
      <c r="A23" s="9" t="s">
        <v>72</v>
      </c>
      <c r="B23" s="39">
        <v>42370</v>
      </c>
      <c r="C23" s="30">
        <v>100</v>
      </c>
    </row>
    <row r="24" spans="1:5" x14ac:dyDescent="0.25">
      <c r="A24" s="46" t="s">
        <v>51</v>
      </c>
      <c r="B24" s="46"/>
      <c r="C24" s="46">
        <f>SUM(C7:C23)</f>
        <v>1905</v>
      </c>
    </row>
    <row r="25" spans="1:5" x14ac:dyDescent="0.25">
      <c r="A25" s="104" t="s">
        <v>53</v>
      </c>
      <c r="B25" s="37" t="s">
        <v>54</v>
      </c>
      <c r="C25" s="40">
        <v>410000</v>
      </c>
    </row>
    <row r="26" spans="1:5" x14ac:dyDescent="0.25">
      <c r="A26" s="104"/>
      <c r="B26" s="37" t="s">
        <v>55</v>
      </c>
      <c r="C26" s="40">
        <v>340000</v>
      </c>
      <c r="E26" s="41"/>
    </row>
    <row r="27" spans="1:5" ht="28.5" customHeight="1" x14ac:dyDescent="0.25"/>
    <row r="28" spans="1:5" ht="28.5" customHeight="1" x14ac:dyDescent="0.25">
      <c r="A28" s="37" t="s">
        <v>56</v>
      </c>
      <c r="B28" s="37" t="s">
        <v>50</v>
      </c>
      <c r="C28" s="37" t="s">
        <v>6</v>
      </c>
    </row>
    <row r="29" spans="1:5" x14ac:dyDescent="0.25">
      <c r="A29" s="9" t="s">
        <v>18</v>
      </c>
      <c r="B29" s="39">
        <v>39083</v>
      </c>
      <c r="C29" s="30">
        <v>2</v>
      </c>
    </row>
    <row r="30" spans="1:5" x14ac:dyDescent="0.25">
      <c r="A30" s="9" t="s">
        <v>18</v>
      </c>
      <c r="B30" s="39">
        <v>39448</v>
      </c>
      <c r="C30" s="30">
        <v>91</v>
      </c>
    </row>
    <row r="31" spans="1:5" x14ac:dyDescent="0.25">
      <c r="A31" s="9" t="s">
        <v>18</v>
      </c>
      <c r="B31" s="39">
        <v>39814</v>
      </c>
      <c r="C31" s="30">
        <v>42</v>
      </c>
    </row>
    <row r="32" spans="1:5" x14ac:dyDescent="0.25">
      <c r="A32" s="9" t="s">
        <v>18</v>
      </c>
      <c r="B32" s="39">
        <v>40179</v>
      </c>
      <c r="C32" s="30">
        <v>86</v>
      </c>
    </row>
    <row r="33" spans="1:3" x14ac:dyDescent="0.25">
      <c r="A33" s="9" t="s">
        <v>18</v>
      </c>
      <c r="B33" s="39">
        <v>40544</v>
      </c>
      <c r="C33" s="30">
        <v>52</v>
      </c>
    </row>
    <row r="34" spans="1:3" x14ac:dyDescent="0.25">
      <c r="A34" s="9" t="s">
        <v>18</v>
      </c>
      <c r="B34" s="39">
        <v>40909</v>
      </c>
      <c r="C34" s="30">
        <v>55</v>
      </c>
    </row>
    <row r="35" spans="1:3" x14ac:dyDescent="0.25">
      <c r="A35" s="9" t="s">
        <v>18</v>
      </c>
      <c r="B35" s="39">
        <v>41275</v>
      </c>
      <c r="C35" s="30">
        <v>102</v>
      </c>
    </row>
    <row r="36" spans="1:3" x14ac:dyDescent="0.25">
      <c r="A36" s="9" t="s">
        <v>18</v>
      </c>
      <c r="B36" s="39">
        <v>41640</v>
      </c>
      <c r="C36" s="30">
        <v>121</v>
      </c>
    </row>
    <row r="37" spans="1:3" x14ac:dyDescent="0.25">
      <c r="A37" s="9" t="s">
        <v>18</v>
      </c>
      <c r="B37" s="39">
        <v>42005</v>
      </c>
      <c r="C37" s="30">
        <v>66</v>
      </c>
    </row>
    <row r="38" spans="1:3" x14ac:dyDescent="0.25">
      <c r="A38" s="9" t="s">
        <v>18</v>
      </c>
      <c r="B38" s="39">
        <v>42370</v>
      </c>
      <c r="C38" s="30">
        <v>52</v>
      </c>
    </row>
    <row r="39" spans="1:3" x14ac:dyDescent="0.25">
      <c r="A39" s="46" t="s">
        <v>51</v>
      </c>
      <c r="B39" s="46"/>
      <c r="C39" s="46">
        <f>SUM(C29:C38)</f>
        <v>669</v>
      </c>
    </row>
    <row r="40" spans="1:3" x14ac:dyDescent="0.25">
      <c r="A40" s="104" t="s">
        <v>53</v>
      </c>
      <c r="B40" s="37" t="s">
        <v>54</v>
      </c>
      <c r="C40" s="40">
        <v>430000</v>
      </c>
    </row>
    <row r="41" spans="1:3" x14ac:dyDescent="0.25">
      <c r="A41" s="104"/>
      <c r="B41" s="37" t="s">
        <v>55</v>
      </c>
      <c r="C41" s="40">
        <v>354000</v>
      </c>
    </row>
    <row r="43" spans="1:3" x14ac:dyDescent="0.25">
      <c r="A43" s="44" t="s">
        <v>57</v>
      </c>
    </row>
    <row r="44" spans="1:3" x14ac:dyDescent="0.25">
      <c r="A44" s="45" t="s">
        <v>73</v>
      </c>
    </row>
    <row r="45" spans="1:3" x14ac:dyDescent="0.25">
      <c r="A45" s="43" t="s">
        <v>74</v>
      </c>
    </row>
    <row r="46" spans="1:3" x14ac:dyDescent="0.25">
      <c r="A46" s="42"/>
    </row>
  </sheetData>
  <mergeCells count="2">
    <mergeCell ref="A25:A26"/>
    <mergeCell ref="A40:A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Ademluchtapparatuur</vt:lpstr>
      <vt:lpstr>Specificatie inruilmiddelen</vt:lpstr>
      <vt:lpstr>Ademluchtapparatuur!Afdrukbereik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Maassen van den Brink</dc:creator>
  <cp:lastModifiedBy>willem</cp:lastModifiedBy>
  <cp:lastPrinted>2018-04-05T14:36:32Z</cp:lastPrinted>
  <dcterms:created xsi:type="dcterms:W3CDTF">2016-01-22T09:23:03Z</dcterms:created>
  <dcterms:modified xsi:type="dcterms:W3CDTF">2018-05-03T08:12:21Z</dcterms:modified>
</cp:coreProperties>
</file>