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C:\Users\jvanvuuren\Nuffic\Blauwdruk Bedrijfsvoering - Documents\Programma vernieuwing bedrijfsvoering VIBES\Aanbesteding\aanbestedings stukken\"/>
    </mc:Choice>
  </mc:AlternateContent>
  <bookViews>
    <workbookView xWindow="0" yWindow="0" windowWidth="19200" windowHeight="6735"/>
  </bookViews>
  <sheets>
    <sheet name="Prijsopgave" sheetId="2" r:id="rId1"/>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5" i="2" l="1"/>
  <c r="O6" i="2" s="1"/>
  <c r="K6" i="2"/>
  <c r="K7" i="2"/>
  <c r="K9" i="2"/>
  <c r="K12" i="2"/>
  <c r="K13" i="2"/>
  <c r="K14" i="2"/>
  <c r="K15" i="2"/>
  <c r="I18" i="2"/>
  <c r="K18" i="2" s="1"/>
  <c r="I19" i="2"/>
  <c r="K19" i="2" s="1"/>
  <c r="I20" i="2"/>
  <c r="K20" i="2" s="1"/>
  <c r="D26" i="2"/>
  <c r="D35" i="2"/>
  <c r="O12" i="2" l="1"/>
  <c r="O13" i="2"/>
  <c r="N16" i="2"/>
  <c r="O7" i="2"/>
  <c r="Q6" i="2" s="1"/>
  <c r="N22" i="2"/>
  <c r="Q12" i="2" l="1"/>
</calcChain>
</file>

<file path=xl/sharedStrings.xml><?xml version="1.0" encoding="utf-8"?>
<sst xmlns="http://schemas.openxmlformats.org/spreadsheetml/2006/main" count="72" uniqueCount="72">
  <si>
    <t>Licentie eenmalig</t>
  </si>
  <si>
    <t>Intern</t>
  </si>
  <si>
    <t>Extern</t>
  </si>
  <si>
    <t>Neso</t>
  </si>
  <si>
    <t>Inkoop medewerkers</t>
  </si>
  <si>
    <t>Weging</t>
  </si>
  <si>
    <t>Jaarlijkse hosting kosten</t>
  </si>
  <si>
    <t>Prijsopgave ex BTW</t>
  </si>
  <si>
    <t>Prijsopgaven PSA systeem</t>
  </si>
  <si>
    <t>Managers/gemandateerden</t>
  </si>
  <si>
    <t>Of in plaats van posten 1, 2 en 3 de jaarlijkse SAAS Fee</t>
  </si>
  <si>
    <t>Bruto prijs</t>
  </si>
  <si>
    <t>Functioneel beheerders</t>
  </si>
  <si>
    <t>Implementatie eenmalig voor plateau 1</t>
  </si>
  <si>
    <t>Implementatie eenmalig voor plateau 2</t>
  </si>
  <si>
    <t>Nazorg plateau 1: 3 maanden 4 dagen per week door een consultant</t>
  </si>
  <si>
    <t>Omschrijving</t>
  </si>
  <si>
    <t>Uitgaande van minimaal de onderstaande aantallen:</t>
  </si>
  <si>
    <t>Medewerkers die het inkopen ondersteunen</t>
  </si>
  <si>
    <t>Controllers</t>
  </si>
  <si>
    <t>Zware gebruikers van de rapportage functionaliteit voor de control werkzaamheden</t>
  </si>
  <si>
    <t>Medewerkers die inkopen</t>
  </si>
  <si>
    <t>Medewerkers die het functioneel beheer op het systeem uitvoeren</t>
  </si>
  <si>
    <t>Medewerkers in dienst van EP-Nuffic (en die ook tijdschrijven en declaraties kunnen indienen)</t>
  </si>
  <si>
    <t>Medewerkers met een Nuffic arbeidscontract</t>
  </si>
  <si>
    <t>Medewerkers die ingehuurd worden in Nederland</t>
  </si>
  <si>
    <t>Medewerkers die ingehuurd worden in buitenland</t>
  </si>
  <si>
    <t>Medewerkers, 
         waarvan</t>
  </si>
  <si>
    <t>Medewerkers die budgetten beheren (d.m.v. rapportages) en goedkeuren van inkopen/kosten ten laste van het budget (decentraal integraal management).</t>
  </si>
  <si>
    <t>Zware gebruikers die de financiële administratie voeren van EP-Nuffic en de Neso's</t>
  </si>
  <si>
    <t xml:space="preserve">Financiële medewerkers van de verschillende subsidieprogramma's </t>
  </si>
  <si>
    <t>Invoeren van bestellingen en inkoopopdrachten, alsmede prestatieverklaringen tekenen (decentrale, centraal gecoördineerde inkoop).</t>
  </si>
  <si>
    <t>Implementatie eenmalig voor koppelingen plateau 3 (zie use case koppelingen)</t>
  </si>
  <si>
    <t>Financiële medewerkers</t>
  </si>
  <si>
    <t>Financiële programma medewerkers</t>
  </si>
  <si>
    <t>Gewogen prijs</t>
  </si>
  <si>
    <t>Maximum tarief per uur (business) consultant</t>
  </si>
  <si>
    <t>Maximum tarief per uur technisch consultant / engineer</t>
  </si>
  <si>
    <t xml:space="preserve">Let op, bij een bedrag boven het plafond van  </t>
  </si>
  <si>
    <t>Kosten over 10 jaar</t>
  </si>
  <si>
    <t>NB (zie ook bijlage technisch en inhoudelijke eisen):</t>
  </si>
  <si>
    <t>Maximum tarief per uur projectmanager</t>
  </si>
  <si>
    <t>Implementatie</t>
  </si>
  <si>
    <t>Ondersteuning (na implementatie)</t>
  </si>
  <si>
    <t>Implemenatie</t>
  </si>
  <si>
    <t>Maximum</t>
  </si>
  <si>
    <t>Percentage</t>
  </si>
  <si>
    <t>Eenmalig licentie</t>
  </si>
  <si>
    <t>Licentie/abonnement</t>
  </si>
  <si>
    <t>Totaal licentie/abonement</t>
  </si>
  <si>
    <t>Totaal 10 jaar</t>
  </si>
  <si>
    <t xml:space="preserve"> of boven de maximum percentages wordt de aanbieding ter zijde gelegd.</t>
  </si>
  <si>
    <t>Jaarlijkse totale licentie/abonnementskosten (inclusief gebruiksrecht, onderhoud en beheer)</t>
  </si>
  <si>
    <t>In de prijs in de prijzensheet is alle functionaliteit en dienstverlening zoals opgenomen in de procesbeschrijving en andere door de Aanbieder opgeleverde stukken en getoond en/of toegezegd in de demonstratie of interview verwerkt. Dit is inclusief de (beheer)kosten van eventueel minimaal maatwerk.</t>
  </si>
  <si>
    <t>Indien de prijs (deels) is gebaseerd op een gebruikersgebonden abonnement en/of licentie dan mag uit gegaan worden van de aantallen en type gebruikers op de prijzensheet voor het berekenen van de prijs. Mocht de aanbestedende dienst gedurende de looptijd van de overeenkomst meer abonnementen/licenties nodig hebben dan de opgeven aantallen dan mag de abonnements/licentiekosten per additionele gebruiker maximaal de kosten per gebruiker zijn die voor de prijsberekening is gebruikt. Mocht de aanbestedende dienst na 4 jaar of door onvoorziene omstandigheden aanzienlijk minder abonnementen/licenties nodig hebben dan de opgegeven aantallen dan zal in alle redelijkheid de abonnements/licentiekosten naar beneden worden aangepast op basis van de abonnements/licentiekosten per gebruiker zijn die voor de prijsberekening is gebruikt.</t>
  </si>
  <si>
    <t>Het kan zijn dat de licentie-mix tussen zware en lichtere gebruikers gedurende de gebruiksduur kan wijzigingen, als gevolg van aanpassingen in het licentiemodel van de Aanbieder en/of als gevolg van verschuiving van werkzaamheden binnen de Aanbestedende dienst.
Aanpassingen in het licentiemodel (tussen versies) vanuit de Aanbieder kunnen niet leiden tot een aanpassing in de (toekomstige) licentie, onderhouds, support en/of abonnementsprijzen. Verschuivingen binnen de Aanbestedende dienst binnen een bandbreedte van 25% worden geacht inbegrepen te zijn in de prijs.</t>
  </si>
  <si>
    <t>In de eenmalige bedragen voor de "Implementatie eenmalig voor plateau 1", "Implementatie eenmalig voor plateau 2", "Implementatie eenmalig voor koppelingen plateau 3" (zie prijzensheet) zijn alle werkzaamheden, diensten en leveringen en andere kosten verwerkt van de Aanbieder die nodig zijn om dit plateau op te leveren conform het beschrijvend document en bijlagen. Bijkomende kosten kunnen niet in rekening worden gebracht.</t>
  </si>
  <si>
    <t xml:space="preserve">In het bedrag van "Nazorg plateau 1: 3 maanden 4 dagen per week door een consultant" is de aanwezigheid van een consultant op locatie van stichting Nuffic voor gemiddeld 4 dagen in de week en minimaal 384 uur in totaal voor de duur van 12 weken. Het betreft een consultant die in staat is direct met de betrokkenen gesignaleerde problemen op te lossen door wijzigingen door te voeren in de data en/of configuratie/instellingen van de applicatie. Daarnaast wordt van de "nazorg consultant" proactieve ondersteuning en coaching verwacht van de functioneel beheerders en gebruikers, inclusief (extra) uitleg en training. Mochten er in deze periode gebreken worden geconstateerd van technische aard waarvoor en technisch consultant/engineer in aanvulling op de consultant technische aanpassingen in de software moet maken, vallen deze kosten alsnog onder de eerder genoemde implementatiekosten.
</t>
  </si>
  <si>
    <t xml:space="preserve">Alle kosten van de inzet van personeel die de leverancier op basis van nacalculatie levert voor het ondersteunen van stichting Nuffic bij het gebruik en/of het aanpassen van de configuratie van de applicatie wat niet valt onder de implementatie van plateaus 1, 2 en 3 of de nazorg, vindt plaats op basis van de  maximale tarieven zoals vermeld in de prijzensheet. Geen overige/andere tarieven mogen in rekening worden gebracht.  </t>
  </si>
  <si>
    <t>Het Projectmanager tarief wordt gehanteerd voor alle activiteiten van coördinerende aard. De medewerker moet minimaal 2 jaar ervaring hebben op het gebied van de werkzaamheden waarvoor hij wordt ingezet.</t>
  </si>
  <si>
    <t>Het Technisch consultant /engineer tarief wordt gehanteerd voor alle technische adviezen en activiteiten waarvoor geprogrammeerd moet worden (waaronder de inrichting van webservices/API's of het programmeren van maatwerk), een database direct benaderd of bewerkt moet worden, of anderszins programmatuur of infrastructuur opgeleverd moet worden. De medewerker moet minimaal 2 jaar ervaring hebben op het gebied van de werkzaamheden waarvoor hij wordt ingezet.</t>
  </si>
  <si>
    <t>Het (business) consultant tarief wordt gehanteerd voor alle overige werkzaamheden die de leverancier verricht voor stichting Nuffic. De medewerker moet minimaal 2 jaar ervaring hebben op het gebied van de werkzaamheden waarvoor hij wordt ingezet.</t>
  </si>
  <si>
    <t>De afgegeven maximale tarieven gelden voor de looptijd van het contract kunnen jaarlijks worden verhoogd met maximaal de prijsindex (inflatie), zoals opgenomen in de Overeenkomst.</t>
  </si>
  <si>
    <t>De aangeboden implementatieprijs is aantoonbaar gebaseerd op de afgegeven maximale tarieven, als dan niet met een inzichtelijk gemaakte korting.</t>
  </si>
  <si>
    <t>De eenmalige licentiekosten (post 1 in prijzen blad) mag maximaal 25% van de totale licentiekosten over 10 jaar (sommatie van posten 1 t/m 4 in prijzenblad)</t>
  </si>
  <si>
    <t>De implementatiekosten (posten 5 t/m 8 in prijzenblad) mag maximaal 50% zijn van de totale prijs voor licentiekosten en implementatie (posten 1 t/m 8 in prijzenblad).</t>
  </si>
  <si>
    <t>Inschrijver</t>
  </si>
  <si>
    <t>Naam</t>
  </si>
  <si>
    <t>Functie</t>
  </si>
  <si>
    <t>Onderneming</t>
  </si>
  <si>
    <t>Handtekening</t>
  </si>
  <si>
    <t>Plaats en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</si>
</sst>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 &quot;€&quot;\ * #,##0_ ;_ &quot;€&quot;\ * \-#,##0_ ;_ &quot;€&quot;\ * &quot;-&quot;??_ ;_ @_ "/>
  </numFmts>
  <fonts count="11" x14ac:knownFonts="1">
    <font>
      <sz val="11"/>
      <color theme="1"/>
      <name val="Calibri"/>
      <family val="2"/>
      <scheme val="minor"/>
    </font>
    <font>
      <sz val="11"/>
      <color theme="1"/>
      <name val="Calibri"/>
      <family val="2"/>
      <scheme val="minor"/>
    </font>
    <font>
      <sz val="11"/>
      <color rgb="FF006100"/>
      <name val="Calibri"/>
      <family val="2"/>
      <scheme val="minor"/>
    </font>
    <font>
      <b/>
      <sz val="12"/>
      <name val="Calibri"/>
      <family val="2"/>
      <scheme val="minor"/>
    </font>
    <font>
      <sz val="11"/>
      <name val="Calibri"/>
      <family val="2"/>
      <scheme val="minor"/>
    </font>
    <font>
      <sz val="16"/>
      <name val="Calibri"/>
      <family val="2"/>
      <scheme val="minor"/>
    </font>
    <font>
      <b/>
      <sz val="16"/>
      <name val="Calibri"/>
      <family val="2"/>
      <scheme val="minor"/>
    </font>
    <font>
      <b/>
      <sz val="20"/>
      <name val="Calibri"/>
      <family val="2"/>
      <scheme val="minor"/>
    </font>
    <font>
      <b/>
      <sz val="16"/>
      <color rgb="FF006100"/>
      <name val="Calibri"/>
      <family val="2"/>
      <scheme val="minor"/>
    </font>
    <font>
      <b/>
      <sz val="11"/>
      <name val="Calibri"/>
      <family val="2"/>
      <scheme val="minor"/>
    </font>
    <font>
      <sz val="18"/>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C6EFCE"/>
      </patternFill>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66FF99"/>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44" fontId="1" fillId="0" borderId="0" applyFont="0" applyFill="0" applyBorder="0" applyAlignment="0" applyProtection="0"/>
    <xf numFmtId="0" fontId="2" fillId="3" borderId="0" applyNumberFormat="0" applyBorder="0" applyAlignment="0" applyProtection="0"/>
    <xf numFmtId="9" fontId="1" fillId="0" borderId="0" applyFont="0" applyFill="0" applyBorder="0" applyAlignment="0" applyProtection="0"/>
  </cellStyleXfs>
  <cellXfs count="59">
    <xf numFmtId="0" fontId="0" fillId="0" borderId="0" xfId="0"/>
    <xf numFmtId="164" fontId="4" fillId="5" borderId="1" xfId="1" applyNumberFormat="1" applyFont="1" applyFill="1" applyBorder="1" applyAlignment="1" applyProtection="1">
      <alignment horizontal="center"/>
      <protection locked="0"/>
    </xf>
    <xf numFmtId="164" fontId="4" fillId="6" borderId="1" xfId="1" applyNumberFormat="1" applyFont="1" applyFill="1" applyBorder="1" applyAlignment="1" applyProtection="1">
      <alignment horizontal="center"/>
      <protection locked="0"/>
    </xf>
    <xf numFmtId="0" fontId="7" fillId="4" borderId="0" xfId="0" applyFont="1" applyFill="1" applyProtection="1"/>
    <xf numFmtId="0" fontId="4" fillId="4" borderId="0" xfId="0" applyFont="1" applyFill="1" applyProtection="1"/>
    <xf numFmtId="0" fontId="3" fillId="4" borderId="0" xfId="0" applyFont="1" applyFill="1" applyProtection="1"/>
    <xf numFmtId="0" fontId="3" fillId="4" borderId="0" xfId="0" applyFont="1" applyFill="1" applyAlignment="1" applyProtection="1">
      <alignment horizontal="center"/>
    </xf>
    <xf numFmtId="164" fontId="3" fillId="4" borderId="0" xfId="0" applyNumberFormat="1" applyFont="1" applyFill="1" applyBorder="1" applyAlignment="1" applyProtection="1">
      <alignment horizontal="center"/>
    </xf>
    <xf numFmtId="164" fontId="4" fillId="4" borderId="0" xfId="1" applyNumberFormat="1" applyFont="1" applyFill="1" applyAlignment="1" applyProtection="1">
      <alignment horizontal="center"/>
    </xf>
    <xf numFmtId="0" fontId="4" fillId="4" borderId="0" xfId="0" applyFont="1" applyFill="1" applyAlignment="1" applyProtection="1">
      <alignment horizontal="center"/>
    </xf>
    <xf numFmtId="0" fontId="9" fillId="4" borderId="0" xfId="0" applyFont="1" applyFill="1" applyProtection="1"/>
    <xf numFmtId="0" fontId="4" fillId="4" borderId="0" xfId="0" applyFont="1" applyFill="1" applyBorder="1" applyProtection="1"/>
    <xf numFmtId="0" fontId="4" fillId="4" borderId="0" xfId="0" applyFont="1" applyFill="1" applyBorder="1" applyAlignment="1" applyProtection="1">
      <alignment horizontal="center"/>
    </xf>
    <xf numFmtId="164" fontId="4" fillId="4" borderId="0" xfId="1" applyNumberFormat="1" applyFont="1" applyFill="1" applyBorder="1" applyAlignment="1" applyProtection="1">
      <alignment horizontal="center"/>
    </xf>
    <xf numFmtId="164" fontId="4" fillId="2" borderId="1" xfId="0" applyNumberFormat="1" applyFont="1" applyFill="1" applyBorder="1" applyProtection="1"/>
    <xf numFmtId="164" fontId="4" fillId="4" borderId="0" xfId="0" applyNumberFormat="1" applyFont="1" applyFill="1" applyProtection="1"/>
    <xf numFmtId="0" fontId="10" fillId="4" borderId="0" xfId="0" applyFont="1" applyFill="1" applyAlignment="1" applyProtection="1">
      <alignment horizontal="center"/>
    </xf>
    <xf numFmtId="164" fontId="4" fillId="4" borderId="1" xfId="1" applyNumberFormat="1" applyFont="1" applyFill="1" applyBorder="1" applyAlignment="1" applyProtection="1">
      <alignment horizontal="center"/>
    </xf>
    <xf numFmtId="164" fontId="4" fillId="4" borderId="1" xfId="0" applyNumberFormat="1" applyFont="1" applyFill="1" applyBorder="1" applyProtection="1"/>
    <xf numFmtId="0" fontId="6" fillId="4" borderId="0" xfId="0" applyFont="1" applyFill="1" applyAlignment="1" applyProtection="1">
      <alignment horizontal="right"/>
    </xf>
    <xf numFmtId="164" fontId="8" fillId="7" borderId="1" xfId="2" applyNumberFormat="1" applyFont="1" applyFill="1" applyBorder="1" applyProtection="1"/>
    <xf numFmtId="164" fontId="3" fillId="4" borderId="0" xfId="1" applyNumberFormat="1" applyFont="1" applyFill="1" applyProtection="1"/>
    <xf numFmtId="0" fontId="5" fillId="4" borderId="0" xfId="0" applyFont="1" applyFill="1" applyProtection="1"/>
    <xf numFmtId="164" fontId="6" fillId="4" borderId="1" xfId="0" applyNumberFormat="1" applyFont="1" applyFill="1" applyBorder="1" applyAlignment="1" applyProtection="1">
      <alignment horizontal="center"/>
    </xf>
    <xf numFmtId="44" fontId="4" fillId="4" borderId="0" xfId="1" applyFont="1" applyFill="1" applyProtection="1"/>
    <xf numFmtId="0" fontId="4" fillId="4" borderId="0" xfId="0" applyFont="1" applyFill="1" applyAlignment="1" applyProtection="1">
      <alignment vertical="top"/>
    </xf>
    <xf numFmtId="0" fontId="4" fillId="4" borderId="1" xfId="0" applyFont="1" applyFill="1" applyBorder="1" applyAlignment="1" applyProtection="1">
      <alignment vertical="top"/>
    </xf>
    <xf numFmtId="0" fontId="4" fillId="4" borderId="1" xfId="0" applyFont="1" applyFill="1" applyBorder="1" applyAlignment="1" applyProtection="1">
      <alignment horizontal="left" vertical="top"/>
    </xf>
    <xf numFmtId="0" fontId="4" fillId="4" borderId="12" xfId="0" applyFont="1" applyFill="1" applyBorder="1" applyAlignment="1" applyProtection="1">
      <alignment vertical="top"/>
    </xf>
    <xf numFmtId="0" fontId="4" fillId="4" borderId="13" xfId="0" applyFont="1" applyFill="1" applyBorder="1" applyAlignment="1" applyProtection="1">
      <alignment vertical="top"/>
    </xf>
    <xf numFmtId="0" fontId="4" fillId="4" borderId="14" xfId="0" applyFont="1" applyFill="1" applyBorder="1" applyAlignment="1" applyProtection="1">
      <alignment vertical="top"/>
    </xf>
    <xf numFmtId="0" fontId="4" fillId="4" borderId="0" xfId="0" applyFont="1" applyFill="1" applyAlignment="1" applyProtection="1">
      <alignment horizontal="left" vertical="top"/>
    </xf>
    <xf numFmtId="0" fontId="4" fillId="4" borderId="2" xfId="0" applyFont="1" applyFill="1" applyBorder="1" applyAlignment="1" applyProtection="1">
      <alignment horizontal="left" vertical="top"/>
    </xf>
    <xf numFmtId="0" fontId="4" fillId="4" borderId="6" xfId="0" applyFont="1" applyFill="1" applyBorder="1" applyAlignment="1" applyProtection="1">
      <alignment horizontal="left" vertical="top"/>
    </xf>
    <xf numFmtId="0" fontId="4" fillId="4" borderId="3" xfId="0" applyFont="1" applyFill="1" applyBorder="1" applyAlignment="1" applyProtection="1">
      <alignment horizontal="left" vertical="top"/>
    </xf>
    <xf numFmtId="0" fontId="4" fillId="4" borderId="7" xfId="0" applyFont="1" applyFill="1" applyBorder="1" applyAlignment="1" applyProtection="1">
      <alignment horizontal="left" vertical="top"/>
    </xf>
    <xf numFmtId="0" fontId="4" fillId="4" borderId="8" xfId="0" applyFont="1" applyFill="1" applyBorder="1" applyAlignment="1" applyProtection="1">
      <alignment horizontal="left" vertical="top"/>
    </xf>
    <xf numFmtId="0" fontId="4" fillId="4" borderId="9" xfId="0" applyFont="1" applyFill="1" applyBorder="1" applyAlignment="1" applyProtection="1">
      <alignment horizontal="left" vertical="top"/>
    </xf>
    <xf numFmtId="0" fontId="4" fillId="4" borderId="10" xfId="0" applyFont="1" applyFill="1" applyBorder="1" applyAlignment="1" applyProtection="1">
      <alignment horizontal="left" vertical="top"/>
    </xf>
    <xf numFmtId="0" fontId="4" fillId="4" borderId="0" xfId="0" applyFont="1" applyFill="1" applyBorder="1" applyAlignment="1" applyProtection="1">
      <alignment horizontal="left" vertical="top"/>
    </xf>
    <xf numFmtId="0" fontId="4" fillId="4" borderId="11" xfId="0" applyFont="1" applyFill="1" applyBorder="1" applyAlignment="1" applyProtection="1">
      <alignment horizontal="left" vertical="top"/>
    </xf>
    <xf numFmtId="0" fontId="4" fillId="4" borderId="12" xfId="0" applyFont="1" applyFill="1" applyBorder="1" applyAlignment="1" applyProtection="1">
      <alignment horizontal="left" vertical="top"/>
    </xf>
    <xf numFmtId="0" fontId="4" fillId="4" borderId="13" xfId="0" applyFont="1" applyFill="1" applyBorder="1" applyAlignment="1" applyProtection="1">
      <alignment horizontal="left" vertical="top"/>
    </xf>
    <xf numFmtId="0" fontId="4" fillId="4" borderId="14" xfId="0" applyFont="1" applyFill="1" applyBorder="1" applyAlignment="1" applyProtection="1">
      <alignment horizontal="left" vertical="top"/>
    </xf>
    <xf numFmtId="0" fontId="4" fillId="8" borderId="1" xfId="0" applyFont="1" applyFill="1" applyBorder="1" applyAlignment="1" applyProtection="1">
      <alignment horizontal="left" vertical="top"/>
    </xf>
    <xf numFmtId="0" fontId="4" fillId="8" borderId="5" xfId="0" applyFont="1" applyFill="1" applyBorder="1" applyAlignment="1" applyProtection="1">
      <alignment horizontal="left" vertical="top"/>
    </xf>
    <xf numFmtId="0" fontId="4" fillId="8" borderId="15" xfId="0" applyFont="1" applyFill="1" applyBorder="1" applyAlignment="1" applyProtection="1">
      <alignment horizontal="left" vertical="top"/>
    </xf>
    <xf numFmtId="0" fontId="4" fillId="8" borderId="4" xfId="0" applyFont="1" applyFill="1" applyBorder="1" applyAlignment="1" applyProtection="1">
      <alignment horizontal="left" vertical="top"/>
    </xf>
    <xf numFmtId="0" fontId="4" fillId="8" borderId="4" xfId="0" applyFont="1" applyFill="1" applyBorder="1" applyAlignment="1" applyProtection="1">
      <alignment vertical="top"/>
    </xf>
    <xf numFmtId="0" fontId="4" fillId="4" borderId="0" xfId="0" applyFont="1" applyFill="1" applyAlignment="1" applyProtection="1">
      <alignment horizontal="center"/>
    </xf>
    <xf numFmtId="0" fontId="4" fillId="4" borderId="1" xfId="0" applyFont="1" applyFill="1" applyBorder="1" applyAlignment="1" applyProtection="1">
      <alignment horizontal="left" vertical="top" wrapText="1"/>
    </xf>
    <xf numFmtId="9" fontId="10" fillId="4" borderId="5" xfId="3" applyFont="1" applyFill="1" applyBorder="1" applyAlignment="1" applyProtection="1">
      <alignment horizontal="center" vertical="center"/>
    </xf>
    <xf numFmtId="9" fontId="10" fillId="4" borderId="4" xfId="3" applyFont="1" applyFill="1" applyBorder="1" applyAlignment="1" applyProtection="1">
      <alignment horizontal="center" vertical="center"/>
    </xf>
    <xf numFmtId="9" fontId="10" fillId="7" borderId="5" xfId="3" applyNumberFormat="1" applyFont="1" applyFill="1" applyBorder="1" applyAlignment="1" applyProtection="1">
      <alignment horizontal="center" vertical="center"/>
    </xf>
    <xf numFmtId="9" fontId="10" fillId="7" borderId="4" xfId="3" applyNumberFormat="1" applyFont="1" applyFill="1" applyBorder="1" applyAlignment="1" applyProtection="1">
      <alignment horizontal="center" vertical="center"/>
    </xf>
    <xf numFmtId="9" fontId="10" fillId="7" borderId="5" xfId="3" applyFont="1" applyFill="1" applyBorder="1" applyAlignment="1" applyProtection="1">
      <alignment horizontal="center" vertical="center"/>
    </xf>
    <xf numFmtId="9" fontId="10" fillId="7" borderId="4" xfId="3" applyFont="1" applyFill="1" applyBorder="1" applyAlignment="1" applyProtection="1">
      <alignment horizontal="center" vertical="center"/>
    </xf>
    <xf numFmtId="0" fontId="4" fillId="4" borderId="2" xfId="0" applyFont="1" applyFill="1" applyBorder="1" applyAlignment="1" applyProtection="1">
      <alignment horizontal="left" vertical="top" wrapText="1"/>
    </xf>
    <xf numFmtId="0" fontId="4" fillId="4" borderId="3" xfId="0" applyFont="1" applyFill="1" applyBorder="1" applyAlignment="1" applyProtection="1">
      <alignment horizontal="left" vertical="top" wrapText="1"/>
    </xf>
  </cellXfs>
  <cellStyles count="4">
    <cellStyle name="Goed" xfId="2" builtinId="26"/>
    <cellStyle name="Procent" xfId="3" builtinId="5"/>
    <cellStyle name="Standaard" xfId="0" builtinId="0"/>
    <cellStyle name="Valuta" xfId="1" builtinId="4"/>
  </cellStyles>
  <dxfs count="3">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11</xdr:col>
      <xdr:colOff>257175</xdr:colOff>
      <xdr:row>4</xdr:row>
      <xdr:rowOff>9524</xdr:rowOff>
    </xdr:from>
    <xdr:to>
      <xdr:col>12</xdr:col>
      <xdr:colOff>161925</xdr:colOff>
      <xdr:row>9</xdr:row>
      <xdr:rowOff>19049</xdr:rowOff>
    </xdr:to>
    <xdr:sp macro="" textlink="">
      <xdr:nvSpPr>
        <xdr:cNvPr id="2" name="Rechteraccolade 1">
          <a:extLst/>
        </xdr:cNvPr>
        <xdr:cNvSpPr/>
      </xdr:nvSpPr>
      <xdr:spPr>
        <a:xfrm>
          <a:off x="6962775" y="771524"/>
          <a:ext cx="514350" cy="962025"/>
        </a:xfrm>
        <a:prstGeom prst="rightBrace">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2"/>
  <sheetViews>
    <sheetView tabSelected="1" zoomScale="80" zoomScaleNormal="80" workbookViewId="0">
      <selection activeCell="K17" sqref="K17"/>
    </sheetView>
  </sheetViews>
  <sheetFormatPr defaultColWidth="9.140625" defaultRowHeight="15" x14ac:dyDescent="0.25"/>
  <cols>
    <col min="1" max="2" width="4.42578125" style="4" customWidth="1"/>
    <col min="3" max="3" width="39.140625" style="4" customWidth="1"/>
    <col min="4" max="4" width="31.28515625" style="4" customWidth="1"/>
    <col min="5" max="5" width="6.7109375" style="4" customWidth="1"/>
    <col min="6" max="6" width="13.42578125" style="4" customWidth="1"/>
    <col min="7" max="7" width="19.5703125" style="4" customWidth="1"/>
    <col min="8" max="8" width="4.7109375" style="4" customWidth="1"/>
    <col min="9" max="9" width="9.5703125" style="4" customWidth="1"/>
    <col min="10" max="10" width="4.7109375" style="4" customWidth="1"/>
    <col min="11" max="11" width="25.140625" style="4" customWidth="1"/>
    <col min="12" max="12" width="5.85546875" style="4" customWidth="1"/>
    <col min="13" max="13" width="11.42578125" style="4" customWidth="1"/>
    <col min="14" max="14" width="30.42578125" style="4" customWidth="1"/>
    <col min="15" max="15" width="16" style="4" customWidth="1"/>
    <col min="16" max="16" width="1" style="4" customWidth="1"/>
    <col min="17" max="17" width="20.5703125" style="4" customWidth="1"/>
    <col min="18" max="18" width="6.42578125" style="4" customWidth="1"/>
    <col min="19" max="19" width="20.5703125" style="4" customWidth="1"/>
    <col min="20" max="20" width="13.85546875" style="4" bestFit="1" customWidth="1"/>
    <col min="21" max="21" width="12" style="4" bestFit="1" customWidth="1"/>
    <col min="22" max="16384" width="9.140625" style="4"/>
  </cols>
  <sheetData>
    <row r="1" spans="1:20" ht="26.25" x14ac:dyDescent="0.4">
      <c r="A1" s="3" t="s">
        <v>8</v>
      </c>
    </row>
    <row r="2" spans="1:20" s="5" customFormat="1" ht="15.75" x14ac:dyDescent="0.25">
      <c r="G2" s="5" t="s">
        <v>7</v>
      </c>
      <c r="H2" s="6"/>
      <c r="I2" s="6" t="s">
        <v>5</v>
      </c>
      <c r="J2" s="7"/>
      <c r="K2" s="6" t="s">
        <v>35</v>
      </c>
    </row>
    <row r="3" spans="1:20" ht="3" customHeight="1" x14ac:dyDescent="0.25">
      <c r="G3" s="8"/>
      <c r="H3" s="9"/>
      <c r="I3" s="9"/>
      <c r="J3" s="8"/>
    </row>
    <row r="4" spans="1:20" ht="14.25" customHeight="1" x14ac:dyDescent="0.25">
      <c r="A4" s="10" t="s">
        <v>48</v>
      </c>
      <c r="B4" s="11"/>
      <c r="C4" s="11"/>
      <c r="D4" s="11"/>
      <c r="E4" s="11"/>
      <c r="F4" s="11"/>
      <c r="G4" s="12"/>
      <c r="H4" s="12"/>
      <c r="I4" s="12"/>
      <c r="J4" s="12"/>
      <c r="K4" s="12"/>
    </row>
    <row r="5" spans="1:20" ht="14.25" customHeight="1" x14ac:dyDescent="0.25">
      <c r="A5" s="4">
        <v>1</v>
      </c>
      <c r="B5" s="11" t="s">
        <v>0</v>
      </c>
      <c r="C5" s="11"/>
      <c r="D5" s="11"/>
      <c r="E5" s="11"/>
      <c r="F5" s="11"/>
      <c r="G5" s="1">
        <v>0</v>
      </c>
      <c r="H5" s="12"/>
      <c r="I5" s="12">
        <v>1</v>
      </c>
      <c r="J5" s="13"/>
      <c r="K5" s="14">
        <f>I5*G5</f>
        <v>0</v>
      </c>
      <c r="Q5" s="9" t="s">
        <v>46</v>
      </c>
      <c r="R5" s="9"/>
      <c r="S5" s="9" t="s">
        <v>45</v>
      </c>
    </row>
    <row r="6" spans="1:20" ht="14.25" customHeight="1" x14ac:dyDescent="0.35">
      <c r="A6" s="4">
        <v>2</v>
      </c>
      <c r="B6" s="4" t="s">
        <v>52</v>
      </c>
      <c r="G6" s="1">
        <v>0</v>
      </c>
      <c r="H6" s="9"/>
      <c r="I6" s="9">
        <v>10</v>
      </c>
      <c r="J6" s="13"/>
      <c r="K6" s="14">
        <f>I6*G6</f>
        <v>0</v>
      </c>
      <c r="N6" s="4" t="s">
        <v>47</v>
      </c>
      <c r="O6" s="15">
        <f>K5</f>
        <v>0</v>
      </c>
      <c r="P6" s="15"/>
      <c r="Q6" s="55" t="str">
        <f>IFERROR(O6/O7,"")</f>
        <v/>
      </c>
      <c r="R6" s="16"/>
      <c r="S6" s="51">
        <v>0.25</v>
      </c>
    </row>
    <row r="7" spans="1:20" ht="14.25" customHeight="1" x14ac:dyDescent="0.35">
      <c r="A7" s="4">
        <v>3</v>
      </c>
      <c r="B7" s="4" t="s">
        <v>6</v>
      </c>
      <c r="G7" s="1">
        <v>0</v>
      </c>
      <c r="H7" s="9"/>
      <c r="I7" s="9">
        <v>10</v>
      </c>
      <c r="J7" s="13"/>
      <c r="K7" s="14">
        <f>I7*G7</f>
        <v>0</v>
      </c>
      <c r="N7" s="4" t="s">
        <v>49</v>
      </c>
      <c r="O7" s="15">
        <f>SUM(K5:K9)</f>
        <v>0</v>
      </c>
      <c r="P7" s="15"/>
      <c r="Q7" s="56"/>
      <c r="R7" s="16"/>
      <c r="S7" s="52"/>
    </row>
    <row r="8" spans="1:20" ht="3" customHeight="1" x14ac:dyDescent="0.35">
      <c r="G8" s="17"/>
      <c r="H8" s="9"/>
      <c r="I8" s="9"/>
      <c r="J8" s="13"/>
      <c r="K8" s="18"/>
      <c r="Q8" s="16"/>
      <c r="R8" s="16"/>
      <c r="S8" s="16"/>
    </row>
    <row r="9" spans="1:20" ht="14.25" customHeight="1" x14ac:dyDescent="0.35">
      <c r="A9" s="4">
        <v>4</v>
      </c>
      <c r="B9" s="4" t="s">
        <v>10</v>
      </c>
      <c r="G9" s="1">
        <v>0</v>
      </c>
      <c r="H9" s="9"/>
      <c r="I9" s="9">
        <v>10</v>
      </c>
      <c r="J9" s="13"/>
      <c r="K9" s="14">
        <f>I9*G9</f>
        <v>0</v>
      </c>
      <c r="Q9" s="16"/>
      <c r="R9" s="16"/>
      <c r="S9" s="16"/>
    </row>
    <row r="10" spans="1:20" ht="3.75" customHeight="1" x14ac:dyDescent="0.35">
      <c r="G10" s="17"/>
      <c r="H10" s="9"/>
      <c r="I10" s="9"/>
      <c r="J10" s="13"/>
      <c r="K10" s="18"/>
      <c r="Q10" s="16"/>
      <c r="R10" s="16"/>
      <c r="S10" s="16"/>
    </row>
    <row r="11" spans="1:20" ht="14.25" customHeight="1" x14ac:dyDescent="0.35">
      <c r="A11" s="10" t="s">
        <v>42</v>
      </c>
      <c r="Q11" s="16"/>
      <c r="R11" s="16"/>
      <c r="S11" s="16"/>
    </row>
    <row r="12" spans="1:20" ht="14.25" customHeight="1" x14ac:dyDescent="0.35">
      <c r="A12" s="4">
        <v>5</v>
      </c>
      <c r="B12" s="4" t="s">
        <v>13</v>
      </c>
      <c r="G12" s="1">
        <v>0</v>
      </c>
      <c r="H12" s="9"/>
      <c r="I12" s="9">
        <v>1</v>
      </c>
      <c r="J12" s="13"/>
      <c r="K12" s="14">
        <f>I12*G12</f>
        <v>0</v>
      </c>
      <c r="N12" s="4" t="s">
        <v>44</v>
      </c>
      <c r="O12" s="15">
        <f>SUM(K12:K15)</f>
        <v>0</v>
      </c>
      <c r="P12" s="15"/>
      <c r="Q12" s="53" t="str">
        <f>IFERROR(O12/O13,"")</f>
        <v/>
      </c>
      <c r="R12" s="16"/>
      <c r="S12" s="51">
        <v>0.5</v>
      </c>
    </row>
    <row r="13" spans="1:20" ht="14.25" customHeight="1" x14ac:dyDescent="0.35">
      <c r="A13" s="4">
        <v>6</v>
      </c>
      <c r="B13" s="4" t="s">
        <v>15</v>
      </c>
      <c r="G13" s="1">
        <v>0</v>
      </c>
      <c r="H13" s="9"/>
      <c r="I13" s="9">
        <v>1</v>
      </c>
      <c r="J13" s="13"/>
      <c r="K13" s="14">
        <f>I13*G13</f>
        <v>0</v>
      </c>
      <c r="N13" s="4" t="s">
        <v>50</v>
      </c>
      <c r="O13" s="15">
        <f>SUM(K5:K7,K9,K12:K15)</f>
        <v>0</v>
      </c>
      <c r="P13" s="15"/>
      <c r="Q13" s="54"/>
      <c r="R13" s="16"/>
      <c r="S13" s="52"/>
    </row>
    <row r="14" spans="1:20" ht="14.25" customHeight="1" x14ac:dyDescent="0.25">
      <c r="A14" s="4">
        <v>7</v>
      </c>
      <c r="B14" s="4" t="s">
        <v>14</v>
      </c>
      <c r="G14" s="1">
        <v>0</v>
      </c>
      <c r="H14" s="9"/>
      <c r="I14" s="9">
        <v>1</v>
      </c>
      <c r="J14" s="13"/>
      <c r="K14" s="14">
        <f>I14*G14</f>
        <v>0</v>
      </c>
    </row>
    <row r="15" spans="1:20" ht="14.25" customHeight="1" x14ac:dyDescent="0.25">
      <c r="A15" s="4">
        <v>8</v>
      </c>
      <c r="B15" s="4" t="s">
        <v>32</v>
      </c>
      <c r="G15" s="1">
        <v>0</v>
      </c>
      <c r="H15" s="9"/>
      <c r="I15" s="9">
        <v>1</v>
      </c>
      <c r="J15" s="13"/>
      <c r="K15" s="14">
        <f>I15*G15</f>
        <v>0</v>
      </c>
    </row>
    <row r="16" spans="1:20" ht="21" x14ac:dyDescent="0.35">
      <c r="M16" s="19" t="s">
        <v>39</v>
      </c>
      <c r="N16" s="20">
        <f>SUM(K5:K15)</f>
        <v>0</v>
      </c>
      <c r="Q16" s="4" t="s">
        <v>38</v>
      </c>
      <c r="T16" s="21">
        <v>1600000</v>
      </c>
    </row>
    <row r="17" spans="1:21" x14ac:dyDescent="0.25">
      <c r="A17" s="10" t="s">
        <v>43</v>
      </c>
      <c r="Q17" s="49" t="s">
        <v>51</v>
      </c>
      <c r="R17" s="49"/>
      <c r="S17" s="49"/>
      <c r="T17" s="49"/>
      <c r="U17" s="49"/>
    </row>
    <row r="18" spans="1:21" ht="14.25" customHeight="1" x14ac:dyDescent="0.25">
      <c r="A18" s="4">
        <v>9</v>
      </c>
      <c r="B18" s="4" t="s">
        <v>41</v>
      </c>
      <c r="G18" s="2">
        <v>0</v>
      </c>
      <c r="H18" s="9"/>
      <c r="I18" s="9">
        <f>10*5*2*8</f>
        <v>800</v>
      </c>
      <c r="J18" s="13"/>
      <c r="K18" s="14">
        <f>I18*G18</f>
        <v>0</v>
      </c>
    </row>
    <row r="19" spans="1:21" ht="14.25" customHeight="1" x14ac:dyDescent="0.25">
      <c r="A19" s="4">
        <v>10</v>
      </c>
      <c r="B19" s="4" t="s">
        <v>36</v>
      </c>
      <c r="G19" s="2">
        <v>0</v>
      </c>
      <c r="H19" s="9"/>
      <c r="I19" s="9">
        <f>10*5*5*8</f>
        <v>2000</v>
      </c>
      <c r="J19" s="13"/>
      <c r="K19" s="14">
        <f>I19*G19</f>
        <v>0</v>
      </c>
    </row>
    <row r="20" spans="1:21" ht="14.25" customHeight="1" x14ac:dyDescent="0.25">
      <c r="A20" s="4">
        <v>11</v>
      </c>
      <c r="B20" s="4" t="s">
        <v>37</v>
      </c>
      <c r="G20" s="2">
        <v>0</v>
      </c>
      <c r="H20" s="9"/>
      <c r="I20" s="9">
        <f>10*3*5*8</f>
        <v>1200</v>
      </c>
      <c r="J20" s="13"/>
      <c r="K20" s="14">
        <f>I20*G20</f>
        <v>0</v>
      </c>
    </row>
    <row r="22" spans="1:21" s="22" customFormat="1" ht="21" x14ac:dyDescent="0.35">
      <c r="M22" s="19" t="s">
        <v>11</v>
      </c>
      <c r="N22" s="23">
        <f>SUM(K5:K20)</f>
        <v>0</v>
      </c>
    </row>
    <row r="25" spans="1:21" ht="15.75" x14ac:dyDescent="0.25">
      <c r="A25" s="5" t="s">
        <v>17</v>
      </c>
      <c r="F25" s="4" t="s">
        <v>16</v>
      </c>
      <c r="Q25" s="24"/>
      <c r="R25" s="24"/>
      <c r="S25" s="24"/>
    </row>
    <row r="26" spans="1:21" s="25" customFormat="1" ht="30" customHeight="1" x14ac:dyDescent="0.25">
      <c r="B26" s="57" t="s">
        <v>27</v>
      </c>
      <c r="C26" s="58"/>
      <c r="D26" s="26">
        <f>SUM(D27:D29)</f>
        <v>430</v>
      </c>
      <c r="E26" s="26"/>
      <c r="F26" s="50" t="s">
        <v>23</v>
      </c>
      <c r="G26" s="50"/>
      <c r="H26" s="50"/>
      <c r="I26" s="50"/>
      <c r="J26" s="50"/>
      <c r="K26" s="50"/>
      <c r="L26" s="50"/>
      <c r="N26" s="44" t="s">
        <v>66</v>
      </c>
      <c r="O26" s="32"/>
      <c r="P26" s="33"/>
      <c r="Q26" s="33"/>
      <c r="R26" s="33"/>
      <c r="S26" s="33"/>
      <c r="T26" s="33"/>
      <c r="U26" s="34"/>
    </row>
    <row r="27" spans="1:21" s="25" customFormat="1" x14ac:dyDescent="0.25">
      <c r="B27" s="26"/>
      <c r="C27" s="26" t="s">
        <v>1</v>
      </c>
      <c r="D27" s="26">
        <v>290</v>
      </c>
      <c r="E27" s="26"/>
      <c r="F27" s="50" t="s">
        <v>24</v>
      </c>
      <c r="G27" s="50"/>
      <c r="H27" s="50"/>
      <c r="I27" s="50"/>
      <c r="J27" s="50"/>
      <c r="K27" s="50"/>
      <c r="L27" s="50"/>
      <c r="N27" s="45" t="s">
        <v>67</v>
      </c>
      <c r="O27" s="35"/>
      <c r="P27" s="36"/>
      <c r="Q27" s="36"/>
      <c r="R27" s="36"/>
      <c r="S27" s="36"/>
      <c r="T27" s="36"/>
      <c r="U27" s="37"/>
    </row>
    <row r="28" spans="1:21" s="25" customFormat="1" x14ac:dyDescent="0.25">
      <c r="B28" s="26"/>
      <c r="C28" s="26" t="s">
        <v>2</v>
      </c>
      <c r="D28" s="26">
        <v>80</v>
      </c>
      <c r="E28" s="26"/>
      <c r="F28" s="50" t="s">
        <v>25</v>
      </c>
      <c r="G28" s="50"/>
      <c r="H28" s="50"/>
      <c r="I28" s="50"/>
      <c r="J28" s="50"/>
      <c r="K28" s="50"/>
      <c r="L28" s="50"/>
      <c r="N28" s="48"/>
      <c r="O28" s="28"/>
      <c r="P28" s="29"/>
      <c r="Q28" s="29"/>
      <c r="R28" s="29"/>
      <c r="S28" s="29"/>
      <c r="T28" s="29"/>
      <c r="U28" s="30"/>
    </row>
    <row r="29" spans="1:21" s="25" customFormat="1" x14ac:dyDescent="0.25">
      <c r="B29" s="26"/>
      <c r="C29" s="26" t="s">
        <v>3</v>
      </c>
      <c r="D29" s="26">
        <v>60</v>
      </c>
      <c r="E29" s="26"/>
      <c r="F29" s="50" t="s">
        <v>26</v>
      </c>
      <c r="G29" s="50"/>
      <c r="H29" s="50"/>
      <c r="I29" s="50"/>
      <c r="J29" s="50"/>
      <c r="K29" s="50"/>
      <c r="L29" s="50"/>
      <c r="N29" s="45" t="s">
        <v>68</v>
      </c>
      <c r="O29" s="35"/>
      <c r="P29" s="36"/>
      <c r="Q29" s="36"/>
      <c r="R29" s="36"/>
      <c r="S29" s="36"/>
      <c r="T29" s="36"/>
      <c r="U29" s="37"/>
    </row>
    <row r="30" spans="1:21" s="25" customFormat="1" ht="33.75" customHeight="1" x14ac:dyDescent="0.25">
      <c r="B30" s="26" t="s">
        <v>9</v>
      </c>
      <c r="C30" s="26"/>
      <c r="D30" s="26">
        <v>50</v>
      </c>
      <c r="E30" s="26"/>
      <c r="F30" s="50" t="s">
        <v>28</v>
      </c>
      <c r="G30" s="50"/>
      <c r="H30" s="50"/>
      <c r="I30" s="50"/>
      <c r="J30" s="50"/>
      <c r="K30" s="50"/>
      <c r="L30" s="50"/>
      <c r="N30" s="48"/>
      <c r="O30" s="28"/>
      <c r="P30" s="29"/>
      <c r="Q30" s="29"/>
      <c r="R30" s="29"/>
      <c r="S30" s="29"/>
      <c r="T30" s="29"/>
      <c r="U30" s="30"/>
    </row>
    <row r="31" spans="1:21" s="25" customFormat="1" ht="30" customHeight="1" x14ac:dyDescent="0.25">
      <c r="B31" s="26" t="s">
        <v>33</v>
      </c>
      <c r="C31" s="26"/>
      <c r="D31" s="26">
        <v>12</v>
      </c>
      <c r="E31" s="26"/>
      <c r="F31" s="50" t="s">
        <v>29</v>
      </c>
      <c r="G31" s="50"/>
      <c r="H31" s="50"/>
      <c r="I31" s="50"/>
      <c r="J31" s="50"/>
      <c r="K31" s="50"/>
      <c r="L31" s="50"/>
      <c r="N31" s="44" t="s">
        <v>69</v>
      </c>
      <c r="O31" s="32"/>
      <c r="P31" s="33"/>
      <c r="Q31" s="33"/>
      <c r="R31" s="33"/>
      <c r="S31" s="33"/>
      <c r="T31" s="33"/>
      <c r="U31" s="34"/>
    </row>
    <row r="32" spans="1:21" s="25" customFormat="1" ht="30" customHeight="1" x14ac:dyDescent="0.25">
      <c r="B32" s="26" t="s">
        <v>34</v>
      </c>
      <c r="C32" s="26"/>
      <c r="D32" s="26">
        <v>40</v>
      </c>
      <c r="E32" s="26"/>
      <c r="F32" s="50" t="s">
        <v>30</v>
      </c>
      <c r="G32" s="50"/>
      <c r="H32" s="50"/>
      <c r="I32" s="50"/>
      <c r="J32" s="50"/>
      <c r="K32" s="50"/>
      <c r="L32" s="50"/>
      <c r="N32" s="45" t="s">
        <v>70</v>
      </c>
      <c r="O32" s="35"/>
      <c r="P32" s="36"/>
      <c r="Q32" s="36"/>
      <c r="R32" s="36"/>
      <c r="S32" s="36"/>
      <c r="T32" s="36"/>
      <c r="U32" s="37"/>
    </row>
    <row r="33" spans="1:21" s="25" customFormat="1" ht="30" customHeight="1" x14ac:dyDescent="0.25">
      <c r="B33" s="26" t="s">
        <v>19</v>
      </c>
      <c r="C33" s="26"/>
      <c r="D33" s="26">
        <v>5</v>
      </c>
      <c r="E33" s="26"/>
      <c r="F33" s="50" t="s">
        <v>20</v>
      </c>
      <c r="G33" s="50"/>
      <c r="H33" s="50"/>
      <c r="I33" s="50"/>
      <c r="J33" s="50"/>
      <c r="K33" s="50"/>
      <c r="L33" s="50"/>
      <c r="N33" s="46"/>
      <c r="O33" s="38"/>
      <c r="P33" s="39"/>
      <c r="Q33" s="39"/>
      <c r="R33" s="39"/>
      <c r="S33" s="39"/>
      <c r="T33" s="39"/>
      <c r="U33" s="40"/>
    </row>
    <row r="34" spans="1:21" s="25" customFormat="1" ht="30" customHeight="1" x14ac:dyDescent="0.25">
      <c r="B34" s="26" t="s">
        <v>4</v>
      </c>
      <c r="C34" s="26"/>
      <c r="D34" s="26">
        <v>5</v>
      </c>
      <c r="E34" s="26"/>
      <c r="F34" s="50" t="s">
        <v>18</v>
      </c>
      <c r="G34" s="50"/>
      <c r="H34" s="50"/>
      <c r="I34" s="50"/>
      <c r="J34" s="50"/>
      <c r="K34" s="50"/>
      <c r="L34" s="50"/>
      <c r="N34" s="46"/>
      <c r="O34" s="38"/>
      <c r="P34" s="39"/>
      <c r="Q34" s="39"/>
      <c r="R34" s="39"/>
      <c r="S34" s="39"/>
      <c r="T34" s="39"/>
      <c r="U34" s="40"/>
    </row>
    <row r="35" spans="1:21" s="25" customFormat="1" ht="45.75" customHeight="1" x14ac:dyDescent="0.25">
      <c r="B35" s="26" t="s">
        <v>21</v>
      </c>
      <c r="C35" s="26"/>
      <c r="D35" s="26">
        <f>D30*2.5</f>
        <v>125</v>
      </c>
      <c r="E35" s="26"/>
      <c r="F35" s="50" t="s">
        <v>31</v>
      </c>
      <c r="G35" s="50"/>
      <c r="H35" s="50"/>
      <c r="I35" s="50"/>
      <c r="J35" s="50"/>
      <c r="K35" s="50"/>
      <c r="L35" s="50"/>
      <c r="N35" s="47"/>
      <c r="O35" s="41"/>
      <c r="P35" s="42"/>
      <c r="Q35" s="42"/>
      <c r="R35" s="42"/>
      <c r="S35" s="42"/>
      <c r="T35" s="42"/>
      <c r="U35" s="43"/>
    </row>
    <row r="36" spans="1:21" s="25" customFormat="1" ht="30" customHeight="1" x14ac:dyDescent="0.25">
      <c r="B36" s="26" t="s">
        <v>12</v>
      </c>
      <c r="C36" s="26"/>
      <c r="D36" s="26">
        <v>3</v>
      </c>
      <c r="E36" s="26"/>
      <c r="F36" s="50" t="s">
        <v>22</v>
      </c>
      <c r="G36" s="50"/>
      <c r="H36" s="50"/>
      <c r="I36" s="50"/>
      <c r="J36" s="50"/>
      <c r="K36" s="50"/>
      <c r="L36" s="50"/>
      <c r="N36" s="44" t="s">
        <v>71</v>
      </c>
      <c r="O36" s="32"/>
      <c r="P36" s="33"/>
      <c r="Q36" s="33"/>
      <c r="R36" s="33"/>
      <c r="S36" s="33"/>
      <c r="T36" s="33"/>
      <c r="U36" s="34"/>
    </row>
    <row r="38" spans="1:21" x14ac:dyDescent="0.25">
      <c r="N38" s="31"/>
      <c r="O38" s="31"/>
      <c r="P38" s="31"/>
      <c r="Q38" s="31"/>
      <c r="R38" s="31"/>
      <c r="S38" s="31"/>
      <c r="T38" s="31"/>
      <c r="U38" s="31"/>
    </row>
    <row r="39" spans="1:21" ht="23.25" customHeight="1" x14ac:dyDescent="0.25">
      <c r="A39" s="10" t="s">
        <v>40</v>
      </c>
    </row>
    <row r="40" spans="1:21" ht="55.5" customHeight="1" x14ac:dyDescent="0.25">
      <c r="A40" s="27">
        <v>101</v>
      </c>
      <c r="B40" s="50" t="s">
        <v>53</v>
      </c>
      <c r="C40" s="50"/>
      <c r="D40" s="50"/>
      <c r="E40" s="50"/>
      <c r="F40" s="50"/>
      <c r="G40" s="50"/>
      <c r="H40" s="50"/>
      <c r="I40" s="50"/>
      <c r="J40" s="50"/>
      <c r="K40" s="50"/>
      <c r="L40" s="50"/>
    </row>
    <row r="41" spans="1:21" ht="96.75" customHeight="1" x14ac:dyDescent="0.25">
      <c r="A41" s="27">
        <v>102</v>
      </c>
      <c r="B41" s="50" t="s">
        <v>54</v>
      </c>
      <c r="C41" s="50"/>
      <c r="D41" s="50"/>
      <c r="E41" s="50"/>
      <c r="F41" s="50"/>
      <c r="G41" s="50"/>
      <c r="H41" s="50"/>
      <c r="I41" s="50"/>
      <c r="J41" s="50"/>
      <c r="K41" s="50"/>
      <c r="L41" s="50"/>
    </row>
    <row r="42" spans="1:21" ht="84" customHeight="1" x14ac:dyDescent="0.25">
      <c r="A42" s="27">
        <v>103</v>
      </c>
      <c r="B42" s="50" t="s">
        <v>55</v>
      </c>
      <c r="C42" s="50"/>
      <c r="D42" s="50"/>
      <c r="E42" s="50"/>
      <c r="F42" s="50"/>
      <c r="G42" s="50"/>
      <c r="H42" s="50"/>
      <c r="I42" s="50"/>
      <c r="J42" s="50"/>
      <c r="K42" s="50"/>
      <c r="L42" s="50"/>
    </row>
    <row r="43" spans="1:21" ht="55.5" customHeight="1" x14ac:dyDescent="0.25">
      <c r="A43" s="27">
        <v>104</v>
      </c>
      <c r="B43" s="50" t="s">
        <v>56</v>
      </c>
      <c r="C43" s="50"/>
      <c r="D43" s="50"/>
      <c r="E43" s="50"/>
      <c r="F43" s="50"/>
      <c r="G43" s="50"/>
      <c r="H43" s="50"/>
      <c r="I43" s="50"/>
      <c r="J43" s="50"/>
      <c r="K43" s="50"/>
      <c r="L43" s="50"/>
    </row>
    <row r="44" spans="1:21" ht="107.25" customHeight="1" x14ac:dyDescent="0.25">
      <c r="A44" s="27">
        <v>105</v>
      </c>
      <c r="B44" s="50" t="s">
        <v>57</v>
      </c>
      <c r="C44" s="50"/>
      <c r="D44" s="50"/>
      <c r="E44" s="50"/>
      <c r="F44" s="50"/>
      <c r="G44" s="50"/>
      <c r="H44" s="50"/>
      <c r="I44" s="50"/>
      <c r="J44" s="50"/>
      <c r="K44" s="50"/>
      <c r="L44" s="50"/>
    </row>
    <row r="45" spans="1:21" ht="55.5" customHeight="1" x14ac:dyDescent="0.25">
      <c r="A45" s="27">
        <v>106</v>
      </c>
      <c r="B45" s="50" t="s">
        <v>58</v>
      </c>
      <c r="C45" s="50"/>
      <c r="D45" s="50"/>
      <c r="E45" s="50"/>
      <c r="F45" s="50"/>
      <c r="G45" s="50"/>
      <c r="H45" s="50"/>
      <c r="I45" s="50"/>
      <c r="J45" s="50"/>
      <c r="K45" s="50"/>
      <c r="L45" s="50"/>
    </row>
    <row r="46" spans="1:21" ht="55.5" customHeight="1" x14ac:dyDescent="0.25">
      <c r="A46" s="27">
        <v>107</v>
      </c>
      <c r="B46" s="50" t="s">
        <v>59</v>
      </c>
      <c r="C46" s="50"/>
      <c r="D46" s="50"/>
      <c r="E46" s="50"/>
      <c r="F46" s="50"/>
      <c r="G46" s="50"/>
      <c r="H46" s="50"/>
      <c r="I46" s="50"/>
      <c r="J46" s="50"/>
      <c r="K46" s="50"/>
      <c r="L46" s="50"/>
    </row>
    <row r="47" spans="1:21" ht="55.5" customHeight="1" x14ac:dyDescent="0.25">
      <c r="A47" s="27">
        <v>108</v>
      </c>
      <c r="B47" s="50" t="s">
        <v>60</v>
      </c>
      <c r="C47" s="50"/>
      <c r="D47" s="50"/>
      <c r="E47" s="50"/>
      <c r="F47" s="50"/>
      <c r="G47" s="50"/>
      <c r="H47" s="50"/>
      <c r="I47" s="50"/>
      <c r="J47" s="50"/>
      <c r="K47" s="50"/>
      <c r="L47" s="50"/>
    </row>
    <row r="48" spans="1:21" ht="55.5" customHeight="1" x14ac:dyDescent="0.25">
      <c r="A48" s="27">
        <v>109</v>
      </c>
      <c r="B48" s="50" t="s">
        <v>61</v>
      </c>
      <c r="C48" s="50"/>
      <c r="D48" s="50"/>
      <c r="E48" s="50"/>
      <c r="F48" s="50"/>
      <c r="G48" s="50"/>
      <c r="H48" s="50"/>
      <c r="I48" s="50"/>
      <c r="J48" s="50"/>
      <c r="K48" s="50"/>
      <c r="L48" s="50"/>
    </row>
    <row r="49" spans="1:12" ht="55.5" customHeight="1" x14ac:dyDescent="0.25">
      <c r="A49" s="27">
        <v>110</v>
      </c>
      <c r="B49" s="50" t="s">
        <v>62</v>
      </c>
      <c r="C49" s="50"/>
      <c r="D49" s="50"/>
      <c r="E49" s="50"/>
      <c r="F49" s="50"/>
      <c r="G49" s="50"/>
      <c r="H49" s="50"/>
      <c r="I49" s="50"/>
      <c r="J49" s="50"/>
      <c r="K49" s="50"/>
      <c r="L49" s="50"/>
    </row>
    <row r="50" spans="1:12" ht="55.5" customHeight="1" x14ac:dyDescent="0.25">
      <c r="A50" s="27">
        <v>111</v>
      </c>
      <c r="B50" s="50" t="s">
        <v>63</v>
      </c>
      <c r="C50" s="50"/>
      <c r="D50" s="50"/>
      <c r="E50" s="50"/>
      <c r="F50" s="50"/>
      <c r="G50" s="50"/>
      <c r="H50" s="50"/>
      <c r="I50" s="50"/>
      <c r="J50" s="50"/>
      <c r="K50" s="50"/>
      <c r="L50" s="50"/>
    </row>
    <row r="51" spans="1:12" ht="55.5" customHeight="1" x14ac:dyDescent="0.25">
      <c r="A51" s="27">
        <v>112</v>
      </c>
      <c r="B51" s="50" t="s">
        <v>64</v>
      </c>
      <c r="C51" s="50"/>
      <c r="D51" s="50"/>
      <c r="E51" s="50"/>
      <c r="F51" s="50"/>
      <c r="G51" s="50"/>
      <c r="H51" s="50"/>
      <c r="I51" s="50"/>
      <c r="J51" s="50"/>
      <c r="K51" s="50"/>
      <c r="L51" s="50"/>
    </row>
    <row r="52" spans="1:12" ht="55.5" customHeight="1" x14ac:dyDescent="0.25">
      <c r="A52" s="27">
        <v>113</v>
      </c>
      <c r="B52" s="50" t="s">
        <v>65</v>
      </c>
      <c r="C52" s="50"/>
      <c r="D52" s="50"/>
      <c r="E52" s="50"/>
      <c r="F52" s="50"/>
      <c r="G52" s="50"/>
      <c r="H52" s="50"/>
      <c r="I52" s="50"/>
      <c r="J52" s="50"/>
      <c r="K52" s="50"/>
      <c r="L52" s="50"/>
    </row>
  </sheetData>
  <sheetProtection algorithmName="SHA-512" hashValue="hjKmHvoWLCz9bs4FMXU/UepZLwRLFTwBInZoQ3ueT+EMsV4SUXLFdi1x4RmEnYSPoUXLGc4zjm+UQapV+tafhQ==" saltValue="kK+77gqatE6sFkRl4Lq+Kg==" spinCount="100000" sheet="1" objects="1" scenarios="1"/>
  <mergeCells count="30">
    <mergeCell ref="S6:S7"/>
    <mergeCell ref="Q12:Q13"/>
    <mergeCell ref="S12:S13"/>
    <mergeCell ref="B51:L51"/>
    <mergeCell ref="B52:L52"/>
    <mergeCell ref="F34:L34"/>
    <mergeCell ref="F35:L35"/>
    <mergeCell ref="Q6:Q7"/>
    <mergeCell ref="B26:C26"/>
    <mergeCell ref="F26:L26"/>
    <mergeCell ref="F27:L27"/>
    <mergeCell ref="F28:L28"/>
    <mergeCell ref="F29:L29"/>
    <mergeCell ref="B48:L48"/>
    <mergeCell ref="B49:L49"/>
    <mergeCell ref="B50:L50"/>
    <mergeCell ref="Q17:U17"/>
    <mergeCell ref="B45:L45"/>
    <mergeCell ref="B46:L46"/>
    <mergeCell ref="B47:L47"/>
    <mergeCell ref="F30:L30"/>
    <mergeCell ref="F31:L31"/>
    <mergeCell ref="F32:L32"/>
    <mergeCell ref="F33:L33"/>
    <mergeCell ref="B42:L42"/>
    <mergeCell ref="B43:L43"/>
    <mergeCell ref="B44:L44"/>
    <mergeCell ref="F36:L36"/>
    <mergeCell ref="B40:L40"/>
    <mergeCell ref="B41:L41"/>
  </mergeCells>
  <conditionalFormatting sqref="N16">
    <cfRule type="expression" dxfId="2" priority="4">
      <formula>$N$16&gt;$T$16</formula>
    </cfRule>
  </conditionalFormatting>
  <conditionalFormatting sqref="Q6:Q7">
    <cfRule type="expression" dxfId="1" priority="5">
      <formula>$Q$6&gt;$S$6</formula>
    </cfRule>
  </conditionalFormatting>
  <conditionalFormatting sqref="Q12:Q13">
    <cfRule type="expression" dxfId="0" priority="6">
      <formula>$Q$12&gt;$S$12</formula>
    </cfRule>
  </conditionalFormatting>
  <pageMargins left="0.25" right="0.25" top="0.75" bottom="0.75" header="0.3" footer="0.3"/>
  <pageSetup paperSize="9" scale="47" fitToHeight="0" orientation="landscape" r:id="rId1"/>
  <rowBreaks count="1" manualBreakCount="1">
    <brk id="37" max="16383" man="1"/>
  </rowBreaks>
  <ignoredErrors>
    <ignoredError sqref="D26"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4ae14868-6f31-44f0-b410-52f19e37ad77" ContentTypeId="0x010100E79A12710E04F94D884AE4681A7CA125" PreviousValue="false"/>
</file>

<file path=customXml/item3.xml><?xml version="1.0" encoding="utf-8"?>
<ct:contentTypeSchema xmlns:ct="http://schemas.microsoft.com/office/2006/metadata/contentType" xmlns:ma="http://schemas.microsoft.com/office/2006/metadata/properties/metaAttributes" ct:_="" ma:_="" ma:contentTypeName="Projectdocument" ma:contentTypeID="0x010100E79A12710E04F94D884AE4681A7CA125006654D7E010CA9D41BD33CC7C6CDAF28B" ma:contentTypeVersion="0" ma:contentTypeDescription="Projectdocument / Project Document" ma:contentTypeScope="" ma:versionID="5ce92b946a8b5ade2baf79d53359d632">
  <xsd:schema xmlns:xsd="http://www.w3.org/2001/XMLSchema" xmlns:xs="http://www.w3.org/2001/XMLSchema" xmlns:p="http://schemas.microsoft.com/office/2006/metadata/properties" xmlns:ns2="4cd35a9a-399d-4f66-8890-b66bfdd01340" targetNamespace="http://schemas.microsoft.com/office/2006/metadata/properties" ma:root="true" ma:fieldsID="f843480fb540b1db3cdb5231f233212e" ns2:_="">
    <xsd:import namespace="4cd35a9a-399d-4f66-8890-b66bfdd01340"/>
    <xsd:element name="properties">
      <xsd:complexType>
        <xsd:sequence>
          <xsd:element name="documentManagement">
            <xsd:complexType>
              <xsd:all>
                <xsd:element ref="ns2:Projectn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d35a9a-399d-4f66-8890-b66bfdd01340" elementFormDefault="qualified">
    <xsd:import namespace="http://schemas.microsoft.com/office/2006/documentManagement/types"/>
    <xsd:import namespace="http://schemas.microsoft.com/office/infopath/2007/PartnerControls"/>
    <xsd:element name="Projectnr" ma:index="8" nillable="true" ma:displayName="Projectnr" ma:internalName="Projectn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rojectnr xmlns="4cd35a9a-399d-4f66-8890-b66bfdd01340" xsi:nil="true"/>
  </documentManagement>
</p:properties>
</file>

<file path=customXml/itemProps1.xml><?xml version="1.0" encoding="utf-8"?>
<ds:datastoreItem xmlns:ds="http://schemas.openxmlformats.org/officeDocument/2006/customXml" ds:itemID="{422A27A1-2208-42B9-A4DB-EEB1517E5697}">
  <ds:schemaRefs>
    <ds:schemaRef ds:uri="http://schemas.microsoft.com/sharepoint/v3/contenttype/forms"/>
  </ds:schemaRefs>
</ds:datastoreItem>
</file>

<file path=customXml/itemProps2.xml><?xml version="1.0" encoding="utf-8"?>
<ds:datastoreItem xmlns:ds="http://schemas.openxmlformats.org/officeDocument/2006/customXml" ds:itemID="{176F2D08-D7F4-4CA9-B937-F56666673034}">
  <ds:schemaRefs>
    <ds:schemaRef ds:uri="Microsoft.SharePoint.Taxonomy.ContentTypeSync"/>
  </ds:schemaRefs>
</ds:datastoreItem>
</file>

<file path=customXml/itemProps3.xml><?xml version="1.0" encoding="utf-8"?>
<ds:datastoreItem xmlns:ds="http://schemas.openxmlformats.org/officeDocument/2006/customXml" ds:itemID="{9BECCCDC-B6D5-464E-8367-AC0AB76720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d35a9a-399d-4f66-8890-b66bfdd013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3D47CC7-567B-43FA-AC56-6E2563675E0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4cd35a9a-399d-4f66-8890-b66bfdd01340"/>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Jeroen van Vuuren</cp:lastModifiedBy>
  <cp:lastPrinted>2017-02-27T10:57:55Z</cp:lastPrinted>
  <dcterms:modified xsi:type="dcterms:W3CDTF">2017-02-27T13:17:49Z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0x010100E79A12710E04F94D884AE4681A7CA125006654D7E010CA9D41BD33CC7C6CDAF28B</vt:lpwstr>
  </property>
</Properties>
</file>