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195" yWindow="-90" windowWidth="15615" windowHeight="7035" tabRatio="393"/>
  </bookViews>
  <sheets>
    <sheet name="Voorblad" sheetId="2" r:id="rId1"/>
    <sheet name="Tarieven" sheetId="10" r:id="rId2"/>
    <sheet name="Vaste kosten" sheetId="8" r:id="rId3"/>
    <sheet name="Calculatie" sheetId="11" r:id="rId4"/>
    <sheet name="Aanbiedingsblad" sheetId="3" r:id="rId5"/>
    <sheet name="installed base grootte" sheetId="12" state="hidden" r:id="rId6"/>
  </sheets>
  <definedNames>
    <definedName name="_xlnm.Print_Area" localSheetId="4">Aanbiedingsblad!$A$1:$F$39</definedName>
    <definedName name="_xlnm.Print_Area" localSheetId="1">Tarieven!$A$1:$K$34</definedName>
    <definedName name="_xlnm.Print_Area" localSheetId="2">'Vaste kosten'!$A$1:$I$28</definedName>
    <definedName name="_xlnm.Print_Area" localSheetId="0">Voorblad!$A$1:$K$24</definedName>
  </definedNames>
  <calcPr calcId="145621" calcMode="manual"/>
</workbook>
</file>

<file path=xl/calcChain.xml><?xml version="1.0" encoding="utf-8"?>
<calcChain xmlns="http://schemas.openxmlformats.org/spreadsheetml/2006/main">
  <c r="B16" i="11" l="1"/>
  <c r="A30" i="11"/>
  <c r="D30" i="11"/>
  <c r="B30" i="11"/>
  <c r="G12" i="10"/>
  <c r="G13" i="10" s="1"/>
  <c r="G15" i="10" l="1"/>
  <c r="E16" i="10" s="1"/>
  <c r="D19" i="11"/>
  <c r="A20" i="11"/>
  <c r="B20" i="11"/>
  <c r="D20" i="11"/>
  <c r="A21" i="11"/>
  <c r="B21" i="11"/>
  <c r="D21" i="11"/>
  <c r="A22" i="11"/>
  <c r="B22" i="11"/>
  <c r="D22" i="11"/>
  <c r="A23" i="11"/>
  <c r="B23" i="11"/>
  <c r="D23" i="11"/>
  <c r="A24" i="11"/>
  <c r="B24" i="11"/>
  <c r="D24" i="11"/>
  <c r="B19" i="11"/>
  <c r="A19" i="11"/>
  <c r="X33" i="12" l="1"/>
  <c r="Y33" i="12"/>
  <c r="Z33" i="12"/>
  <c r="AA33" i="12"/>
  <c r="AB33" i="12"/>
  <c r="AC33" i="12"/>
  <c r="AD33" i="12"/>
  <c r="AE33" i="12"/>
  <c r="AF33" i="12"/>
  <c r="AG33" i="12"/>
  <c r="AH33" i="12"/>
  <c r="AI33" i="12"/>
  <c r="AJ33" i="12"/>
  <c r="AK33" i="12"/>
  <c r="AL33" i="12"/>
  <c r="AM33" i="12"/>
  <c r="AN33" i="12"/>
  <c r="AO33" i="12"/>
  <c r="X6" i="12"/>
  <c r="Y6" i="12"/>
  <c r="Z6" i="12"/>
  <c r="AA6" i="12"/>
  <c r="AB6" i="12"/>
  <c r="AC6" i="12"/>
  <c r="AD6" i="12"/>
  <c r="AE6" i="12"/>
  <c r="AF6" i="12"/>
  <c r="AG6" i="12"/>
  <c r="AH6" i="12"/>
  <c r="AI6" i="12"/>
  <c r="AJ6" i="12"/>
  <c r="AK6" i="12"/>
  <c r="AL6" i="12"/>
  <c r="AM6" i="12"/>
  <c r="AN6" i="12"/>
  <c r="AO6" i="12"/>
  <c r="X53" i="12"/>
  <c r="Y53" i="12"/>
  <c r="Z53" i="12"/>
  <c r="AA53" i="12"/>
  <c r="AB53" i="12"/>
  <c r="AC53" i="12"/>
  <c r="AD53" i="12"/>
  <c r="AE53" i="12"/>
  <c r="AF53" i="12"/>
  <c r="AG53" i="12"/>
  <c r="AH53" i="12"/>
  <c r="AI53" i="12"/>
  <c r="AJ53" i="12"/>
  <c r="AK53" i="12"/>
  <c r="AL53" i="12"/>
  <c r="AM53" i="12"/>
  <c r="AN53" i="12"/>
  <c r="AO53" i="12"/>
  <c r="X54" i="12"/>
  <c r="Y54" i="12"/>
  <c r="Z54" i="12"/>
  <c r="AA54" i="12"/>
  <c r="AB54" i="12"/>
  <c r="AC54" i="12"/>
  <c r="AD54" i="12"/>
  <c r="AE54" i="12"/>
  <c r="AF54" i="12"/>
  <c r="AG54" i="12"/>
  <c r="AH54" i="12"/>
  <c r="AI54" i="12"/>
  <c r="AJ54" i="12"/>
  <c r="AK54" i="12"/>
  <c r="AL54" i="12"/>
  <c r="AM54" i="12"/>
  <c r="AN54" i="12"/>
  <c r="AO54" i="12"/>
  <c r="X34" i="12"/>
  <c r="Y34" i="12"/>
  <c r="Z34" i="12"/>
  <c r="AA34" i="12"/>
  <c r="AB34" i="12"/>
  <c r="AC34" i="12"/>
  <c r="AD34" i="12"/>
  <c r="AE34" i="12"/>
  <c r="AF34" i="12"/>
  <c r="AG34" i="12"/>
  <c r="AH34" i="12"/>
  <c r="AI34" i="12"/>
  <c r="AJ34" i="12"/>
  <c r="AK34" i="12"/>
  <c r="AL34" i="12"/>
  <c r="AM34" i="12"/>
  <c r="AN34" i="12"/>
  <c r="AO34" i="12"/>
  <c r="X35" i="12"/>
  <c r="Y35" i="12"/>
  <c r="Z35" i="12"/>
  <c r="AA35" i="12"/>
  <c r="AB35" i="12"/>
  <c r="AC35" i="12"/>
  <c r="AD35" i="12"/>
  <c r="AE35" i="12"/>
  <c r="AF35" i="12"/>
  <c r="AG35" i="12"/>
  <c r="AH35" i="12"/>
  <c r="AI35" i="12"/>
  <c r="AJ35" i="12"/>
  <c r="AK35" i="12"/>
  <c r="AL35" i="12"/>
  <c r="AM35" i="12"/>
  <c r="AN35" i="12"/>
  <c r="AO35" i="12"/>
  <c r="X55" i="12"/>
  <c r="Y55" i="12"/>
  <c r="Z55" i="12"/>
  <c r="AA55" i="12"/>
  <c r="AB55" i="12"/>
  <c r="AC55" i="12"/>
  <c r="AD55" i="12"/>
  <c r="AE55" i="12"/>
  <c r="AF55" i="12"/>
  <c r="AG55" i="12"/>
  <c r="AH55" i="12"/>
  <c r="AI55" i="12"/>
  <c r="AJ55" i="12"/>
  <c r="AK55" i="12"/>
  <c r="AL55" i="12"/>
  <c r="AM55" i="12"/>
  <c r="AN55" i="12"/>
  <c r="AO55" i="12"/>
  <c r="X7" i="12"/>
  <c r="Y7" i="12"/>
  <c r="Z7" i="12"/>
  <c r="AA7" i="12"/>
  <c r="AB7" i="12"/>
  <c r="AC7" i="12"/>
  <c r="AD7" i="12"/>
  <c r="AE7" i="12"/>
  <c r="AF7" i="12"/>
  <c r="AG7" i="12"/>
  <c r="AH7" i="12"/>
  <c r="AI7" i="12"/>
  <c r="AJ7" i="12"/>
  <c r="AK7" i="12"/>
  <c r="AL7" i="12"/>
  <c r="AM7" i="12"/>
  <c r="AN7" i="12"/>
  <c r="AO7" i="12"/>
  <c r="X8" i="12"/>
  <c r="Y8" i="12"/>
  <c r="Z8" i="12"/>
  <c r="AA8" i="12"/>
  <c r="AB8" i="12"/>
  <c r="AC8" i="12"/>
  <c r="AD8" i="12"/>
  <c r="AE8" i="12"/>
  <c r="AF8" i="12"/>
  <c r="AG8" i="12"/>
  <c r="AH8" i="12"/>
  <c r="AI8" i="12"/>
  <c r="AJ8" i="12"/>
  <c r="AK8" i="12"/>
  <c r="AL8" i="12"/>
  <c r="AM8" i="12"/>
  <c r="AN8" i="12"/>
  <c r="AO8" i="12"/>
  <c r="X36" i="12"/>
  <c r="Y36" i="12"/>
  <c r="Z36" i="12"/>
  <c r="AA36" i="12"/>
  <c r="AB36" i="12"/>
  <c r="AC36" i="12"/>
  <c r="AD36" i="12"/>
  <c r="AE36" i="12"/>
  <c r="AF36" i="12"/>
  <c r="AG36" i="12"/>
  <c r="AH36" i="12"/>
  <c r="AI36" i="12"/>
  <c r="AJ36" i="12"/>
  <c r="AK36" i="12"/>
  <c r="AL36" i="12"/>
  <c r="AM36" i="12"/>
  <c r="AN36" i="12"/>
  <c r="AO36" i="12"/>
  <c r="X37" i="12"/>
  <c r="Y37" i="12"/>
  <c r="Z37" i="12"/>
  <c r="AA37" i="12"/>
  <c r="AB37" i="12"/>
  <c r="AC37" i="12"/>
  <c r="AD37" i="12"/>
  <c r="AE37" i="12"/>
  <c r="AF37" i="12"/>
  <c r="AG37" i="12"/>
  <c r="AH37" i="12"/>
  <c r="AI37" i="12"/>
  <c r="AJ37" i="12"/>
  <c r="AK37" i="12"/>
  <c r="AL37" i="12"/>
  <c r="AM37" i="12"/>
  <c r="AN37" i="12"/>
  <c r="AO37" i="12"/>
  <c r="X38" i="12"/>
  <c r="Y38" i="12"/>
  <c r="Z38" i="12"/>
  <c r="AA38" i="12"/>
  <c r="AB38" i="12"/>
  <c r="AC38" i="12"/>
  <c r="AD38" i="12"/>
  <c r="AE38" i="12"/>
  <c r="AF38" i="12"/>
  <c r="AG38" i="12"/>
  <c r="AH38" i="12"/>
  <c r="AI38" i="12"/>
  <c r="AJ38" i="12"/>
  <c r="AK38" i="12"/>
  <c r="AL38" i="12"/>
  <c r="AM38" i="12"/>
  <c r="AN38" i="12"/>
  <c r="AO38" i="12"/>
  <c r="X56" i="12"/>
  <c r="Y56" i="12"/>
  <c r="Z56" i="12"/>
  <c r="AA56" i="12"/>
  <c r="AB56" i="12"/>
  <c r="AC56" i="12"/>
  <c r="AD56" i="12"/>
  <c r="AE56" i="12"/>
  <c r="AF56" i="12"/>
  <c r="AG56" i="12"/>
  <c r="AH56" i="12"/>
  <c r="AI56" i="12"/>
  <c r="AJ56" i="12"/>
  <c r="AK56" i="12"/>
  <c r="AL56" i="12"/>
  <c r="AM56" i="12"/>
  <c r="AN56" i="12"/>
  <c r="AO56" i="12"/>
  <c r="X57" i="12"/>
  <c r="Y57" i="12"/>
  <c r="Z57" i="12"/>
  <c r="AA57" i="12"/>
  <c r="AB57" i="12"/>
  <c r="AC57" i="12"/>
  <c r="AD57" i="12"/>
  <c r="AE57" i="12"/>
  <c r="AF57" i="12"/>
  <c r="AG57" i="12"/>
  <c r="AH57" i="12"/>
  <c r="AI57" i="12"/>
  <c r="AJ57" i="12"/>
  <c r="AK57" i="12"/>
  <c r="AL57" i="12"/>
  <c r="AM57" i="12"/>
  <c r="AN57" i="12"/>
  <c r="AO57" i="12"/>
  <c r="X58" i="12"/>
  <c r="Y58" i="12"/>
  <c r="Z58" i="12"/>
  <c r="AA58" i="12"/>
  <c r="AB58" i="12"/>
  <c r="AC58" i="12"/>
  <c r="AD58" i="12"/>
  <c r="AE58" i="12"/>
  <c r="AF58" i="12"/>
  <c r="AG58" i="12"/>
  <c r="AH58" i="12"/>
  <c r="AI58" i="12"/>
  <c r="AJ58" i="12"/>
  <c r="AK58" i="12"/>
  <c r="AL58" i="12"/>
  <c r="AM58" i="12"/>
  <c r="AN58" i="12"/>
  <c r="AO58" i="12"/>
  <c r="V29" i="11" l="1"/>
  <c r="V18" i="11"/>
  <c r="V39" i="11" s="1"/>
  <c r="V50" i="11" s="1"/>
  <c r="E49" i="11"/>
  <c r="F39" i="11"/>
  <c r="F50" i="11" s="1"/>
  <c r="G39" i="11"/>
  <c r="G50" i="11" s="1"/>
  <c r="H39" i="11"/>
  <c r="H50" i="11" s="1"/>
  <c r="I39" i="11"/>
  <c r="I50" i="11" s="1"/>
  <c r="J39" i="11"/>
  <c r="J50" i="11" s="1"/>
  <c r="K39" i="11"/>
  <c r="K50" i="11" s="1"/>
  <c r="L39" i="11"/>
  <c r="L50" i="11" s="1"/>
  <c r="M39" i="11"/>
  <c r="M50" i="11" s="1"/>
  <c r="N39" i="11"/>
  <c r="N50" i="11" s="1"/>
  <c r="O39" i="11"/>
  <c r="O50" i="11" s="1"/>
  <c r="P39" i="11"/>
  <c r="P50" i="11" s="1"/>
  <c r="Q39" i="11"/>
  <c r="Q50" i="11" s="1"/>
  <c r="R39" i="11"/>
  <c r="R50" i="11" s="1"/>
  <c r="S39" i="11"/>
  <c r="S50" i="11" s="1"/>
  <c r="T39" i="11"/>
  <c r="T50" i="11" s="1"/>
  <c r="U39" i="11"/>
  <c r="U50" i="11" s="1"/>
  <c r="E39" i="11"/>
  <c r="E50" i="11" s="1"/>
  <c r="B14" i="11"/>
  <c r="B7" i="11"/>
  <c r="E10" i="11"/>
  <c r="E11" i="11"/>
  <c r="F11" i="11" s="1"/>
  <c r="G11" i="11" s="1"/>
  <c r="H11" i="11" s="1"/>
  <c r="I11" i="11" s="1"/>
  <c r="J11" i="11" s="1"/>
  <c r="K11" i="11" s="1"/>
  <c r="L11" i="11" s="1"/>
  <c r="M11" i="11" s="1"/>
  <c r="N11" i="11" s="1"/>
  <c r="O11" i="11" s="1"/>
  <c r="P11" i="11" s="1"/>
  <c r="Q11" i="11" s="1"/>
  <c r="R11" i="11" s="1"/>
  <c r="S11" i="11" s="1"/>
  <c r="T11" i="11" s="1"/>
  <c r="U11" i="11" s="1"/>
  <c r="V11" i="11" s="1"/>
  <c r="B11" i="11"/>
  <c r="B10" i="11"/>
  <c r="E12" i="11" l="1"/>
  <c r="F10" i="11"/>
  <c r="F12" i="11" s="1"/>
  <c r="G10" i="11" l="1"/>
  <c r="G12" i="11" s="1"/>
  <c r="H11" i="2"/>
  <c r="C11" i="3" l="1"/>
  <c r="H10" i="11"/>
  <c r="H12" i="11" s="1"/>
  <c r="I10" i="11" l="1"/>
  <c r="I12" i="11" s="1"/>
  <c r="J10" i="11" l="1"/>
  <c r="J12" i="11" s="1"/>
  <c r="K10" i="11" l="1"/>
  <c r="K12" i="11" s="1"/>
  <c r="L10" i="11" l="1"/>
  <c r="L12" i="11" s="1"/>
  <c r="M10" i="11" l="1"/>
  <c r="M12" i="11" s="1"/>
  <c r="N10" i="11" l="1"/>
  <c r="N12" i="11" s="1"/>
  <c r="O10" i="11" l="1"/>
  <c r="O12" i="11" s="1"/>
  <c r="P10" i="11" l="1"/>
  <c r="P12" i="11" s="1"/>
  <c r="Q10" i="11" l="1"/>
  <c r="Q12" i="11" s="1"/>
  <c r="R10" i="11" l="1"/>
  <c r="R12" i="11" s="1"/>
  <c r="S10" i="11" l="1"/>
  <c r="S12" i="11" s="1"/>
  <c r="T10" i="11" l="1"/>
  <c r="T12" i="11" s="1"/>
  <c r="U10" i="11" l="1"/>
  <c r="V10" i="11" l="1"/>
  <c r="V12" i="11" s="1"/>
  <c r="U12" i="11"/>
  <c r="W12" i="11" l="1"/>
  <c r="C16" i="3" l="1"/>
  <c r="F11" i="12"/>
  <c r="F3" i="12"/>
  <c r="F6" i="12"/>
  <c r="F38" i="12"/>
  <c r="F45" i="12"/>
  <c r="F51" i="12"/>
  <c r="F24" i="12"/>
  <c r="F47" i="12"/>
  <c r="F32" i="12"/>
  <c r="F34" i="12"/>
  <c r="F23" i="12"/>
  <c r="F14" i="12"/>
  <c r="F44" i="12"/>
  <c r="F52" i="12"/>
  <c r="F10" i="12"/>
  <c r="F54" i="12"/>
  <c r="F41" i="12"/>
  <c r="F5" i="12"/>
  <c r="F57" i="12"/>
  <c r="F58" i="12"/>
  <c r="F49" i="12"/>
  <c r="F48" i="12"/>
  <c r="F18" i="12"/>
  <c r="F25" i="12"/>
  <c r="F19" i="12"/>
  <c r="F37" i="12"/>
  <c r="F42" i="12"/>
  <c r="F30" i="12"/>
  <c r="F55" i="12"/>
  <c r="F46" i="12"/>
  <c r="F35" i="12"/>
  <c r="F43" i="12"/>
  <c r="F20" i="12"/>
  <c r="F31" i="12"/>
  <c r="F29" i="12"/>
  <c r="F33" i="12"/>
  <c r="F17" i="12"/>
  <c r="F13" i="12"/>
  <c r="F15" i="12" s="1"/>
  <c r="E21" i="11" s="1"/>
  <c r="F36" i="12"/>
  <c r="F56" i="12"/>
  <c r="F8" i="12"/>
  <c r="F50" i="12"/>
  <c r="F40" i="12"/>
  <c r="F28" i="12"/>
  <c r="F27" i="12"/>
  <c r="F4" i="12"/>
  <c r="F7" i="12"/>
  <c r="F26" i="12"/>
  <c r="F21" i="12"/>
  <c r="F53" i="12"/>
  <c r="F2" i="12"/>
  <c r="F16" i="12"/>
  <c r="J11" i="12"/>
  <c r="J7" i="12"/>
  <c r="J41" i="12"/>
  <c r="J43" i="12"/>
  <c r="J42" i="12"/>
  <c r="J31" i="12"/>
  <c r="J34" i="12"/>
  <c r="J35" i="12"/>
  <c r="J56" i="12"/>
  <c r="J36" i="12"/>
  <c r="J27" i="12"/>
  <c r="J16" i="12"/>
  <c r="J44" i="12"/>
  <c r="J50" i="12"/>
  <c r="J30" i="12"/>
  <c r="J37" i="12"/>
  <c r="J28" i="12"/>
  <c r="J32" i="12"/>
  <c r="J29" i="12"/>
  <c r="J58" i="12"/>
  <c r="J17" i="12"/>
  <c r="J3" i="12"/>
  <c r="J14" i="12"/>
  <c r="J46" i="12"/>
  <c r="J40" i="12"/>
  <c r="J45" i="12"/>
  <c r="J24" i="12"/>
  <c r="J6" i="12"/>
  <c r="J38" i="12"/>
  <c r="J47" i="12"/>
  <c r="J26" i="12"/>
  <c r="J20" i="12"/>
  <c r="J13" i="12"/>
  <c r="J33" i="12"/>
  <c r="J4" i="12"/>
  <c r="J53" i="12"/>
  <c r="J19" i="12"/>
  <c r="J8" i="12"/>
  <c r="J51" i="12"/>
  <c r="J54" i="12"/>
  <c r="J49" i="12"/>
  <c r="J21" i="12"/>
  <c r="J25" i="12"/>
  <c r="J5" i="12"/>
  <c r="J48" i="12"/>
  <c r="J55" i="12"/>
  <c r="J57" i="12"/>
  <c r="J10" i="12"/>
  <c r="J23" i="12"/>
  <c r="J52" i="12"/>
  <c r="J2" i="12"/>
  <c r="J18" i="12"/>
  <c r="N11" i="12"/>
  <c r="N33" i="12"/>
  <c r="N53" i="12"/>
  <c r="N36" i="12"/>
  <c r="N31" i="12"/>
  <c r="N17" i="12"/>
  <c r="N49" i="12"/>
  <c r="N44" i="12"/>
  <c r="N21" i="12"/>
  <c r="N24" i="12"/>
  <c r="N52" i="12"/>
  <c r="N54" i="12"/>
  <c r="N30" i="12"/>
  <c r="N58" i="12"/>
  <c r="N7" i="12"/>
  <c r="N27" i="12"/>
  <c r="N47" i="12"/>
  <c r="N43" i="12"/>
  <c r="N34" i="12"/>
  <c r="N14" i="12"/>
  <c r="N4" i="12"/>
  <c r="N26" i="12"/>
  <c r="N38" i="12"/>
  <c r="N25" i="12"/>
  <c r="N6" i="12"/>
  <c r="N5" i="12"/>
  <c r="N46" i="12"/>
  <c r="N32" i="12"/>
  <c r="N16" i="12"/>
  <c r="N48" i="12"/>
  <c r="N29" i="12"/>
  <c r="N41" i="12"/>
  <c r="N45" i="12"/>
  <c r="N37" i="12"/>
  <c r="N57" i="12"/>
  <c r="N55" i="12"/>
  <c r="N8" i="12"/>
  <c r="N51" i="12"/>
  <c r="N3" i="12"/>
  <c r="N28" i="12"/>
  <c r="N35" i="12"/>
  <c r="N56" i="12"/>
  <c r="N42" i="12"/>
  <c r="N10" i="12"/>
  <c r="N20" i="12"/>
  <c r="N13" i="12"/>
  <c r="N15" i="12" s="1"/>
  <c r="M21" i="11" s="1"/>
  <c r="N40" i="12"/>
  <c r="N50" i="12"/>
  <c r="N19" i="12"/>
  <c r="N18" i="12"/>
  <c r="N2" i="12"/>
  <c r="N23" i="12"/>
  <c r="R11" i="12"/>
  <c r="R44" i="12"/>
  <c r="R42" i="12"/>
  <c r="R51" i="12"/>
  <c r="R48" i="12"/>
  <c r="R20" i="12"/>
  <c r="R53" i="12"/>
  <c r="R32" i="12"/>
  <c r="R49" i="12"/>
  <c r="R41" i="12"/>
  <c r="R34" i="12"/>
  <c r="R56" i="12"/>
  <c r="R28" i="12"/>
  <c r="R10" i="12"/>
  <c r="R18" i="12"/>
  <c r="R13" i="12"/>
  <c r="R16" i="12"/>
  <c r="R47" i="12"/>
  <c r="R7" i="12"/>
  <c r="R19" i="12"/>
  <c r="R55" i="12"/>
  <c r="R14" i="12"/>
  <c r="R6" i="12"/>
  <c r="R26" i="12"/>
  <c r="R29" i="12"/>
  <c r="R37" i="12"/>
  <c r="R23" i="12"/>
  <c r="R57" i="12"/>
  <c r="R45" i="12"/>
  <c r="R27" i="12"/>
  <c r="R4" i="12"/>
  <c r="R35" i="12"/>
  <c r="R5" i="12"/>
  <c r="R54" i="12"/>
  <c r="R3" i="12"/>
  <c r="R24" i="12"/>
  <c r="R30" i="12"/>
  <c r="R38" i="12"/>
  <c r="R40" i="12"/>
  <c r="R25" i="12"/>
  <c r="R43" i="12"/>
  <c r="R8" i="12"/>
  <c r="R17" i="12"/>
  <c r="R50" i="12"/>
  <c r="R58" i="12"/>
  <c r="R31" i="12"/>
  <c r="R36" i="12"/>
  <c r="R21" i="12"/>
  <c r="R52" i="12"/>
  <c r="R46" i="12"/>
  <c r="R2" i="12"/>
  <c r="R33" i="12"/>
  <c r="V51" i="12"/>
  <c r="V58" i="12"/>
  <c r="V55" i="12"/>
  <c r="V7" i="12"/>
  <c r="V42" i="12"/>
  <c r="V34" i="12"/>
  <c r="V18" i="12"/>
  <c r="V13" i="12"/>
  <c r="V47" i="12"/>
  <c r="V36" i="12"/>
  <c r="V14" i="12"/>
  <c r="V43" i="12"/>
  <c r="V35" i="12"/>
  <c r="V28" i="12"/>
  <c r="V50" i="12"/>
  <c r="V56" i="12"/>
  <c r="V46" i="12"/>
  <c r="V25" i="12"/>
  <c r="V57" i="12"/>
  <c r="V20" i="12"/>
  <c r="V48" i="12"/>
  <c r="V30" i="12"/>
  <c r="V5" i="12"/>
  <c r="V49" i="12"/>
  <c r="V54" i="12"/>
  <c r="V33" i="12"/>
  <c r="V8" i="12"/>
  <c r="V38" i="12"/>
  <c r="V52" i="12"/>
  <c r="V11" i="12"/>
  <c r="V6" i="12"/>
  <c r="V32" i="12"/>
  <c r="V27" i="12"/>
  <c r="V24" i="12"/>
  <c r="V3" i="12"/>
  <c r="V45" i="12"/>
  <c r="V41" i="12"/>
  <c r="V17" i="12"/>
  <c r="V26" i="12"/>
  <c r="V37" i="12"/>
  <c r="V29" i="12"/>
  <c r="V40" i="12"/>
  <c r="V31" i="12"/>
  <c r="V23" i="12"/>
  <c r="V19" i="12"/>
  <c r="V10" i="12"/>
  <c r="V53" i="12"/>
  <c r="V21" i="12"/>
  <c r="V4" i="12"/>
  <c r="V44" i="12"/>
  <c r="V2" i="12"/>
  <c r="V16" i="12"/>
  <c r="Z19" i="12"/>
  <c r="Z50" i="12"/>
  <c r="Z17" i="12"/>
  <c r="Z20" i="12"/>
  <c r="Z23" i="12"/>
  <c r="Z30" i="12"/>
  <c r="Z51" i="12"/>
  <c r="Z44" i="12"/>
  <c r="Z24" i="12"/>
  <c r="Z21" i="12"/>
  <c r="Z40" i="12"/>
  <c r="Z25" i="12"/>
  <c r="Z43" i="12"/>
  <c r="Z47" i="12"/>
  <c r="Z29" i="12"/>
  <c r="Z48" i="12"/>
  <c r="Z31" i="12"/>
  <c r="Z42" i="12"/>
  <c r="Z28" i="12"/>
  <c r="Z10" i="12"/>
  <c r="Z5" i="12"/>
  <c r="Z26" i="12"/>
  <c r="Z18" i="12"/>
  <c r="Z32" i="12"/>
  <c r="Z14" i="12"/>
  <c r="Z4" i="12"/>
  <c r="Z3" i="12"/>
  <c r="Z49" i="12"/>
  <c r="Z13" i="12"/>
  <c r="Z41" i="12"/>
  <c r="Z45" i="12"/>
  <c r="Z11" i="12"/>
  <c r="Z52" i="12"/>
  <c r="Z16" i="12"/>
  <c r="Z46" i="12"/>
  <c r="Z2" i="12"/>
  <c r="Z27" i="12"/>
  <c r="AD21" i="12"/>
  <c r="AD14" i="12"/>
  <c r="AD20" i="12"/>
  <c r="AD50" i="12"/>
  <c r="AD29" i="12"/>
  <c r="AD44" i="12"/>
  <c r="AD48" i="12"/>
  <c r="AD24" i="12"/>
  <c r="AD28" i="12"/>
  <c r="AD31" i="12"/>
  <c r="AD25" i="12"/>
  <c r="AD3" i="12"/>
  <c r="AD43" i="12"/>
  <c r="AD42" i="12"/>
  <c r="AD17" i="12"/>
  <c r="AD19" i="12"/>
  <c r="AD49" i="12"/>
  <c r="AD16" i="12"/>
  <c r="AD47" i="12"/>
  <c r="AD51" i="12"/>
  <c r="AD13" i="12"/>
  <c r="AD4" i="12"/>
  <c r="AD18" i="12"/>
  <c r="AD23" i="12"/>
  <c r="AD26" i="12"/>
  <c r="AD41" i="12"/>
  <c r="AD30" i="12"/>
  <c r="AD27" i="12"/>
  <c r="AD52" i="12"/>
  <c r="AD10" i="12"/>
  <c r="AD32" i="12"/>
  <c r="AD40" i="12"/>
  <c r="AD45" i="12"/>
  <c r="AD11" i="12"/>
  <c r="AD5" i="12"/>
  <c r="AD2" i="12"/>
  <c r="AD46" i="12"/>
  <c r="AH24" i="12"/>
  <c r="AH49" i="12"/>
  <c r="AH44" i="12"/>
  <c r="AH45" i="12"/>
  <c r="AH50" i="12"/>
  <c r="AH16" i="12"/>
  <c r="AH17" i="12"/>
  <c r="AH10" i="12"/>
  <c r="AH32" i="12"/>
  <c r="AH29" i="12"/>
  <c r="AH27" i="12"/>
  <c r="AH30" i="12"/>
  <c r="AH46" i="12"/>
  <c r="AH48" i="12"/>
  <c r="AH13" i="12"/>
  <c r="AH4" i="12"/>
  <c r="AH47" i="12"/>
  <c r="AH40" i="12"/>
  <c r="AH11" i="12"/>
  <c r="AH3" i="12"/>
  <c r="AH52" i="12"/>
  <c r="AH41" i="12"/>
  <c r="AH31" i="12"/>
  <c r="AH14" i="12"/>
  <c r="AH5" i="12"/>
  <c r="AH42" i="12"/>
  <c r="AH18" i="12"/>
  <c r="AH43" i="12"/>
  <c r="AH21" i="12"/>
  <c r="AH26" i="12"/>
  <c r="AH19" i="12"/>
  <c r="AH23" i="12"/>
  <c r="AH51" i="12"/>
  <c r="AH20" i="12"/>
  <c r="AH28" i="12"/>
  <c r="AH2" i="12"/>
  <c r="AH25" i="12"/>
  <c r="AL44" i="12"/>
  <c r="AL20" i="12"/>
  <c r="AL51" i="12"/>
  <c r="AL11" i="12"/>
  <c r="AL28" i="12"/>
  <c r="AL48" i="12"/>
  <c r="AL17" i="12"/>
  <c r="AL41" i="12"/>
  <c r="AL30" i="12"/>
  <c r="AL23" i="12"/>
  <c r="AL19" i="12"/>
  <c r="AL18" i="12"/>
  <c r="AL13" i="12"/>
  <c r="AL52" i="12"/>
  <c r="AL47" i="12"/>
  <c r="AL14" i="12"/>
  <c r="AL32" i="12"/>
  <c r="AL50" i="12"/>
  <c r="AL25" i="12"/>
  <c r="AL4" i="12"/>
  <c r="AL43" i="12"/>
  <c r="AL27" i="12"/>
  <c r="AL26" i="12"/>
  <c r="AL46" i="12"/>
  <c r="AL40" i="12"/>
  <c r="AL24" i="12"/>
  <c r="AL29" i="12"/>
  <c r="AL45" i="12"/>
  <c r="AL3" i="12"/>
  <c r="AL31" i="12"/>
  <c r="AL49" i="12"/>
  <c r="AL16" i="12"/>
  <c r="AL5" i="12"/>
  <c r="AL42" i="12"/>
  <c r="AL21" i="12"/>
  <c r="AL2" i="12"/>
  <c r="AL10" i="12"/>
  <c r="K19" i="12"/>
  <c r="K50" i="12"/>
  <c r="K25" i="12"/>
  <c r="K51" i="12"/>
  <c r="K33" i="12"/>
  <c r="K14" i="12"/>
  <c r="K43" i="12"/>
  <c r="K16" i="12"/>
  <c r="K31" i="12"/>
  <c r="K57" i="12"/>
  <c r="K24" i="12"/>
  <c r="K32" i="12"/>
  <c r="K34" i="12"/>
  <c r="K45" i="12"/>
  <c r="K49" i="12"/>
  <c r="K52" i="12"/>
  <c r="K28" i="12"/>
  <c r="K29" i="12"/>
  <c r="K10" i="12"/>
  <c r="K40" i="12"/>
  <c r="K30" i="12"/>
  <c r="K21" i="12"/>
  <c r="K5" i="12"/>
  <c r="K17" i="12"/>
  <c r="K6" i="12"/>
  <c r="K46" i="12"/>
  <c r="K37" i="12"/>
  <c r="K20" i="12"/>
  <c r="K48" i="12"/>
  <c r="K41" i="12"/>
  <c r="K44" i="12"/>
  <c r="K26" i="12"/>
  <c r="K56" i="12"/>
  <c r="K36" i="12"/>
  <c r="K38" i="12"/>
  <c r="K4" i="12"/>
  <c r="K11" i="12"/>
  <c r="K27" i="12"/>
  <c r="K23" i="12"/>
  <c r="K7" i="12"/>
  <c r="K53" i="12"/>
  <c r="K8" i="12"/>
  <c r="K54" i="12"/>
  <c r="K42" i="12"/>
  <c r="K58" i="12"/>
  <c r="K13" i="12"/>
  <c r="K47" i="12"/>
  <c r="K3" i="12"/>
  <c r="K18" i="12"/>
  <c r="K35" i="12"/>
  <c r="K2" i="12"/>
  <c r="K55" i="12"/>
  <c r="W18" i="12"/>
  <c r="W52" i="12"/>
  <c r="W32" i="12"/>
  <c r="W44" i="12"/>
  <c r="W34" i="12"/>
  <c r="W26" i="12"/>
  <c r="W17" i="12"/>
  <c r="W24" i="12"/>
  <c r="W28" i="12"/>
  <c r="W25" i="12"/>
  <c r="W16" i="12"/>
  <c r="W36" i="12"/>
  <c r="W23" i="12"/>
  <c r="W50" i="12"/>
  <c r="W42" i="12"/>
  <c r="W19" i="12"/>
  <c r="W47" i="12"/>
  <c r="W41" i="12"/>
  <c r="W51" i="12"/>
  <c r="W27" i="12"/>
  <c r="W46" i="12"/>
  <c r="W58" i="12"/>
  <c r="W31" i="12"/>
  <c r="W21" i="12"/>
  <c r="W3" i="12"/>
  <c r="W43" i="12"/>
  <c r="W29" i="12"/>
  <c r="W14" i="12"/>
  <c r="W37" i="12"/>
  <c r="W4" i="12"/>
  <c r="W30" i="12"/>
  <c r="W55" i="12"/>
  <c r="W13" i="12"/>
  <c r="W15" i="12" s="1"/>
  <c r="V21" i="11" s="1"/>
  <c r="W11" i="12"/>
  <c r="W7" i="12"/>
  <c r="W54" i="12"/>
  <c r="W33" i="12"/>
  <c r="W57" i="12"/>
  <c r="W6" i="12"/>
  <c r="W20" i="12"/>
  <c r="W38" i="12"/>
  <c r="W56" i="12"/>
  <c r="W10" i="12"/>
  <c r="W53" i="12"/>
  <c r="W5" i="12"/>
  <c r="W48" i="12"/>
  <c r="W8" i="12"/>
  <c r="W35" i="12"/>
  <c r="W49" i="12"/>
  <c r="W40" i="12"/>
  <c r="W2" i="12"/>
  <c r="W45" i="12"/>
  <c r="AE40" i="12"/>
  <c r="AE3" i="12"/>
  <c r="AE17" i="12"/>
  <c r="AE48" i="12"/>
  <c r="AE16" i="12"/>
  <c r="AE21" i="12"/>
  <c r="AE23" i="12"/>
  <c r="AE32" i="12"/>
  <c r="AE24" i="12"/>
  <c r="AE20" i="12"/>
  <c r="AE25" i="12"/>
  <c r="AE30" i="12"/>
  <c r="AE13" i="12"/>
  <c r="AE28" i="12"/>
  <c r="AE49" i="12"/>
  <c r="AE47" i="12"/>
  <c r="AE41" i="12"/>
  <c r="AE45" i="12"/>
  <c r="AE10" i="12"/>
  <c r="AE26" i="12"/>
  <c r="AE11" i="12"/>
  <c r="AE50" i="12"/>
  <c r="AE14" i="12"/>
  <c r="AE27" i="12"/>
  <c r="AE29" i="12"/>
  <c r="AE51" i="12"/>
  <c r="AE18" i="12"/>
  <c r="AE52" i="12"/>
  <c r="AE43" i="12"/>
  <c r="AE46" i="12"/>
  <c r="AE44" i="12"/>
  <c r="AE4" i="12"/>
  <c r="AE19" i="12"/>
  <c r="AE42" i="12"/>
  <c r="AE5" i="12"/>
  <c r="AE2" i="12"/>
  <c r="AE31" i="12"/>
  <c r="AM26" i="12"/>
  <c r="AM29" i="12"/>
  <c r="AM48" i="12"/>
  <c r="AM5" i="12"/>
  <c r="AM45" i="12"/>
  <c r="AM24" i="12"/>
  <c r="AM20" i="12"/>
  <c r="AM43" i="12"/>
  <c r="AM32" i="12"/>
  <c r="AM4" i="12"/>
  <c r="AM44" i="12"/>
  <c r="AM46" i="12"/>
  <c r="AM42" i="12"/>
  <c r="AM30" i="12"/>
  <c r="AM51" i="12"/>
  <c r="AM18" i="12"/>
  <c r="AM14" i="12"/>
  <c r="AM11" i="12"/>
  <c r="AM31" i="12"/>
  <c r="AM21" i="12"/>
  <c r="AM40" i="12"/>
  <c r="AM47" i="12"/>
  <c r="AM23" i="12"/>
  <c r="AM3" i="12"/>
  <c r="AM19" i="12"/>
  <c r="AM16" i="12"/>
  <c r="AM25" i="12"/>
  <c r="AM17" i="12"/>
  <c r="AM13" i="12"/>
  <c r="AM27" i="12"/>
  <c r="AM49" i="12"/>
  <c r="AM52" i="12"/>
  <c r="AM50" i="12"/>
  <c r="AM10" i="12"/>
  <c r="AM28" i="12"/>
  <c r="AM2" i="12"/>
  <c r="AM41" i="12"/>
  <c r="O41" i="12"/>
  <c r="O37" i="12"/>
  <c r="O32" i="12"/>
  <c r="O5" i="12"/>
  <c r="O56" i="12"/>
  <c r="O7" i="12"/>
  <c r="O54" i="12"/>
  <c r="O4" i="12"/>
  <c r="O33" i="12"/>
  <c r="O27" i="12"/>
  <c r="O44" i="12"/>
  <c r="O30" i="12"/>
  <c r="O50" i="12"/>
  <c r="O24" i="12"/>
  <c r="O17" i="12"/>
  <c r="O16" i="12"/>
  <c r="O40" i="12"/>
  <c r="O34" i="12"/>
  <c r="O51" i="12"/>
  <c r="O25" i="12"/>
  <c r="O3" i="12"/>
  <c r="O38" i="12"/>
  <c r="O29" i="12"/>
  <c r="O13" i="12"/>
  <c r="O53" i="12"/>
  <c r="O28" i="12"/>
  <c r="O31" i="12"/>
  <c r="O23" i="12"/>
  <c r="O19" i="12"/>
  <c r="O43" i="12"/>
  <c r="O8" i="12"/>
  <c r="O47" i="12"/>
  <c r="O6" i="12"/>
  <c r="O58" i="12"/>
  <c r="O57" i="12"/>
  <c r="O10" i="12"/>
  <c r="O20" i="12"/>
  <c r="O42" i="12"/>
  <c r="O52" i="12"/>
  <c r="O48" i="12"/>
  <c r="O21" i="12"/>
  <c r="O36" i="12"/>
  <c r="O35" i="12"/>
  <c r="O26" i="12"/>
  <c r="O14" i="12"/>
  <c r="O55" i="12"/>
  <c r="O49" i="12"/>
  <c r="O45" i="12"/>
  <c r="O18" i="12"/>
  <c r="O11" i="12"/>
  <c r="O2" i="12"/>
  <c r="O46" i="12"/>
  <c r="AA5" i="12"/>
  <c r="AA18" i="12"/>
  <c r="AA42" i="12"/>
  <c r="AA25" i="12"/>
  <c r="AA4" i="12"/>
  <c r="AA20" i="12"/>
  <c r="AA17" i="12"/>
  <c r="AA51" i="12"/>
  <c r="AA44" i="12"/>
  <c r="AA46" i="12"/>
  <c r="AA52" i="12"/>
  <c r="AA3" i="12"/>
  <c r="AA24" i="12"/>
  <c r="AA41" i="12"/>
  <c r="AA19" i="12"/>
  <c r="AA21" i="12"/>
  <c r="AA40" i="12"/>
  <c r="AA47" i="12"/>
  <c r="AA50" i="12"/>
  <c r="AA16" i="12"/>
  <c r="AA10" i="12"/>
  <c r="AA12" i="12" s="1"/>
  <c r="AA11" i="12"/>
  <c r="AA32" i="12"/>
  <c r="AA26" i="12"/>
  <c r="AA48" i="12"/>
  <c r="AA27" i="12"/>
  <c r="AA30" i="12"/>
  <c r="AA29" i="12"/>
  <c r="AA23" i="12"/>
  <c r="AA13" i="12"/>
  <c r="AA14" i="12"/>
  <c r="AA31" i="12"/>
  <c r="AA49" i="12"/>
  <c r="AA28" i="12"/>
  <c r="AA43" i="12"/>
  <c r="AA2" i="12"/>
  <c r="AA45" i="12"/>
  <c r="AI23" i="12"/>
  <c r="AI25" i="12"/>
  <c r="AI49" i="12"/>
  <c r="AI41" i="12"/>
  <c r="AI26" i="12"/>
  <c r="AI10" i="12"/>
  <c r="AI32" i="12"/>
  <c r="AI14" i="12"/>
  <c r="AI47" i="12"/>
  <c r="AI16" i="12"/>
  <c r="AI18" i="12"/>
  <c r="AI13" i="12"/>
  <c r="AI43" i="12"/>
  <c r="AI28" i="12"/>
  <c r="AI45" i="12"/>
  <c r="AI24" i="12"/>
  <c r="AI27" i="12"/>
  <c r="AI11" i="12"/>
  <c r="AI29" i="12"/>
  <c r="AI46" i="12"/>
  <c r="AI51" i="12"/>
  <c r="AI20" i="12"/>
  <c r="AI42" i="12"/>
  <c r="AI31" i="12"/>
  <c r="AI50" i="12"/>
  <c r="AI5" i="12"/>
  <c r="AI3" i="12"/>
  <c r="AI44" i="12"/>
  <c r="AI17" i="12"/>
  <c r="AI4" i="12"/>
  <c r="AI52" i="12"/>
  <c r="AI30" i="12"/>
  <c r="AI21" i="12"/>
  <c r="AI48" i="12"/>
  <c r="AI40" i="12"/>
  <c r="AI2" i="12"/>
  <c r="AI19" i="12"/>
  <c r="G10" i="12"/>
  <c r="G34" i="12"/>
  <c r="G44" i="12"/>
  <c r="G47" i="12"/>
  <c r="G21" i="12"/>
  <c r="G19" i="12"/>
  <c r="G46" i="12"/>
  <c r="G54" i="12"/>
  <c r="G16" i="12"/>
  <c r="G38" i="12"/>
  <c r="G41" i="12"/>
  <c r="G29" i="12"/>
  <c r="G30" i="12"/>
  <c r="G48" i="12"/>
  <c r="G3" i="12"/>
  <c r="G24" i="12"/>
  <c r="G14" i="12"/>
  <c r="G32" i="12"/>
  <c r="G13" i="12"/>
  <c r="G26" i="12"/>
  <c r="G28" i="12"/>
  <c r="G40" i="12"/>
  <c r="G31" i="12"/>
  <c r="G57" i="12"/>
  <c r="G53" i="12"/>
  <c r="G36" i="12"/>
  <c r="G55" i="12"/>
  <c r="G50" i="12"/>
  <c r="G52" i="12"/>
  <c r="G25" i="12"/>
  <c r="G37" i="12"/>
  <c r="G8" i="12"/>
  <c r="G20" i="12"/>
  <c r="G17" i="12"/>
  <c r="G45" i="12"/>
  <c r="G35" i="12"/>
  <c r="G11" i="12"/>
  <c r="G33" i="12"/>
  <c r="G7" i="12"/>
  <c r="G4" i="12"/>
  <c r="G49" i="12"/>
  <c r="G23" i="12"/>
  <c r="G58" i="12"/>
  <c r="G43" i="12"/>
  <c r="G27" i="12"/>
  <c r="G56" i="12"/>
  <c r="G18" i="12"/>
  <c r="G5" i="12"/>
  <c r="G6" i="12"/>
  <c r="G51" i="12"/>
  <c r="G2" i="12"/>
  <c r="G42" i="12"/>
  <c r="H36" i="12"/>
  <c r="H44" i="12"/>
  <c r="H49" i="12"/>
  <c r="H46" i="12"/>
  <c r="H33" i="12"/>
  <c r="H11" i="12"/>
  <c r="H56" i="12"/>
  <c r="H17" i="12"/>
  <c r="H57" i="12"/>
  <c r="H32" i="12"/>
  <c r="H14" i="12"/>
  <c r="H55" i="12"/>
  <c r="H13" i="12"/>
  <c r="H25" i="12"/>
  <c r="H7" i="12"/>
  <c r="H41" i="12"/>
  <c r="H10" i="12"/>
  <c r="H24" i="12"/>
  <c r="H28" i="12"/>
  <c r="H6" i="12"/>
  <c r="H51" i="12"/>
  <c r="H31" i="12"/>
  <c r="H19" i="12"/>
  <c r="H16" i="12"/>
  <c r="H52" i="12"/>
  <c r="H20" i="12"/>
  <c r="H47" i="12"/>
  <c r="H53" i="12"/>
  <c r="H27" i="12"/>
  <c r="H38" i="12"/>
  <c r="H5" i="12"/>
  <c r="H43" i="12"/>
  <c r="H50" i="12"/>
  <c r="H37" i="12"/>
  <c r="H35" i="12"/>
  <c r="H23" i="12"/>
  <c r="H21" i="12"/>
  <c r="H45" i="12"/>
  <c r="H40" i="12"/>
  <c r="H8" i="12"/>
  <c r="H58" i="12"/>
  <c r="H34" i="12"/>
  <c r="H18" i="12"/>
  <c r="H4" i="12"/>
  <c r="H30" i="12"/>
  <c r="H3" i="12"/>
  <c r="H42" i="12"/>
  <c r="H48" i="12"/>
  <c r="H29" i="12"/>
  <c r="H54" i="12"/>
  <c r="H2" i="12"/>
  <c r="H26" i="12"/>
  <c r="L35" i="12"/>
  <c r="L44" i="12"/>
  <c r="L26" i="12"/>
  <c r="L33" i="12"/>
  <c r="L40" i="12"/>
  <c r="L27" i="12"/>
  <c r="L3" i="12"/>
  <c r="L41" i="12"/>
  <c r="L19" i="12"/>
  <c r="L51" i="12"/>
  <c r="L24" i="12"/>
  <c r="L31" i="12"/>
  <c r="L42" i="12"/>
  <c r="L8" i="12"/>
  <c r="L13" i="12"/>
  <c r="L21" i="12"/>
  <c r="L6" i="12"/>
  <c r="L47" i="12"/>
  <c r="L25" i="12"/>
  <c r="L7" i="12"/>
  <c r="L54" i="12"/>
  <c r="L32" i="12"/>
  <c r="L36" i="12"/>
  <c r="L56" i="12"/>
  <c r="L50" i="12"/>
  <c r="L18" i="12"/>
  <c r="L45" i="12"/>
  <c r="L29" i="12"/>
  <c r="L57" i="12"/>
  <c r="L5" i="12"/>
  <c r="L20" i="12"/>
  <c r="L46" i="12"/>
  <c r="L34" i="12"/>
  <c r="L14" i="12"/>
  <c r="L43" i="12"/>
  <c r="L53" i="12"/>
  <c r="L58" i="12"/>
  <c r="L10" i="12"/>
  <c r="L17" i="12"/>
  <c r="L23" i="12"/>
  <c r="L16" i="12"/>
  <c r="L38" i="12"/>
  <c r="L52" i="12"/>
  <c r="L37" i="12"/>
  <c r="L11" i="12"/>
  <c r="L4" i="12"/>
  <c r="L48" i="12"/>
  <c r="L30" i="12"/>
  <c r="L28" i="12"/>
  <c r="L49" i="12"/>
  <c r="L2" i="12"/>
  <c r="L55" i="12"/>
  <c r="P20" i="12"/>
  <c r="P33" i="12"/>
  <c r="P47" i="12"/>
  <c r="P34" i="12"/>
  <c r="P7" i="12"/>
  <c r="P17" i="12"/>
  <c r="P49" i="12"/>
  <c r="P50" i="12"/>
  <c r="P42" i="12"/>
  <c r="P14" i="12"/>
  <c r="P3" i="12"/>
  <c r="P18" i="12"/>
  <c r="P53" i="12"/>
  <c r="P5" i="12"/>
  <c r="P24" i="12"/>
  <c r="P37" i="12"/>
  <c r="P57" i="12"/>
  <c r="P56" i="12"/>
  <c r="P19" i="12"/>
  <c r="P44" i="12"/>
  <c r="P30" i="12"/>
  <c r="P55" i="12"/>
  <c r="P45" i="12"/>
  <c r="P21" i="12"/>
  <c r="P27" i="12"/>
  <c r="P43" i="12"/>
  <c r="P38" i="12"/>
  <c r="P10" i="12"/>
  <c r="P26" i="12"/>
  <c r="P4" i="12"/>
  <c r="P8" i="12"/>
  <c r="P46" i="12"/>
  <c r="P54" i="12"/>
  <c r="P35" i="12"/>
  <c r="P25" i="12"/>
  <c r="P29" i="12"/>
  <c r="P41" i="12"/>
  <c r="P51" i="12"/>
  <c r="P48" i="12"/>
  <c r="P6" i="12"/>
  <c r="P52" i="12"/>
  <c r="P28" i="12"/>
  <c r="P16" i="12"/>
  <c r="P32" i="12"/>
  <c r="P11" i="12"/>
  <c r="P36" i="12"/>
  <c r="P58" i="12"/>
  <c r="P31" i="12"/>
  <c r="P23" i="12"/>
  <c r="P13" i="12"/>
  <c r="P2" i="12"/>
  <c r="P40" i="12"/>
  <c r="T38" i="12"/>
  <c r="T40" i="12"/>
  <c r="T47" i="12"/>
  <c r="T31" i="12"/>
  <c r="T55" i="12"/>
  <c r="T56" i="12"/>
  <c r="T42" i="12"/>
  <c r="T35" i="12"/>
  <c r="T18" i="12"/>
  <c r="T19" i="12"/>
  <c r="T32" i="12"/>
  <c r="T45" i="12"/>
  <c r="T24" i="12"/>
  <c r="T28" i="12"/>
  <c r="T11" i="12"/>
  <c r="T23" i="12"/>
  <c r="T20" i="12"/>
  <c r="T3" i="12"/>
  <c r="T43" i="12"/>
  <c r="T30" i="12"/>
  <c r="T44" i="12"/>
  <c r="T10" i="12"/>
  <c r="T25" i="12"/>
  <c r="T27" i="12"/>
  <c r="T6" i="12"/>
  <c r="T51" i="12"/>
  <c r="T46" i="12"/>
  <c r="T16" i="12"/>
  <c r="T26" i="12"/>
  <c r="T52" i="12"/>
  <c r="T57" i="12"/>
  <c r="T7" i="12"/>
  <c r="T8" i="12"/>
  <c r="T4" i="12"/>
  <c r="T5" i="12"/>
  <c r="T33" i="12"/>
  <c r="T37" i="12"/>
  <c r="T49" i="12"/>
  <c r="T29" i="12"/>
  <c r="T53" i="12"/>
  <c r="T48" i="12"/>
  <c r="T36" i="12"/>
  <c r="T58" i="12"/>
  <c r="T17" i="12"/>
  <c r="T54" i="12"/>
  <c r="T13" i="12"/>
  <c r="T15" i="12" s="1"/>
  <c r="S21" i="11" s="1"/>
  <c r="T21" i="12"/>
  <c r="T41" i="12"/>
  <c r="T50" i="12"/>
  <c r="T34" i="12"/>
  <c r="T2" i="12"/>
  <c r="T14" i="12"/>
  <c r="X32" i="12"/>
  <c r="X3" i="12"/>
  <c r="X24" i="12"/>
  <c r="X17" i="12"/>
  <c r="X40" i="12"/>
  <c r="X18" i="12"/>
  <c r="X29" i="12"/>
  <c r="X31" i="12"/>
  <c r="X49" i="12"/>
  <c r="X27" i="12"/>
  <c r="X46" i="12"/>
  <c r="X10" i="12"/>
  <c r="X26" i="12"/>
  <c r="X42" i="12"/>
  <c r="X28" i="12"/>
  <c r="X13" i="12"/>
  <c r="X14" i="12"/>
  <c r="X50" i="12"/>
  <c r="X52" i="12"/>
  <c r="X16" i="12"/>
  <c r="X25" i="12"/>
  <c r="X21" i="12"/>
  <c r="X5" i="12"/>
  <c r="X30" i="12"/>
  <c r="X4" i="12"/>
  <c r="X47" i="12"/>
  <c r="X20" i="12"/>
  <c r="X23" i="12"/>
  <c r="X19" i="12"/>
  <c r="X51" i="12"/>
  <c r="X43" i="12"/>
  <c r="X41" i="12"/>
  <c r="X45" i="12"/>
  <c r="X48" i="12"/>
  <c r="X44" i="12"/>
  <c r="X2" i="12"/>
  <c r="X11" i="12"/>
  <c r="AB17" i="12"/>
  <c r="AB11" i="12"/>
  <c r="AB50" i="12"/>
  <c r="AB10" i="12"/>
  <c r="AB30" i="12"/>
  <c r="AB41" i="12"/>
  <c r="AB21" i="12"/>
  <c r="AB47" i="12"/>
  <c r="AB25" i="12"/>
  <c r="AB26" i="12"/>
  <c r="AB28" i="12"/>
  <c r="AB42" i="12"/>
  <c r="AB14" i="12"/>
  <c r="AB48" i="12"/>
  <c r="AB5" i="12"/>
  <c r="AB29" i="12"/>
  <c r="AB23" i="12"/>
  <c r="AB51" i="12"/>
  <c r="AB44" i="12"/>
  <c r="AB43" i="12"/>
  <c r="AB32" i="12"/>
  <c r="AB20" i="12"/>
  <c r="AB45" i="12"/>
  <c r="AB13" i="12"/>
  <c r="AB40" i="12"/>
  <c r="AB46" i="12"/>
  <c r="AB24" i="12"/>
  <c r="AB27" i="12"/>
  <c r="AB52" i="12"/>
  <c r="AB19" i="12"/>
  <c r="AB18" i="12"/>
  <c r="AB3" i="12"/>
  <c r="AB16" i="12"/>
  <c r="AB49" i="12"/>
  <c r="AB4" i="12"/>
  <c r="AB2" i="12"/>
  <c r="AB31" i="12"/>
  <c r="AF26" i="12"/>
  <c r="AF42" i="12"/>
  <c r="AF46" i="12"/>
  <c r="AF29" i="12"/>
  <c r="AF13" i="12"/>
  <c r="AF5" i="12"/>
  <c r="AF51" i="12"/>
  <c r="AF11" i="12"/>
  <c r="AF10" i="12"/>
  <c r="AF49" i="12"/>
  <c r="AF52" i="12"/>
  <c r="AF31" i="12"/>
  <c r="AF32" i="12"/>
  <c r="AF30" i="12"/>
  <c r="AF50" i="12"/>
  <c r="AF24" i="12"/>
  <c r="AF21" i="12"/>
  <c r="AF43" i="12"/>
  <c r="AF44" i="12"/>
  <c r="AF41" i="12"/>
  <c r="AF4" i="12"/>
  <c r="AF48" i="12"/>
  <c r="AF19" i="12"/>
  <c r="AF25" i="12"/>
  <c r="AF40" i="12"/>
  <c r="AF23" i="12"/>
  <c r="AF16" i="12"/>
  <c r="AF47" i="12"/>
  <c r="AF28" i="12"/>
  <c r="AF45" i="12"/>
  <c r="AF14" i="12"/>
  <c r="AF3" i="12"/>
  <c r="AF17" i="12"/>
  <c r="AF18" i="12"/>
  <c r="AF20" i="12"/>
  <c r="AF2" i="12"/>
  <c r="AF27" i="12"/>
  <c r="AJ18" i="12"/>
  <c r="AJ47" i="12"/>
  <c r="AJ14" i="12"/>
  <c r="AJ17" i="12"/>
  <c r="AJ43" i="12"/>
  <c r="AJ3" i="12"/>
  <c r="AJ13" i="12"/>
  <c r="AJ31" i="12"/>
  <c r="AJ20" i="12"/>
  <c r="AJ29" i="12"/>
  <c r="AJ51" i="12"/>
  <c r="AJ19" i="12"/>
  <c r="AJ44" i="12"/>
  <c r="AJ49" i="12"/>
  <c r="AJ52" i="12"/>
  <c r="AJ5" i="12"/>
  <c r="AJ40" i="12"/>
  <c r="AJ23" i="12"/>
  <c r="AJ28" i="12"/>
  <c r="AJ42" i="12"/>
  <c r="AJ4" i="12"/>
  <c r="AJ45" i="12"/>
  <c r="AJ11" i="12"/>
  <c r="AJ48" i="12"/>
  <c r="AJ21" i="12"/>
  <c r="AJ25" i="12"/>
  <c r="AJ27" i="12"/>
  <c r="AJ24" i="12"/>
  <c r="AJ30" i="12"/>
  <c r="AJ10" i="12"/>
  <c r="AJ41" i="12"/>
  <c r="AJ50" i="12"/>
  <c r="AJ46" i="12"/>
  <c r="AJ26" i="12"/>
  <c r="AJ16" i="12"/>
  <c r="AJ2" i="12"/>
  <c r="AJ32" i="12"/>
  <c r="AN21" i="12"/>
  <c r="AN29" i="12"/>
  <c r="AN20" i="12"/>
  <c r="AN13" i="12"/>
  <c r="AN47" i="12"/>
  <c r="AN31" i="12"/>
  <c r="AN5" i="12"/>
  <c r="AN50" i="12"/>
  <c r="AN19" i="12"/>
  <c r="AN17" i="12"/>
  <c r="AN10" i="12"/>
  <c r="AN24" i="12"/>
  <c r="AN26" i="12"/>
  <c r="AN14" i="12"/>
  <c r="AN23" i="12"/>
  <c r="AN45" i="12"/>
  <c r="AN49" i="12"/>
  <c r="AN3" i="12"/>
  <c r="AN40" i="12"/>
  <c r="AN27" i="12"/>
  <c r="AN52" i="12"/>
  <c r="AN18" i="12"/>
  <c r="AN43" i="12"/>
  <c r="AN46" i="12"/>
  <c r="AN48" i="12"/>
  <c r="AN28" i="12"/>
  <c r="AN44" i="12"/>
  <c r="AN32" i="12"/>
  <c r="AN11" i="12"/>
  <c r="AN42" i="12"/>
  <c r="AN4" i="12"/>
  <c r="AN16" i="12"/>
  <c r="AN25" i="12"/>
  <c r="AN30" i="12"/>
  <c r="AN41" i="12"/>
  <c r="AN51" i="12"/>
  <c r="AN2" i="12"/>
  <c r="I46" i="12"/>
  <c r="I3" i="12"/>
  <c r="I57" i="12"/>
  <c r="I42" i="12"/>
  <c r="I50" i="12"/>
  <c r="I31" i="12"/>
  <c r="I48" i="12"/>
  <c r="I16" i="12"/>
  <c r="I55" i="12"/>
  <c r="I47" i="12"/>
  <c r="I32" i="12"/>
  <c r="I45" i="12"/>
  <c r="I20" i="12"/>
  <c r="I10" i="12"/>
  <c r="I23" i="12"/>
  <c r="I14" i="12"/>
  <c r="I53" i="12"/>
  <c r="I21" i="12"/>
  <c r="I4" i="12"/>
  <c r="I34" i="12"/>
  <c r="I25" i="12"/>
  <c r="I56" i="12"/>
  <c r="I36" i="12"/>
  <c r="I29" i="12"/>
  <c r="I5" i="12"/>
  <c r="I52" i="12"/>
  <c r="I35" i="12"/>
  <c r="I26" i="12"/>
  <c r="I28" i="12"/>
  <c r="I17" i="12"/>
  <c r="I37" i="12"/>
  <c r="I44" i="12"/>
  <c r="I18" i="12"/>
  <c r="I38" i="12"/>
  <c r="I58" i="12"/>
  <c r="I41" i="12"/>
  <c r="I30" i="12"/>
  <c r="I54" i="12"/>
  <c r="I27" i="12"/>
  <c r="I19" i="12"/>
  <c r="I11" i="12"/>
  <c r="I51" i="12"/>
  <c r="I8" i="12"/>
  <c r="I7" i="12"/>
  <c r="I6" i="12"/>
  <c r="I33" i="12"/>
  <c r="I13" i="12"/>
  <c r="I24" i="12"/>
  <c r="I49" i="12"/>
  <c r="I40" i="12"/>
  <c r="I2" i="12"/>
  <c r="I43" i="12"/>
  <c r="M29" i="12"/>
  <c r="M45" i="12"/>
  <c r="M28" i="12"/>
  <c r="M38" i="12"/>
  <c r="M16" i="12"/>
  <c r="M13" i="12"/>
  <c r="M8" i="12"/>
  <c r="M58" i="12"/>
  <c r="M46" i="12"/>
  <c r="M36" i="12"/>
  <c r="M35" i="12"/>
  <c r="M52" i="12"/>
  <c r="M24" i="12"/>
  <c r="M11" i="12"/>
  <c r="M7" i="12"/>
  <c r="M54" i="12"/>
  <c r="M10" i="12"/>
  <c r="M56" i="12"/>
  <c r="M4" i="12"/>
  <c r="M34" i="12"/>
  <c r="M50" i="12"/>
  <c r="M42" i="12"/>
  <c r="M18" i="12"/>
  <c r="M44" i="12"/>
  <c r="M47" i="12"/>
  <c r="M6" i="12"/>
  <c r="M20" i="12"/>
  <c r="M3" i="12"/>
  <c r="M19" i="12"/>
  <c r="M48" i="12"/>
  <c r="M21" i="12"/>
  <c r="M49" i="12"/>
  <c r="M33" i="12"/>
  <c r="M53" i="12"/>
  <c r="M57" i="12"/>
  <c r="M41" i="12"/>
  <c r="M43" i="12"/>
  <c r="M30" i="12"/>
  <c r="M32" i="12"/>
  <c r="M5" i="12"/>
  <c r="M31" i="12"/>
  <c r="M51" i="12"/>
  <c r="M17" i="12"/>
  <c r="M25" i="12"/>
  <c r="M26" i="12"/>
  <c r="M27" i="12"/>
  <c r="M55" i="12"/>
  <c r="M14" i="12"/>
  <c r="M23" i="12"/>
  <c r="M40" i="12"/>
  <c r="M2" i="12"/>
  <c r="M37" i="12"/>
  <c r="Q46" i="12"/>
  <c r="Q49" i="12"/>
  <c r="Q11" i="12"/>
  <c r="Q10" i="12"/>
  <c r="Q12" i="12" s="1"/>
  <c r="P20" i="11" s="1"/>
  <c r="Q54" i="12"/>
  <c r="Q23" i="12"/>
  <c r="Q18" i="12"/>
  <c r="Q52" i="12"/>
  <c r="Q42" i="12"/>
  <c r="Q33" i="12"/>
  <c r="Q5" i="12"/>
  <c r="Q40" i="12"/>
  <c r="Q6" i="12"/>
  <c r="Q32" i="12"/>
  <c r="Q45" i="12"/>
  <c r="Q50" i="12"/>
  <c r="Q55" i="12"/>
  <c r="Q13" i="12"/>
  <c r="Q15" i="12" s="1"/>
  <c r="P21" i="11" s="1"/>
  <c r="Q14" i="12"/>
  <c r="Q41" i="12"/>
  <c r="Q37" i="12"/>
  <c r="Q16" i="12"/>
  <c r="Q56" i="12"/>
  <c r="Q27" i="12"/>
  <c r="Q25" i="12"/>
  <c r="Q24" i="12"/>
  <c r="Q4" i="12"/>
  <c r="Q7" i="12"/>
  <c r="Q34" i="12"/>
  <c r="Q19" i="12"/>
  <c r="Q30" i="12"/>
  <c r="Q26" i="12"/>
  <c r="Q48" i="12"/>
  <c r="Q43" i="12"/>
  <c r="Q38" i="12"/>
  <c r="Q28" i="12"/>
  <c r="Q58" i="12"/>
  <c r="Q3" i="12"/>
  <c r="Q53" i="12"/>
  <c r="Q21" i="12"/>
  <c r="Q57" i="12"/>
  <c r="Q51" i="12"/>
  <c r="Q8" i="12"/>
  <c r="Q17" i="12"/>
  <c r="Q35" i="12"/>
  <c r="Q20" i="12"/>
  <c r="Q36" i="12"/>
  <c r="Q31" i="12"/>
  <c r="Q47" i="12"/>
  <c r="Q44" i="12"/>
  <c r="Q2" i="12"/>
  <c r="Q29" i="12"/>
  <c r="U8" i="12"/>
  <c r="U30" i="12"/>
  <c r="U56" i="12"/>
  <c r="U5" i="12"/>
  <c r="U11" i="12"/>
  <c r="U14" i="12"/>
  <c r="U45" i="12"/>
  <c r="U18" i="12"/>
  <c r="U51" i="12"/>
  <c r="U43" i="12"/>
  <c r="U57" i="12"/>
  <c r="U34" i="12"/>
  <c r="U4" i="12"/>
  <c r="U44" i="12"/>
  <c r="U24" i="12"/>
  <c r="U27" i="12"/>
  <c r="U40" i="12"/>
  <c r="U16" i="12"/>
  <c r="U21" i="12"/>
  <c r="U28" i="12"/>
  <c r="U55" i="12"/>
  <c r="U37" i="12"/>
  <c r="U54" i="12"/>
  <c r="U3" i="12"/>
  <c r="U7" i="12"/>
  <c r="U52" i="12"/>
  <c r="U58" i="12"/>
  <c r="U31" i="12"/>
  <c r="U50" i="12"/>
  <c r="U47" i="12"/>
  <c r="U20" i="12"/>
  <c r="U35" i="12"/>
  <c r="U19" i="12"/>
  <c r="U25" i="12"/>
  <c r="U23" i="12"/>
  <c r="U17" i="12"/>
  <c r="U46" i="12"/>
  <c r="U32" i="12"/>
  <c r="U6" i="12"/>
  <c r="U10" i="12"/>
  <c r="U41" i="12"/>
  <c r="U49" i="12"/>
  <c r="U13" i="12"/>
  <c r="U36" i="12"/>
  <c r="U29" i="12"/>
  <c r="U38" i="12"/>
  <c r="U33" i="12"/>
  <c r="U42" i="12"/>
  <c r="U48" i="12"/>
  <c r="U53" i="12"/>
  <c r="U26" i="12"/>
  <c r="U2" i="12"/>
  <c r="Y30" i="12"/>
  <c r="Y41" i="12"/>
  <c r="Y3" i="12"/>
  <c r="Y51" i="12"/>
  <c r="Y24" i="12"/>
  <c r="Y46" i="12"/>
  <c r="Y18" i="12"/>
  <c r="Y44" i="12"/>
  <c r="Y42" i="12"/>
  <c r="Y31" i="12"/>
  <c r="Y21" i="12"/>
  <c r="Y14" i="12"/>
  <c r="Y50" i="12"/>
  <c r="Y11" i="12"/>
  <c r="Y4" i="12"/>
  <c r="Y52" i="12"/>
  <c r="Y29" i="12"/>
  <c r="Y5" i="12"/>
  <c r="Y27" i="12"/>
  <c r="Y16" i="12"/>
  <c r="Y19" i="12"/>
  <c r="Y40" i="12"/>
  <c r="Y32" i="12"/>
  <c r="Y20" i="12"/>
  <c r="Y48" i="12"/>
  <c r="Y10" i="12"/>
  <c r="Y13" i="12"/>
  <c r="Y26" i="12"/>
  <c r="Y49" i="12"/>
  <c r="Y28" i="12"/>
  <c r="Y25" i="12"/>
  <c r="Y23" i="12"/>
  <c r="Y47" i="12"/>
  <c r="Y17" i="12"/>
  <c r="Y45" i="12"/>
  <c r="Y2" i="12"/>
  <c r="Y43" i="12"/>
  <c r="AC50" i="12"/>
  <c r="AC44" i="12"/>
  <c r="AC29" i="12"/>
  <c r="AC23" i="12"/>
  <c r="AC17" i="12"/>
  <c r="AC49" i="12"/>
  <c r="AC48" i="12"/>
  <c r="AC43" i="12"/>
  <c r="AC3" i="12"/>
  <c r="AC14" i="12"/>
  <c r="AC27" i="12"/>
  <c r="AC16" i="12"/>
  <c r="AC19" i="12"/>
  <c r="AC51" i="12"/>
  <c r="AC31" i="12"/>
  <c r="AC11" i="12"/>
  <c r="AC41" i="12"/>
  <c r="AC40" i="12"/>
  <c r="AC47" i="12"/>
  <c r="AC30" i="12"/>
  <c r="AC13" i="12"/>
  <c r="AC15" i="12" s="1"/>
  <c r="AC45" i="12"/>
  <c r="AC32" i="12"/>
  <c r="AC5" i="12"/>
  <c r="AC10" i="12"/>
  <c r="AC4" i="12"/>
  <c r="AC25" i="12"/>
  <c r="AC26" i="12"/>
  <c r="AC46" i="12"/>
  <c r="AC20" i="12"/>
  <c r="AC28" i="12"/>
  <c r="AC21" i="12"/>
  <c r="AC24" i="12"/>
  <c r="AC52" i="12"/>
  <c r="AC42" i="12"/>
  <c r="AC2" i="12"/>
  <c r="AC18" i="12"/>
  <c r="AG10" i="12"/>
  <c r="AG23" i="12"/>
  <c r="AG42" i="12"/>
  <c r="AG5" i="12"/>
  <c r="AG27" i="12"/>
  <c r="AG31" i="12"/>
  <c r="AG30" i="12"/>
  <c r="AG11" i="12"/>
  <c r="AG44" i="12"/>
  <c r="AG41" i="12"/>
  <c r="AG51" i="12"/>
  <c r="AG3" i="12"/>
  <c r="AG49" i="12"/>
  <c r="AG32" i="12"/>
  <c r="AG14" i="12"/>
  <c r="AG18" i="12"/>
  <c r="AG25" i="12"/>
  <c r="AG29" i="12"/>
  <c r="AG45" i="12"/>
  <c r="AG19" i="12"/>
  <c r="AG28" i="12"/>
  <c r="AG43" i="12"/>
  <c r="AG40" i="12"/>
  <c r="AG46" i="12"/>
  <c r="AG47" i="12"/>
  <c r="AG24" i="12"/>
  <c r="AG17" i="12"/>
  <c r="AG4" i="12"/>
  <c r="AG20" i="12"/>
  <c r="AG48" i="12"/>
  <c r="AG26" i="12"/>
  <c r="AG16" i="12"/>
  <c r="AG13" i="12"/>
  <c r="AG52" i="12"/>
  <c r="AG21" i="12"/>
  <c r="AG2" i="12"/>
  <c r="AG50" i="12"/>
  <c r="AK47" i="12"/>
  <c r="AK19" i="12"/>
  <c r="AK21" i="12"/>
  <c r="AK40" i="12"/>
  <c r="AK5" i="12"/>
  <c r="AK18" i="12"/>
  <c r="AK11" i="12"/>
  <c r="AK17" i="12"/>
  <c r="AK30" i="12"/>
  <c r="AK52" i="12"/>
  <c r="AK43" i="12"/>
  <c r="AK3" i="12"/>
  <c r="AK28" i="12"/>
  <c r="AK13" i="12"/>
  <c r="AK31" i="12"/>
  <c r="AK10" i="12"/>
  <c r="AK44" i="12"/>
  <c r="AK42" i="12"/>
  <c r="AK46" i="12"/>
  <c r="AK51" i="12"/>
  <c r="AK24" i="12"/>
  <c r="AK50" i="12"/>
  <c r="AK26" i="12"/>
  <c r="AK29" i="12"/>
  <c r="AK14" i="12"/>
  <c r="AK32" i="12"/>
  <c r="AK23" i="12"/>
  <c r="AK20" i="12"/>
  <c r="AK4" i="12"/>
  <c r="AK41" i="12"/>
  <c r="AK48" i="12"/>
  <c r="AK27" i="12"/>
  <c r="AK45" i="12"/>
  <c r="AK16" i="12"/>
  <c r="AK49" i="12"/>
  <c r="AK2" i="12"/>
  <c r="AK25" i="12"/>
  <c r="AO43" i="12"/>
  <c r="AO10" i="12"/>
  <c r="AO17" i="12"/>
  <c r="AO31" i="12"/>
  <c r="AO29" i="12"/>
  <c r="AO45" i="12"/>
  <c r="AO49" i="12"/>
  <c r="AO40" i="12"/>
  <c r="AO16" i="12"/>
  <c r="AO51" i="12"/>
  <c r="AO19" i="12"/>
  <c r="AO23" i="12"/>
  <c r="AO5" i="12"/>
  <c r="AO4" i="12"/>
  <c r="AO13" i="12"/>
  <c r="AO41" i="12"/>
  <c r="AO44" i="12"/>
  <c r="AO48" i="12"/>
  <c r="AO47" i="12"/>
  <c r="AO52" i="12"/>
  <c r="AO11" i="12"/>
  <c r="AO24" i="12"/>
  <c r="AO26" i="12"/>
  <c r="AO20" i="12"/>
  <c r="AO25" i="12"/>
  <c r="AO28" i="12"/>
  <c r="AO14" i="12"/>
  <c r="AO21" i="12"/>
  <c r="AO3" i="12"/>
  <c r="AO42" i="12"/>
  <c r="AO32" i="12"/>
  <c r="AO18" i="12"/>
  <c r="AO50" i="12"/>
  <c r="AO46" i="12"/>
  <c r="AO30" i="12"/>
  <c r="AO2" i="12"/>
  <c r="AO27" i="12"/>
  <c r="S42" i="12"/>
  <c r="S16" i="12"/>
  <c r="S11" i="12"/>
  <c r="S13" i="12"/>
  <c r="S56" i="12"/>
  <c r="S51" i="12"/>
  <c r="S54" i="12"/>
  <c r="S48" i="12"/>
  <c r="S28" i="12"/>
  <c r="S18" i="12"/>
  <c r="S33" i="12"/>
  <c r="S43" i="12"/>
  <c r="S38" i="12"/>
  <c r="S53" i="12"/>
  <c r="S7" i="12"/>
  <c r="S58" i="12"/>
  <c r="S41" i="12"/>
  <c r="S17" i="12"/>
  <c r="S27" i="12"/>
  <c r="S21" i="12"/>
  <c r="S32" i="12"/>
  <c r="S37" i="12"/>
  <c r="S34" i="12"/>
  <c r="S25" i="12"/>
  <c r="S46" i="12"/>
  <c r="S40" i="12"/>
  <c r="S24" i="12"/>
  <c r="S35" i="12"/>
  <c r="S26" i="12"/>
  <c r="S8" i="12"/>
  <c r="S45" i="12"/>
  <c r="S23" i="12"/>
  <c r="S20" i="12"/>
  <c r="S6" i="12"/>
  <c r="S19" i="12"/>
  <c r="S4" i="12"/>
  <c r="S14" i="12"/>
  <c r="S30" i="12"/>
  <c r="S29" i="12"/>
  <c r="S57" i="12"/>
  <c r="S5" i="12"/>
  <c r="S49" i="12"/>
  <c r="S50" i="12"/>
  <c r="S44" i="12"/>
  <c r="S3" i="12"/>
  <c r="S36" i="12"/>
  <c r="S55" i="12"/>
  <c r="S47" i="12"/>
  <c r="S10" i="12"/>
  <c r="S31" i="12"/>
  <c r="S2" i="12"/>
  <c r="S52" i="12"/>
  <c r="AO22" i="12" l="1"/>
  <c r="AA22" i="12"/>
  <c r="O12" i="12"/>
  <c r="N20" i="11" s="1"/>
  <c r="S15" i="12"/>
  <c r="R21" i="11" s="1"/>
  <c r="AK22" i="12"/>
  <c r="AG59" i="12"/>
  <c r="M39" i="12"/>
  <c r="L23" i="11" s="1"/>
  <c r="AB22" i="12"/>
  <c r="G39" i="12"/>
  <c r="F23" i="11" s="1"/>
  <c r="O15" i="12"/>
  <c r="N21" i="11" s="1"/>
  <c r="AD15" i="12"/>
  <c r="Z22" i="12"/>
  <c r="V59" i="12"/>
  <c r="U24" i="11" s="1"/>
  <c r="AF22" i="12"/>
  <c r="AB12" i="12"/>
  <c r="H15" i="12"/>
  <c r="G21" i="11" s="1"/>
  <c r="AE15" i="12"/>
  <c r="J15" i="12"/>
  <c r="I21" i="11" s="1"/>
  <c r="S39" i="12"/>
  <c r="R23" i="11" s="1"/>
  <c r="M12" i="12"/>
  <c r="L20" i="11" s="1"/>
  <c r="AJ22" i="12"/>
  <c r="AB59" i="12"/>
  <c r="T12" i="12"/>
  <c r="S20" i="11" s="1"/>
  <c r="AI59" i="12"/>
  <c r="O22" i="12"/>
  <c r="N22" i="11" s="1"/>
  <c r="W59" i="12"/>
  <c r="V24" i="11" s="1"/>
  <c r="AH39" i="12"/>
  <c r="AK15" i="12"/>
  <c r="AC22" i="12"/>
  <c r="AC39" i="12"/>
  <c r="U59" i="12"/>
  <c r="T24" i="11" s="1"/>
  <c r="T59" i="12"/>
  <c r="S24" i="11" s="1"/>
  <c r="L12" i="12"/>
  <c r="K20" i="11" s="1"/>
  <c r="AM15" i="12"/>
  <c r="AH9" i="12"/>
  <c r="R12" i="12"/>
  <c r="Q20" i="11" s="1"/>
  <c r="S9" i="12"/>
  <c r="AO9" i="12"/>
  <c r="AO59" i="12"/>
  <c r="Y39" i="12"/>
  <c r="U9" i="12"/>
  <c r="T19" i="11" s="1"/>
  <c r="Q59" i="12"/>
  <c r="P24" i="11" s="1"/>
  <c r="I22" i="12"/>
  <c r="H22" i="11" s="1"/>
  <c r="AJ12" i="12"/>
  <c r="AB9" i="12"/>
  <c r="AB15" i="12"/>
  <c r="L22" i="12"/>
  <c r="K22" i="11" s="1"/>
  <c r="G22" i="12"/>
  <c r="F22" i="11" s="1"/>
  <c r="AI22" i="12"/>
  <c r="O9" i="12"/>
  <c r="N19" i="11" s="1"/>
  <c r="AE22" i="12"/>
  <c r="AD59" i="12"/>
  <c r="Z39" i="12"/>
  <c r="J39" i="12"/>
  <c r="I23" i="11" s="1"/>
  <c r="S12" i="12"/>
  <c r="R20" i="11" s="1"/>
  <c r="AO12" i="12"/>
  <c r="AK39" i="12"/>
  <c r="AG9" i="12"/>
  <c r="AG22" i="12"/>
  <c r="AC12" i="12"/>
  <c r="Y12" i="12"/>
  <c r="Y59" i="12"/>
  <c r="U22" i="12"/>
  <c r="T22" i="11" s="1"/>
  <c r="Q22" i="12"/>
  <c r="P22" i="11" s="1"/>
  <c r="Q39" i="12"/>
  <c r="P23" i="11" s="1"/>
  <c r="M59" i="12"/>
  <c r="L24" i="11" s="1"/>
  <c r="M15" i="12"/>
  <c r="L21" i="11" s="1"/>
  <c r="I59" i="12"/>
  <c r="H24" i="11" s="1"/>
  <c r="I12" i="12"/>
  <c r="H20" i="11" s="1"/>
  <c r="AN59" i="12"/>
  <c r="AN39" i="12"/>
  <c r="AN12" i="12"/>
  <c r="AJ9" i="12"/>
  <c r="AF59" i="12"/>
  <c r="AF12" i="12"/>
  <c r="AF15" i="12"/>
  <c r="T9" i="12"/>
  <c r="P9" i="12"/>
  <c r="O19" i="11" s="1"/>
  <c r="P22" i="12"/>
  <c r="O22" i="11" s="1"/>
  <c r="L9" i="12"/>
  <c r="K19" i="11" s="1"/>
  <c r="L15" i="12"/>
  <c r="K21" i="11" s="1"/>
  <c r="H9" i="12"/>
  <c r="H59" i="12"/>
  <c r="G24" i="11" s="1"/>
  <c r="G9" i="12"/>
  <c r="G15" i="12"/>
  <c r="F21" i="11" s="1"/>
  <c r="AI9" i="12"/>
  <c r="AI15" i="12"/>
  <c r="AA39" i="12"/>
  <c r="AA59" i="12"/>
  <c r="O59" i="12"/>
  <c r="N24" i="11" s="1"/>
  <c r="AM12" i="12"/>
  <c r="AM22" i="12"/>
  <c r="AE12" i="12"/>
  <c r="AE39" i="12"/>
  <c r="W9" i="12"/>
  <c r="W12" i="12"/>
  <c r="V20" i="11" s="1"/>
  <c r="W22" i="12"/>
  <c r="V22" i="11" s="1"/>
  <c r="K9" i="12"/>
  <c r="K39" i="12"/>
  <c r="J23" i="11" s="1"/>
  <c r="K12" i="12"/>
  <c r="J20" i="11" s="1"/>
  <c r="AL9" i="12"/>
  <c r="AL22" i="12"/>
  <c r="AD12" i="12"/>
  <c r="AD22" i="12"/>
  <c r="Z59" i="12"/>
  <c r="V9" i="12"/>
  <c r="R9" i="12"/>
  <c r="Q19" i="11" s="1"/>
  <c r="R59" i="12"/>
  <c r="Q24" i="11" s="1"/>
  <c r="R39" i="12"/>
  <c r="Q23" i="11" s="1"/>
  <c r="N9" i="12"/>
  <c r="N59" i="12"/>
  <c r="M24" i="11" s="1"/>
  <c r="J9" i="12"/>
  <c r="I19" i="11" s="1"/>
  <c r="F9" i="12"/>
  <c r="E19" i="11" s="1"/>
  <c r="F59" i="12"/>
  <c r="E24" i="11" s="1"/>
  <c r="F12" i="12"/>
  <c r="F39" i="12"/>
  <c r="E23" i="11" s="1"/>
  <c r="AC9" i="12"/>
  <c r="M22" i="12"/>
  <c r="L22" i="11" s="1"/>
  <c r="AJ15" i="12"/>
  <c r="AF9" i="12"/>
  <c r="AB39" i="12"/>
  <c r="P15" i="12"/>
  <c r="O21" i="11" s="1"/>
  <c r="G59" i="12"/>
  <c r="F24" i="11" s="1"/>
  <c r="AA9" i="12"/>
  <c r="O39" i="12"/>
  <c r="AM59" i="12"/>
  <c r="K15" i="12"/>
  <c r="J21" i="11" s="1"/>
  <c r="AH12" i="12"/>
  <c r="V12" i="12"/>
  <c r="U20" i="11" s="1"/>
  <c r="AO39" i="12"/>
  <c r="AG39" i="12"/>
  <c r="Y9" i="12"/>
  <c r="Y22" i="12"/>
  <c r="U12" i="12"/>
  <c r="AN9" i="12"/>
  <c r="AJ39" i="12"/>
  <c r="X59" i="12"/>
  <c r="P39" i="12"/>
  <c r="O23" i="11" s="1"/>
  <c r="L59" i="12"/>
  <c r="K24" i="11" s="1"/>
  <c r="H12" i="12"/>
  <c r="G20" i="11" s="1"/>
  <c r="G12" i="12"/>
  <c r="F20" i="11" s="1"/>
  <c r="AI12" i="12"/>
  <c r="AM9" i="12"/>
  <c r="AE59" i="12"/>
  <c r="W39" i="12"/>
  <c r="V23" i="11" s="1"/>
  <c r="AL39" i="12"/>
  <c r="AH15" i="12"/>
  <c r="AD9" i="12"/>
  <c r="AD39" i="12"/>
  <c r="Z15" i="12"/>
  <c r="R22" i="12"/>
  <c r="Q22" i="11" s="1"/>
  <c r="N22" i="12"/>
  <c r="M22" i="11" s="1"/>
  <c r="J59" i="12"/>
  <c r="I24" i="11" s="1"/>
  <c r="S59" i="12"/>
  <c r="R24" i="11" s="1"/>
  <c r="S22" i="12"/>
  <c r="R22" i="11" s="1"/>
  <c r="AO15" i="12"/>
  <c r="AK9" i="12"/>
  <c r="AK12" i="12"/>
  <c r="AK59" i="12"/>
  <c r="AG15" i="12"/>
  <c r="AG12" i="12"/>
  <c r="AC59" i="12"/>
  <c r="Y15" i="12"/>
  <c r="U15" i="12"/>
  <c r="T21" i="11" s="1"/>
  <c r="U39" i="12"/>
  <c r="T23" i="11" s="1"/>
  <c r="Q9" i="12"/>
  <c r="M9" i="12"/>
  <c r="L19" i="11" s="1"/>
  <c r="I9" i="12"/>
  <c r="I15" i="12"/>
  <c r="H21" i="11" s="1"/>
  <c r="I39" i="12"/>
  <c r="H23" i="11" s="1"/>
  <c r="AN22" i="12"/>
  <c r="AN15" i="12"/>
  <c r="AJ59" i="12"/>
  <c r="AF39" i="12"/>
  <c r="X9" i="12"/>
  <c r="X39" i="12"/>
  <c r="X22" i="12"/>
  <c r="X15" i="12"/>
  <c r="X12" i="12"/>
  <c r="T22" i="12"/>
  <c r="S22" i="11" s="1"/>
  <c r="T39" i="12"/>
  <c r="S23" i="11" s="1"/>
  <c r="P59" i="12"/>
  <c r="O24" i="11" s="1"/>
  <c r="P12" i="12"/>
  <c r="L39" i="12"/>
  <c r="K23" i="11" s="1"/>
  <c r="H39" i="12"/>
  <c r="G23" i="11" s="1"/>
  <c r="H22" i="12"/>
  <c r="G22" i="11" s="1"/>
  <c r="AI39" i="12"/>
  <c r="AA15" i="12"/>
  <c r="AM39" i="12"/>
  <c r="AE9" i="12"/>
  <c r="K59" i="12"/>
  <c r="J24" i="11" s="1"/>
  <c r="K22" i="12"/>
  <c r="J22" i="11" s="1"/>
  <c r="AL12" i="12"/>
  <c r="AL59" i="12"/>
  <c r="AL15" i="12"/>
  <c r="AH59" i="12"/>
  <c r="AH22" i="12"/>
  <c r="Z9" i="12"/>
  <c r="Z12" i="12"/>
  <c r="V22" i="12"/>
  <c r="U22" i="11" s="1"/>
  <c r="V39" i="12"/>
  <c r="U23" i="11" s="1"/>
  <c r="V15" i="12"/>
  <c r="U21" i="11" s="1"/>
  <c r="R15" i="12"/>
  <c r="Q21" i="11" s="1"/>
  <c r="N39" i="12"/>
  <c r="M23" i="11" s="1"/>
  <c r="N12" i="12"/>
  <c r="M20" i="11" s="1"/>
  <c r="J12" i="12"/>
  <c r="I20" i="11" s="1"/>
  <c r="J22" i="12"/>
  <c r="F22" i="12"/>
  <c r="E22" i="11" s="1"/>
  <c r="M60" i="12" l="1"/>
  <c r="AE60" i="12"/>
  <c r="L30" i="11" s="1"/>
  <c r="L31" i="11" s="1"/>
  <c r="Y60" i="12"/>
  <c r="F30" i="11" s="1"/>
  <c r="F31" i="11" s="1"/>
  <c r="V60" i="12"/>
  <c r="U19" i="11"/>
  <c r="AI60" i="12"/>
  <c r="P30" i="11" s="1"/>
  <c r="H60" i="12"/>
  <c r="G19" i="11"/>
  <c r="G40" i="11" s="1"/>
  <c r="G41" i="11" s="1"/>
  <c r="G45" i="11" s="1"/>
  <c r="AN60" i="12"/>
  <c r="U30" i="11" s="1"/>
  <c r="AG60" i="12"/>
  <c r="N30" i="11" s="1"/>
  <c r="N31" i="11"/>
  <c r="J60" i="12"/>
  <c r="I22" i="11"/>
  <c r="I51" i="11" s="1"/>
  <c r="I52" i="11" s="1"/>
  <c r="I56" i="11" s="1"/>
  <c r="I60" i="12"/>
  <c r="H19" i="11"/>
  <c r="U60" i="12"/>
  <c r="T20" i="11"/>
  <c r="T40" i="11" s="1"/>
  <c r="T41" i="11" s="1"/>
  <c r="T45" i="11" s="1"/>
  <c r="AJ60" i="12"/>
  <c r="Q30" i="11" s="1"/>
  <c r="Q31" i="11" s="1"/>
  <c r="F60" i="12"/>
  <c r="E20" i="11"/>
  <c r="G60" i="12"/>
  <c r="F19" i="11"/>
  <c r="F40" i="11" s="1"/>
  <c r="F41" i="11" s="1"/>
  <c r="F45" i="11" s="1"/>
  <c r="T60" i="12"/>
  <c r="S19" i="11"/>
  <c r="AB60" i="12"/>
  <c r="I30" i="11" s="1"/>
  <c r="S60" i="12"/>
  <c r="R19" i="11"/>
  <c r="R25" i="11" s="1"/>
  <c r="AD60" i="12"/>
  <c r="K30" i="11" s="1"/>
  <c r="K31" i="11" s="1"/>
  <c r="AA60" i="12"/>
  <c r="H30" i="11" s="1"/>
  <c r="AC60" i="12"/>
  <c r="J30" i="11" s="1"/>
  <c r="J31" i="11" s="1"/>
  <c r="K60" i="12"/>
  <c r="J19" i="11"/>
  <c r="AH60" i="12"/>
  <c r="O30" i="11" s="1"/>
  <c r="O31" i="11" s="1"/>
  <c r="AL60" i="12"/>
  <c r="S30" i="11" s="1"/>
  <c r="S31" i="11" s="1"/>
  <c r="Q60" i="12"/>
  <c r="P19" i="11"/>
  <c r="AM60" i="12"/>
  <c r="T30" i="11" s="1"/>
  <c r="T31" i="11" s="1"/>
  <c r="AF60" i="12"/>
  <c r="M30" i="11" s="1"/>
  <c r="Z60" i="12"/>
  <c r="G30" i="11" s="1"/>
  <c r="P60" i="12"/>
  <c r="O20" i="11"/>
  <c r="X60" i="12"/>
  <c r="E30" i="11" s="1"/>
  <c r="E31" i="11" s="1"/>
  <c r="AK60" i="12"/>
  <c r="R30" i="11" s="1"/>
  <c r="R31" i="11" s="1"/>
  <c r="O60" i="12"/>
  <c r="N23" i="11"/>
  <c r="N25" i="11" s="1"/>
  <c r="N60" i="12"/>
  <c r="M19" i="11"/>
  <c r="M51" i="11" s="1"/>
  <c r="M52" i="11" s="1"/>
  <c r="M56" i="11" s="1"/>
  <c r="R60" i="12"/>
  <c r="W60" i="12"/>
  <c r="V19" i="11"/>
  <c r="L60" i="12"/>
  <c r="AO60" i="12"/>
  <c r="V30" i="11" s="1"/>
  <c r="V31" i="11" s="1"/>
  <c r="U31" i="11"/>
  <c r="Q51" i="11"/>
  <c r="Q52" i="11" s="1"/>
  <c r="Q56" i="11" s="1"/>
  <c r="Q25" i="11"/>
  <c r="P31" i="11"/>
  <c r="L51" i="11"/>
  <c r="L52" i="11" s="1"/>
  <c r="L56" i="11" s="1"/>
  <c r="L40" i="11"/>
  <c r="L41" i="11" s="1"/>
  <c r="L45" i="11" s="1"/>
  <c r="L25" i="11"/>
  <c r="H31" i="11"/>
  <c r="R40" i="11"/>
  <c r="R41" i="11" s="1"/>
  <c r="R45" i="11" s="1"/>
  <c r="K51" i="11"/>
  <c r="K52" i="11" s="1"/>
  <c r="K56" i="11" s="1"/>
  <c r="K40" i="11"/>
  <c r="K41" i="11" s="1"/>
  <c r="K45" i="11" s="1"/>
  <c r="K25" i="11"/>
  <c r="I31" i="11"/>
  <c r="M31" i="11"/>
  <c r="G31" i="11"/>
  <c r="T51" i="11"/>
  <c r="T52" i="11" s="1"/>
  <c r="T56" i="11" s="1"/>
  <c r="I53" i="11"/>
  <c r="I55" i="11" s="1"/>
  <c r="N51" i="11" l="1"/>
  <c r="N52" i="11" s="1"/>
  <c r="N56" i="11" s="1"/>
  <c r="G25" i="11"/>
  <c r="N40" i="11"/>
  <c r="N41" i="11" s="1"/>
  <c r="N45" i="11" s="1"/>
  <c r="T25" i="11"/>
  <c r="I25" i="11"/>
  <c r="R51" i="11"/>
  <c r="R52" i="11" s="1"/>
  <c r="R56" i="11" s="1"/>
  <c r="G51" i="11"/>
  <c r="G52" i="11" s="1"/>
  <c r="M25" i="11"/>
  <c r="F51" i="11"/>
  <c r="F52" i="11" s="1"/>
  <c r="F56" i="11" s="1"/>
  <c r="F25" i="11"/>
  <c r="M40" i="11"/>
  <c r="M41" i="11" s="1"/>
  <c r="I40" i="11"/>
  <c r="I41" i="11" s="1"/>
  <c r="I45" i="11" s="1"/>
  <c r="R42" i="11"/>
  <c r="F42" i="11"/>
  <c r="Q53" i="11"/>
  <c r="N53" i="11"/>
  <c r="N55" i="11" s="1"/>
  <c r="P51" i="11"/>
  <c r="P52" i="11" s="1"/>
  <c r="P56" i="11" s="1"/>
  <c r="P40" i="11"/>
  <c r="P41" i="11" s="1"/>
  <c r="P45" i="11" s="1"/>
  <c r="P25" i="11"/>
  <c r="S51" i="11"/>
  <c r="S52" i="11" s="1"/>
  <c r="S56" i="11" s="1"/>
  <c r="S40" i="11"/>
  <c r="S41" i="11" s="1"/>
  <c r="S45" i="11" s="1"/>
  <c r="S25" i="11"/>
  <c r="L42" i="11"/>
  <c r="L44" i="11" s="1"/>
  <c r="G42" i="11"/>
  <c r="G44" i="11" s="1"/>
  <c r="T42" i="11"/>
  <c r="T44" i="11" s="1"/>
  <c r="K42" i="11"/>
  <c r="K44" i="11" s="1"/>
  <c r="N42" i="11"/>
  <c r="N44" i="11" s="1"/>
  <c r="L53" i="11"/>
  <c r="L55" i="11" s="1"/>
  <c r="O51" i="11"/>
  <c r="O52" i="11" s="1"/>
  <c r="O56" i="11" s="1"/>
  <c r="O40" i="11"/>
  <c r="O41" i="11" s="1"/>
  <c r="O45" i="11" s="1"/>
  <c r="O25" i="11"/>
  <c r="U51" i="11"/>
  <c r="U52" i="11" s="1"/>
  <c r="U56" i="11" s="1"/>
  <c r="U40" i="11"/>
  <c r="U41" i="11" s="1"/>
  <c r="U45" i="11" s="1"/>
  <c r="U25" i="11"/>
  <c r="V40" i="11"/>
  <c r="V41" i="11" s="1"/>
  <c r="V45" i="11" s="1"/>
  <c r="V51" i="11"/>
  <c r="V52" i="11" s="1"/>
  <c r="V56" i="11" s="1"/>
  <c r="V25" i="11"/>
  <c r="T53" i="11"/>
  <c r="T55" i="11" s="1"/>
  <c r="H51" i="11"/>
  <c r="H40" i="11"/>
  <c r="H41" i="11" s="1"/>
  <c r="H45" i="11" s="1"/>
  <c r="H25" i="11"/>
  <c r="K53" i="11"/>
  <c r="K55" i="11" s="1"/>
  <c r="M53" i="11"/>
  <c r="M55" i="11" s="1"/>
  <c r="W31" i="11"/>
  <c r="C18" i="3" s="1"/>
  <c r="J40" i="11"/>
  <c r="J41" i="11" s="1"/>
  <c r="J45" i="11" s="1"/>
  <c r="J51" i="11"/>
  <c r="J52" i="11" s="1"/>
  <c r="J56" i="11" s="1"/>
  <c r="J25" i="11"/>
  <c r="E25" i="11"/>
  <c r="E51" i="11"/>
  <c r="E52" i="11" s="1"/>
  <c r="E56" i="11" s="1"/>
  <c r="E40" i="11"/>
  <c r="E41" i="11" s="1"/>
  <c r="Q40" i="11"/>
  <c r="Q41" i="11" s="1"/>
  <c r="Q45" i="11" s="1"/>
  <c r="I57" i="11"/>
  <c r="G53" i="11" l="1"/>
  <c r="G55" i="11" s="1"/>
  <c r="G56" i="11"/>
  <c r="Q55" i="11"/>
  <c r="Q57" i="11" s="1"/>
  <c r="M42" i="11"/>
  <c r="M44" i="11" s="1"/>
  <c r="M45" i="11"/>
  <c r="E45" i="11"/>
  <c r="E42" i="11"/>
  <c r="E44" i="11" s="1"/>
  <c r="F44" i="11"/>
  <c r="F46" i="11" s="1"/>
  <c r="R44" i="11"/>
  <c r="R46" i="11" s="1"/>
  <c r="R53" i="11"/>
  <c r="T57" i="11"/>
  <c r="L57" i="11"/>
  <c r="F53" i="11"/>
  <c r="F55" i="11" s="1"/>
  <c r="N46" i="11"/>
  <c r="I42" i="11"/>
  <c r="I44" i="11" s="1"/>
  <c r="W25" i="11"/>
  <c r="C17" i="3" s="1"/>
  <c r="K57" i="11"/>
  <c r="T46" i="11"/>
  <c r="V53" i="11"/>
  <c r="V55" i="11" s="1"/>
  <c r="O42" i="11"/>
  <c r="O44" i="11" s="1"/>
  <c r="Q42" i="11"/>
  <c r="Q44" i="11" s="1"/>
  <c r="V42" i="11"/>
  <c r="V44" i="11" s="1"/>
  <c r="O53" i="11"/>
  <c r="O55" i="11" s="1"/>
  <c r="K46" i="11"/>
  <c r="G46" i="11"/>
  <c r="S42" i="11"/>
  <c r="S44" i="11" s="1"/>
  <c r="P53" i="11"/>
  <c r="P55" i="11" s="1"/>
  <c r="J53" i="11"/>
  <c r="J55" i="11" s="1"/>
  <c r="M57" i="11"/>
  <c r="H42" i="11"/>
  <c r="H44" i="11" s="1"/>
  <c r="S53" i="11"/>
  <c r="S55" i="11" s="1"/>
  <c r="E53" i="11"/>
  <c r="E55" i="11" s="1"/>
  <c r="J42" i="11"/>
  <c r="J44" i="11" s="1"/>
  <c r="H52" i="11"/>
  <c r="H56" i="11" s="1"/>
  <c r="U42" i="11"/>
  <c r="U44" i="11" s="1"/>
  <c r="L46" i="11"/>
  <c r="N57" i="11"/>
  <c r="U53" i="11"/>
  <c r="U55" i="11" s="1"/>
  <c r="P42" i="11"/>
  <c r="P44" i="11" s="1"/>
  <c r="G57" i="11" l="1"/>
  <c r="M46" i="11"/>
  <c r="R55" i="11"/>
  <c r="R57" i="11" s="1"/>
  <c r="P46" i="11"/>
  <c r="F57" i="11"/>
  <c r="I46" i="11"/>
  <c r="J46" i="11"/>
  <c r="Q46" i="11"/>
  <c r="U57" i="11"/>
  <c r="H53" i="11"/>
  <c r="E57" i="11"/>
  <c r="J57" i="11"/>
  <c r="P57" i="11"/>
  <c r="V46" i="11"/>
  <c r="O46" i="11"/>
  <c r="U46" i="11"/>
  <c r="S57" i="11"/>
  <c r="H46" i="11"/>
  <c r="E46" i="11"/>
  <c r="S46" i="11"/>
  <c r="O57" i="11"/>
  <c r="V57" i="11"/>
  <c r="H55" i="11" l="1"/>
  <c r="H57" i="11" s="1"/>
  <c r="W57" i="11" s="1"/>
  <c r="C20" i="3" s="1"/>
  <c r="W46" i="11"/>
  <c r="C19" i="3" l="1"/>
  <c r="C21" i="3" s="1"/>
</calcChain>
</file>

<file path=xl/sharedStrings.xml><?xml version="1.0" encoding="utf-8"?>
<sst xmlns="http://schemas.openxmlformats.org/spreadsheetml/2006/main" count="361" uniqueCount="160">
  <si>
    <t>Bedrijfsnaam leverancier:</t>
  </si>
  <si>
    <t>Naam indiener aanbesteding:</t>
  </si>
  <si>
    <t>Datum:</t>
  </si>
  <si>
    <t>Versie:</t>
  </si>
  <si>
    <t>Aanbiedingsblad</t>
  </si>
  <si>
    <t>Algemene info</t>
  </si>
  <si>
    <t>Opmerkingen</t>
  </si>
  <si>
    <t>Prijspeil</t>
  </si>
  <si>
    <t>geel</t>
  </si>
  <si>
    <t>gemarkeerde cellen zijn vrij invulbaar.</t>
  </si>
  <si>
    <t>De</t>
  </si>
  <si>
    <t>gemarkeerde cellen zijn vaste aantallen en mogen niet gewijzigd worden.</t>
  </si>
  <si>
    <t>wit</t>
  </si>
  <si>
    <t>gemarkeerde cellen met  witte tekst bevatten formules en mogen niet gewijzigd worden.</t>
  </si>
  <si>
    <t>rood</t>
  </si>
  <si>
    <t>Info leverancier</t>
  </si>
  <si>
    <t>Authorisatie matrix aanbieder</t>
  </si>
  <si>
    <t>Naam:</t>
  </si>
  <si>
    <t>Functie:</t>
  </si>
  <si>
    <t>Plaats:</t>
  </si>
  <si>
    <t>Handtekening:</t>
  </si>
  <si>
    <t>GE SG 120</t>
  </si>
  <si>
    <t>GE SG 80</t>
  </si>
  <si>
    <t>GE SitePro 20</t>
  </si>
  <si>
    <t>GE SitePro 30</t>
  </si>
  <si>
    <t>GE SitePro 40</t>
  </si>
  <si>
    <t>Vaste kosten ongeacht aantal systemen</t>
  </si>
  <si>
    <t>Bedrijfsnaam:</t>
  </si>
  <si>
    <t>Totaal € per jaar *</t>
  </si>
  <si>
    <t xml:space="preserve">1. Tarieven &amp; Uren </t>
  </si>
  <si>
    <t>Tarieven</t>
  </si>
  <si>
    <t xml:space="preserve">Systemen </t>
  </si>
  <si>
    <t>Som aantal Systemen per jaar</t>
  </si>
  <si>
    <t>Tender:</t>
  </si>
  <si>
    <t>TN147820</t>
  </si>
  <si>
    <t>Uurtarieven</t>
  </si>
  <si>
    <t>Vaste vergoedingen</t>
  </si>
  <si>
    <t>Storingsherstel - Dag*</t>
  </si>
  <si>
    <t>Storingsherstel - Nacht**</t>
  </si>
  <si>
    <t>Storingsherstel - Weekend***</t>
  </si>
  <si>
    <t>Jaarlijkse vaste kosten t.b.v. monitoring</t>
  </si>
  <si>
    <t>Vaste kosten per systeem</t>
  </si>
  <si>
    <t>Vaste kosten ongeacht het aantal systemen</t>
  </si>
  <si>
    <t>2. Vaste kosten</t>
  </si>
  <si>
    <t>* Daguren: Dit betreft gewerkte uren van maandag tot en met vrijdag tussen 07.00 en 18.00u. Deze waarde mag niet negatief of 0 zijn. Tevens is deze waarde gemaximaliseerd op €150,00 per uur.</t>
  </si>
  <si>
    <t>1.1</t>
  </si>
  <si>
    <t>1.2</t>
  </si>
  <si>
    <t>1.3</t>
  </si>
  <si>
    <t>1.4</t>
  </si>
  <si>
    <t>1.5</t>
  </si>
  <si>
    <t>1.6</t>
  </si>
  <si>
    <t>1.7</t>
  </si>
  <si>
    <t>2.1</t>
  </si>
  <si>
    <t>2.2</t>
  </si>
  <si>
    <t>Jaarlijkse vaste kosten per Systeem voor uitsluitend monitoring</t>
  </si>
  <si>
    <t>Storingsherstel</t>
  </si>
  <si>
    <t>Overig</t>
  </si>
  <si>
    <t>verwachte installed base</t>
  </si>
  <si>
    <t>volume gerelateerd aan de verwachte installed base</t>
  </si>
  <si>
    <t>Vaste kosten exclusief monitoring</t>
  </si>
  <si>
    <t>Vaste kosten uitsluitend monitoring</t>
  </si>
  <si>
    <t>Jaarlijkse Kosten (x)</t>
  </si>
  <si>
    <t>Vaste kosten per Systeem exclusief monitoring</t>
  </si>
  <si>
    <t>Vaste kosten per Systeem voor uitsluitend monitoring</t>
  </si>
  <si>
    <t>Toelichting</t>
  </si>
  <si>
    <t>31-04-2035</t>
  </si>
  <si>
    <t>Dit betreft de tarieven zoals ingevuld door Gegadigde in 1.1 en 1.2 vermenigvuldigd met de looptijd van de overeenkomst. In het jaar 2035 worden de vaste kosten naar rato vergoed.</t>
  </si>
  <si>
    <t>n.v.t.</t>
  </si>
  <si>
    <t>Parameters correctief onderhoud &amp; batterij instellen t.b.v. LCC simulatie</t>
  </si>
  <si>
    <t>Fictieve # storingen per jaar, gelijk aan 10% van aantal systemen</t>
  </si>
  <si>
    <t>Fictieve som herstelduur (uren)</t>
  </si>
  <si>
    <t>Fictieve herstelkosten - uren</t>
  </si>
  <si>
    <t>Fictieve som instelduur (uren)</t>
  </si>
  <si>
    <t>Geadviseerde werkwijze</t>
  </si>
  <si>
    <t>Geadviseerd wordt om in de volgorde van de sheets deze werkmap in te vullen.</t>
  </si>
  <si>
    <t>Aanbesteding Instandhouding bestaande UPS-en</t>
  </si>
  <si>
    <t>Fictieve inschrijfsom</t>
  </si>
  <si>
    <t>SG120</t>
  </si>
  <si>
    <t>SitePro 20</t>
  </si>
  <si>
    <t>SitePro 30</t>
  </si>
  <si>
    <t>SitePro 40</t>
  </si>
  <si>
    <t>Totaal SG120</t>
  </si>
  <si>
    <t>Totaal SitePro 20</t>
  </si>
  <si>
    <t>Totaal SitePro 30</t>
  </si>
  <si>
    <t>Totaal SitePro 40</t>
  </si>
  <si>
    <t>Eindtotaal</t>
  </si>
  <si>
    <t>type</t>
  </si>
  <si>
    <t>monitoring</t>
  </si>
  <si>
    <t>demontagejaar</t>
  </si>
  <si>
    <t>locatie</t>
  </si>
  <si>
    <t>#</t>
  </si>
  <si>
    <t>Amersfoort</t>
  </si>
  <si>
    <t>UPS3</t>
  </si>
  <si>
    <t>UPS1</t>
  </si>
  <si>
    <t>UPS2</t>
  </si>
  <si>
    <t>UPSA1</t>
  </si>
  <si>
    <t>UPSA2</t>
  </si>
  <si>
    <t>UPSB</t>
  </si>
  <si>
    <t>Alkmaar</t>
  </si>
  <si>
    <t>Groningen</t>
  </si>
  <si>
    <t>Maastricht</t>
  </si>
  <si>
    <t>Roosendaal</t>
  </si>
  <si>
    <t>Zwolle</t>
  </si>
  <si>
    <t>UPS4</t>
  </si>
  <si>
    <t>Arnhem</t>
  </si>
  <si>
    <t>Eindhoven</t>
  </si>
  <si>
    <t>Rotterdam</t>
  </si>
  <si>
    <t>UPS5</t>
  </si>
  <si>
    <t>UPS1.1</t>
  </si>
  <si>
    <t>UPS1.2</t>
  </si>
  <si>
    <t>UPS2.1</t>
  </si>
  <si>
    <t>UPS2.2</t>
  </si>
  <si>
    <t>Zwijndrecht - Kijfhoek</t>
  </si>
  <si>
    <t>Utrecht - OCCR</t>
  </si>
  <si>
    <t>Utrecht - HGBIII</t>
  </si>
  <si>
    <t>SG400</t>
  </si>
  <si>
    <t>Amersfoort - Railcenter</t>
  </si>
  <si>
    <t>Totaal SG400</t>
  </si>
  <si>
    <t>SG080</t>
  </si>
  <si>
    <t>Totaal SG080</t>
  </si>
  <si>
    <t>GE SG 400</t>
  </si>
  <si>
    <t>Fictieve # instelwerkzaamheden per jaar, gelijk aan 5% van aantal systemen</t>
  </si>
  <si>
    <t>Ja</t>
  </si>
  <si>
    <t>Utrecht</t>
  </si>
  <si>
    <t>Nee</t>
  </si>
  <si>
    <t>Amsterdam - VLTC gebouw</t>
  </si>
  <si>
    <t>Den Haag - Binckhorst</t>
  </si>
  <si>
    <t>** Nachturen: Dit betreft gewerkte uren van maandag tot en met vrijdag tussen 18.00 en 07.00u. Deze waarde mag niet negatief of 0 zijn. Tevens is deze waarde gemaximaliseerd op €150,00 per uur.</t>
  </si>
  <si>
    <t>*** Weekenduren: Dit betreft gewerkte uren tussen vrijdag 18.00 en maandag 07.00 en op algemene feestdagen tussen 0.00 en 24.00u. Deze waarde mag niet negatief of 0 zijn. Tevens is deze waarde gemaximaliseerd op €150,00 per uur.</t>
  </si>
  <si>
    <t>2.3</t>
  </si>
  <si>
    <t>2.4</t>
  </si>
  <si>
    <t>2.5</t>
  </si>
  <si>
    <t>2.6</t>
  </si>
  <si>
    <t>2.7</t>
  </si>
  <si>
    <t>2.8</t>
  </si>
  <si>
    <t>2.9</t>
  </si>
  <si>
    <t>Fictief uurtarief</t>
  </si>
  <si>
    <t>Voorrij- en afhandelingskosten per incident****</t>
  </si>
  <si>
    <t>Fictieve gemiddelde Herstelduur (uren)*****</t>
  </si>
  <si>
    <t>Fictieve gemiddelde Insteltijd (uren)******</t>
  </si>
  <si>
    <t>****** Dit betreft werkpakket - Meewerken aan het vervangen van batterijen door een derde</t>
  </si>
  <si>
    <t>4.  Calculatie fictieve inschrijfsom</t>
  </si>
  <si>
    <t>Jaarlijkse vaste kosten voor het uitvoeren van de Overeenkomst en het beschikbaar hebben van de dienstverlening t.b.v. preventief en correctief onderhoud ongeacht het aantal systemen onder contract. Exclusief monitoring.</t>
  </si>
  <si>
    <t>Jaarlijkse vergoeding preventief onderhoud per Systeem, exclusief monitoring</t>
  </si>
  <si>
    <t>verwachte te monitoren installed base</t>
  </si>
  <si>
    <t>Fictieve herstelkosten - voorrijkosten</t>
  </si>
  <si>
    <t>**** Deze waarde mag niet negatief of 0 zijn. Tevens is deze waarde gemaximaliseerd op €250,00 per incident. De vergoeding is gespecificeerd in Annex 3.</t>
  </si>
  <si>
    <t>Meewerken aan het vervangen van batterijen</t>
  </si>
  <si>
    <t>Fictieve meewerkkosten - uren</t>
  </si>
  <si>
    <t>Fictieve meewerkkosten - vaste vergoeding</t>
  </si>
  <si>
    <t>Meewerkkosten</t>
  </si>
  <si>
    <t>gehanteerde verhouding</t>
  </si>
  <si>
    <t>Meewerken</t>
  </si>
  <si>
    <t>***** Dit betreft werkpakket - Correctief onderhoud</t>
  </si>
  <si>
    <t>In Annex 1 - Beschrijving van het Systeem zijn de voorgenomen demontagejaren opgenomen. Deze demontagejaren worden in dit model gebruikt om de som van de kosten per systeem te berekenen. De tarieven zoals ingevuld door Gegadigde onder 2.3, 2.4, 2.5 2.6, 2.7 en 2.8 worden hier gebruikt.</t>
  </si>
  <si>
    <t>In Annex 1 - Beschrijving van het Systeem zijn de voorgenomen demontagejaren opgenomen. Deze demontagejaren worden in dit model gebruikt om de som van de kosten per systeem te berekenen. De tarieven zoals ingevuld door Gegadigde onder 2.9 worden hier gebruikt.</t>
  </si>
  <si>
    <t>In het model wordt het uitgangspunt gehanteerd dat het aantal meewerkopdrachten per jaar geljk is aan 5% van het aantal systemen in de installed base, vervolgens vindt er een afronding naar beneden plaats. Per incident wordt uitgegaan van een gemiddelde instelduur, wat onder 1.7 is ingevuld. De som van de meewerkduur wordt vervolgens vermeningvuldigd met het bij 1.4 opgenomen fictieve uurtarief wat is gebasseerd op de door Gegadigde bij 1.1, 1.2 en 1.3 ingevulde tarieven.  Daarnaast wordt het aantal meewerkopdrachten vermenigvuldigd met de onder 1.5 door Gegadigde ingevulde voorrijkosten.</t>
  </si>
  <si>
    <t>In het model wordt het uitgangspunt gehanteerd dat het aantal incidenten per jaar geljk is aan 10% van het aantal systemen in de installed base, vervolgens vindt er een afronding naar beneden plaats. Per incident wordt uitgegaan van een gemiddelde herstelduur, wat onder 1.6 is ingevuld. De som van herstelduur wordt vervolgens vermeningvuldigd met het bij 1.4 opgenomen fictieve uurtarief wat is gebasseerd op de door Gegadigde bij 1.1, 1.2 en 1.3 ingevulde tarieven.  Daarnaast wordt het aantal incidenten vermenigvuldigd met de onder 1.5 door Gegadigde ingevulde voorrijkosten.</t>
  </si>
  <si>
    <t>(optioneel)</t>
  </si>
  <si>
    <t>(verplicht)</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</si>
</sst>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quot;€&quot;\ * #,##0.00_ ;_ &quot;€&quot;\ * \-#,##0.00_ ;_ &quot;€&quot;\ * &quot;-&quot;??_ ;_ @_ "/>
    <numFmt numFmtId="43" formatCode="_ * #,##0.00_ ;_ * \-#,##0.00_ ;_ * &quot;-&quot;??_ ;_ @_ "/>
    <numFmt numFmtId="164" formatCode="&quot;€&quot;\ #,##0.0"/>
    <numFmt numFmtId="165" formatCode="_(&quot;€&quot;* #,##0.00_);_(&quot;€&quot;* \(#,##0.00\);_(&quot;€&quot;* &quot;-&quot;??_);_(@_)"/>
    <numFmt numFmtId="166" formatCode="_-&quot;€&quot;\ * #,##0.00_-;_-&quot;€&quot;\ * #,##0.00\-;_-&quot;€&quot;\ * &quot;-&quot;??_-;_-@_-"/>
    <numFmt numFmtId="167" formatCode="&quot;€&quot;\ #,##0.00"/>
  </numFmts>
  <fonts count="51" x14ac:knownFonts="1">
    <font>
      <sz val="10"/>
      <color theme="1"/>
      <name val="Arial"/>
      <family val="2"/>
    </font>
    <font>
      <sz val="10"/>
      <color theme="1"/>
      <name val="Arial"/>
      <family val="2"/>
    </font>
    <font>
      <sz val="11"/>
      <color theme="1"/>
      <name val="Calibri"/>
      <family val="2"/>
      <scheme val="minor"/>
    </font>
    <font>
      <i/>
      <sz val="11"/>
      <color theme="1"/>
      <name val="Calibri"/>
      <family val="2"/>
      <scheme val="minor"/>
    </font>
    <font>
      <b/>
      <sz val="18"/>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0"/>
      <color theme="0"/>
      <name val="Arial"/>
      <family val="2"/>
    </font>
    <font>
      <sz val="18"/>
      <color theme="1"/>
      <name val="Calibri"/>
      <family val="2"/>
      <scheme val="minor"/>
    </font>
    <font>
      <sz val="14"/>
      <color theme="1"/>
      <name val="Calibri"/>
      <family val="2"/>
      <scheme val="minor"/>
    </font>
    <font>
      <b/>
      <u/>
      <sz val="14"/>
      <color theme="1"/>
      <name val="Calibri"/>
      <family val="2"/>
      <scheme val="minor"/>
    </font>
    <font>
      <b/>
      <sz val="14"/>
      <color theme="0"/>
      <name val="Calibri"/>
      <family val="2"/>
      <scheme val="minor"/>
    </font>
    <font>
      <sz val="10"/>
      <color theme="1"/>
      <name val="Calibri"/>
      <family val="2"/>
      <scheme val="minor"/>
    </font>
    <font>
      <sz val="10"/>
      <name val="Arial"/>
      <family val="2"/>
    </font>
    <font>
      <b/>
      <sz val="14"/>
      <name val="Calibri"/>
      <family val="2"/>
      <scheme val="minor"/>
    </font>
    <font>
      <sz val="11"/>
      <color theme="0"/>
      <name val="Calibri"/>
      <family val="2"/>
      <scheme val="minor"/>
    </font>
    <font>
      <sz val="10"/>
      <name val="Arial Narrow"/>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0"/>
      <color theme="1"/>
      <name val="Arial"/>
      <family val="2"/>
    </font>
    <font>
      <b/>
      <sz val="11"/>
      <color theme="0"/>
      <name val="Calibri"/>
      <family val="2"/>
      <scheme val="minor"/>
    </font>
    <font>
      <b/>
      <sz val="16"/>
      <color theme="1"/>
      <name val="Calibri"/>
      <family val="2"/>
      <scheme val="minor"/>
    </font>
    <font>
      <i/>
      <sz val="10"/>
      <color theme="1"/>
      <name val="Arial"/>
      <family val="2"/>
    </font>
    <font>
      <sz val="9"/>
      <color theme="1"/>
      <name val="Arial"/>
      <family val="2"/>
    </font>
    <font>
      <sz val="9"/>
      <color theme="1"/>
      <name val="Calibri"/>
      <family val="2"/>
      <scheme val="minor"/>
    </font>
    <font>
      <b/>
      <sz val="9"/>
      <color theme="1"/>
      <name val="Calibri"/>
      <family val="2"/>
      <scheme val="minor"/>
    </font>
    <font>
      <sz val="9"/>
      <color theme="0"/>
      <name val="Calibri"/>
      <family val="2"/>
      <scheme val="minor"/>
    </font>
    <font>
      <b/>
      <sz val="9"/>
      <color theme="1"/>
      <name val="Arial"/>
      <family val="2"/>
    </font>
    <font>
      <i/>
      <sz val="12"/>
      <color theme="1"/>
      <name val="Arial"/>
      <family val="2"/>
    </font>
    <font>
      <sz val="12"/>
      <name val="Calibri"/>
      <family val="2"/>
      <scheme val="minor"/>
    </font>
    <font>
      <b/>
      <i/>
      <sz val="12"/>
      <color theme="1"/>
      <name val="Arial"/>
      <family val="2"/>
    </font>
    <font>
      <b/>
      <sz val="12"/>
      <name val="Calibri"/>
      <family val="2"/>
      <scheme val="minor"/>
    </font>
    <font>
      <sz val="11"/>
      <name val="Calibri"/>
      <family val="2"/>
      <scheme val="minor"/>
    </font>
    <font>
      <b/>
      <sz val="10"/>
      <color theme="0"/>
      <name val="Arial"/>
      <family val="2"/>
    </font>
    <font>
      <b/>
      <sz val="9"/>
      <color theme="0"/>
      <name val="Calibri"/>
      <family val="2"/>
      <scheme val="minor"/>
    </font>
  </fonts>
  <fills count="28">
    <fill>
      <patternFill patternType="none"/>
    </fill>
    <fill>
      <patternFill patternType="gray125"/>
    </fill>
    <fill>
      <patternFill patternType="solid">
        <fgColor rgb="FFFFF2CC"/>
        <bgColor indexed="64"/>
      </patternFill>
    </fill>
    <fill>
      <patternFill patternType="solid">
        <fgColor theme="0"/>
        <bgColor indexed="64"/>
      </patternFill>
    </fill>
    <fill>
      <patternFill patternType="solid">
        <fgColor rgb="FFBF1238"/>
        <bgColor indexed="64"/>
      </patternFill>
    </fill>
    <fill>
      <patternFill patternType="solid">
        <fgColor theme="5"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47">
    <border>
      <left/>
      <right/>
      <top/>
      <bottom/>
      <diagonal/>
    </border>
    <border>
      <left/>
      <right/>
      <top/>
      <bottom style="thin">
        <color rgb="FFBF1238"/>
      </bottom>
      <diagonal/>
    </border>
    <border>
      <left style="dashed">
        <color rgb="FFBF1212"/>
      </left>
      <right/>
      <top style="dashed">
        <color rgb="FFC00000"/>
      </top>
      <bottom style="dashed">
        <color rgb="FFC00000"/>
      </bottom>
      <diagonal/>
    </border>
    <border>
      <left/>
      <right style="dashed">
        <color rgb="FFC00000"/>
      </right>
      <top style="dashed">
        <color rgb="FFC00000"/>
      </top>
      <bottom style="dashed">
        <color rgb="FFC00000"/>
      </bottom>
      <diagonal/>
    </border>
    <border>
      <left style="dashed">
        <color rgb="FFBF1212"/>
      </left>
      <right style="dashed">
        <color rgb="FFC00000"/>
      </right>
      <top style="dashed">
        <color rgb="FFC00000"/>
      </top>
      <bottom style="dashed">
        <color rgb="FFC00000"/>
      </bottom>
      <diagonal/>
    </border>
    <border>
      <left/>
      <right/>
      <top style="dashed">
        <color rgb="FFC00000"/>
      </top>
      <bottom style="dashed">
        <color rgb="FFC00000"/>
      </bottom>
      <diagonal/>
    </border>
    <border>
      <left/>
      <right/>
      <top style="thin">
        <color rgb="FFBF1238"/>
      </top>
      <bottom/>
      <diagonal/>
    </border>
    <border>
      <left style="dashed">
        <color rgb="FFBF1212"/>
      </left>
      <right style="dashed">
        <color rgb="FFBF1212"/>
      </right>
      <top style="dashed">
        <color rgb="FFBF1212"/>
      </top>
      <bottom style="dashed">
        <color rgb="FFC00000"/>
      </bottom>
      <diagonal/>
    </border>
    <border>
      <left style="dashed">
        <color rgb="FFBF1212"/>
      </left>
      <right style="dashed">
        <color rgb="FFBF1212"/>
      </right>
      <top style="dashed">
        <color rgb="FFC00000"/>
      </top>
      <bottom style="dashed">
        <color rgb="FFC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ashed">
        <color rgb="FFBF1212"/>
      </left>
      <right style="dashed">
        <color rgb="FFC00000"/>
      </right>
      <top style="dashed">
        <color rgb="FFBF1212"/>
      </top>
      <bottom style="dashed">
        <color rgb="FFC0000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rgb="FFFF0000"/>
      </left>
      <right style="hair">
        <color rgb="FFFF0000"/>
      </right>
      <top style="hair">
        <color rgb="FFFF0000"/>
      </top>
      <bottom style="hair">
        <color rgb="FFFF0000"/>
      </bottom>
      <diagonal/>
    </border>
    <border>
      <left style="medium">
        <color indexed="64"/>
      </left>
      <right style="thin">
        <color indexed="64"/>
      </right>
      <top style="thin">
        <color indexed="64"/>
      </top>
      <bottom style="thin">
        <color indexed="64"/>
      </bottom>
      <diagonal/>
    </border>
    <border>
      <left style="hair">
        <color rgb="FFFF0000"/>
      </left>
      <right style="hair">
        <color rgb="FFFF0000"/>
      </right>
      <top style="hair">
        <color rgb="FFFF0000"/>
      </top>
      <bottom style="double">
        <color auto="1"/>
      </bottom>
      <diagonal/>
    </border>
    <border>
      <left/>
      <right/>
      <top/>
      <bottom style="hair">
        <color rgb="FFFF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thin">
        <color indexed="64"/>
      </bottom>
      <diagonal/>
    </border>
    <border>
      <left/>
      <right style="dashed">
        <color rgb="FFBF1212"/>
      </right>
      <top/>
      <bottom/>
      <diagonal/>
    </border>
  </borders>
  <cellStyleXfs count="71">
    <xf numFmtId="0" fontId="0" fillId="0" borderId="0"/>
    <xf numFmtId="0" fontId="2" fillId="0" borderId="0"/>
    <xf numFmtId="0" fontId="1" fillId="0" borderId="0"/>
    <xf numFmtId="0" fontId="2" fillId="0" borderId="0"/>
    <xf numFmtId="44" fontId="1" fillId="0" borderId="0" applyFont="0" applyFill="0" applyBorder="0" applyAlignment="0" applyProtection="0"/>
    <xf numFmtId="0" fontId="17" fillId="0" borderId="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9" fillId="16"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3" borderId="0" applyNumberFormat="0" applyBorder="0" applyAlignment="0" applyProtection="0"/>
    <xf numFmtId="0" fontId="20" fillId="24" borderId="9" applyNumberFormat="0" applyAlignment="0" applyProtection="0"/>
    <xf numFmtId="0" fontId="21" fillId="25" borderId="10" applyNumberFormat="0" applyAlignment="0" applyProtection="0"/>
    <xf numFmtId="0" fontId="22" fillId="0" borderId="11" applyNumberFormat="0" applyFill="0" applyAlignment="0" applyProtection="0"/>
    <xf numFmtId="0" fontId="23" fillId="8" borderId="0" applyNumberFormat="0" applyBorder="0" applyAlignment="0" applyProtection="0"/>
    <xf numFmtId="0" fontId="24" fillId="11" borderId="9" applyNumberFormat="0" applyAlignment="0" applyProtection="0"/>
    <xf numFmtId="0" fontId="25" fillId="0" borderId="12" applyNumberFormat="0" applyFill="0" applyAlignment="0" applyProtection="0"/>
    <xf numFmtId="0" fontId="26" fillId="0" borderId="13" applyNumberFormat="0" applyFill="0" applyAlignment="0" applyProtection="0"/>
    <xf numFmtId="0" fontId="27" fillId="0" borderId="14" applyNumberFormat="0" applyFill="0" applyAlignment="0" applyProtection="0"/>
    <xf numFmtId="0" fontId="27" fillId="0" borderId="0" applyNumberFormat="0" applyFill="0" applyBorder="0" applyAlignment="0" applyProtection="0"/>
    <xf numFmtId="0" fontId="28" fillId="26" borderId="0" applyNumberFormat="0" applyBorder="0" applyAlignment="0" applyProtection="0"/>
    <xf numFmtId="0" fontId="14" fillId="27" borderId="15" applyNumberFormat="0" applyFont="0" applyAlignment="0" applyProtection="0"/>
    <xf numFmtId="0" fontId="29" fillId="7" borderId="0" applyNumberFormat="0" applyBorder="0" applyAlignment="0" applyProtection="0"/>
    <xf numFmtId="9" fontId="17" fillId="0" borderId="0" applyFont="0" applyFill="0" applyBorder="0" applyAlignment="0" applyProtection="0"/>
    <xf numFmtId="0" fontId="30" fillId="0" borderId="0" applyNumberFormat="0" applyFill="0" applyBorder="0" applyAlignment="0" applyProtection="0"/>
    <xf numFmtId="0" fontId="31" fillId="0" borderId="16" applyNumberFormat="0" applyFill="0" applyAlignment="0" applyProtection="0"/>
    <xf numFmtId="0" fontId="32" fillId="24" borderId="17" applyNumberFormat="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17" fillId="0" borderId="0"/>
    <xf numFmtId="0" fontId="27" fillId="0" borderId="14" applyNumberFormat="0" applyFill="0" applyAlignment="0" applyProtection="0"/>
    <xf numFmtId="165" fontId="1" fillId="0" borderId="0" applyFont="0" applyFill="0" applyBorder="0" applyAlignment="0" applyProtection="0"/>
    <xf numFmtId="0" fontId="20" fillId="24" borderId="18" applyNumberFormat="0" applyAlignment="0" applyProtection="0"/>
    <xf numFmtId="0" fontId="24" fillId="11" borderId="18" applyNumberFormat="0" applyAlignment="0" applyProtection="0"/>
    <xf numFmtId="0" fontId="27" fillId="0" borderId="14" applyNumberFormat="0" applyFill="0" applyAlignment="0" applyProtection="0"/>
    <xf numFmtId="0" fontId="14" fillId="27" borderId="19" applyNumberFormat="0" applyFont="0" applyAlignment="0" applyProtection="0"/>
    <xf numFmtId="0" fontId="31" fillId="0" borderId="20" applyNumberFormat="0" applyFill="0" applyAlignment="0" applyProtection="0"/>
    <xf numFmtId="0" fontId="32" fillId="24" borderId="21" applyNumberFormat="0" applyAlignment="0" applyProtection="0"/>
    <xf numFmtId="0" fontId="17" fillId="0" borderId="0"/>
    <xf numFmtId="43" fontId="2" fillId="0" borderId="0" applyFont="0" applyFill="0" applyBorder="0" applyAlignment="0" applyProtection="0"/>
    <xf numFmtId="9" fontId="2" fillId="0" borderId="0" applyFont="0" applyFill="0" applyBorder="0" applyAlignment="0" applyProtection="0"/>
    <xf numFmtId="166" fontId="2" fillId="0" borderId="0" applyFont="0" applyFill="0" applyBorder="0" applyAlignment="0" applyProtection="0"/>
    <xf numFmtId="0" fontId="20" fillId="24" borderId="23" applyNumberFormat="0" applyAlignment="0" applyProtection="0"/>
    <xf numFmtId="0" fontId="24" fillId="11" borderId="23" applyNumberFormat="0" applyAlignment="0" applyProtection="0"/>
    <xf numFmtId="0" fontId="14" fillId="27" borderId="24" applyNumberFormat="0" applyFont="0" applyAlignment="0" applyProtection="0"/>
    <xf numFmtId="0" fontId="31" fillId="0" borderId="25" applyNumberFormat="0" applyFill="0" applyAlignment="0" applyProtection="0"/>
    <xf numFmtId="0" fontId="32" fillId="24" borderId="26" applyNumberFormat="0" applyAlignment="0" applyProtection="0"/>
    <xf numFmtId="0" fontId="20" fillId="24" borderId="27" applyNumberFormat="0" applyAlignment="0" applyProtection="0"/>
    <xf numFmtId="0" fontId="24" fillId="11" borderId="27" applyNumberFormat="0" applyAlignment="0" applyProtection="0"/>
    <xf numFmtId="0" fontId="14" fillId="27" borderId="28" applyNumberFormat="0" applyFont="0" applyAlignment="0" applyProtection="0"/>
    <xf numFmtId="0" fontId="31" fillId="0" borderId="29" applyNumberFormat="0" applyFill="0" applyAlignment="0" applyProtection="0"/>
    <xf numFmtId="0" fontId="32" fillId="24" borderId="30" applyNumberFormat="0" applyAlignment="0" applyProtection="0"/>
  </cellStyleXfs>
  <cellXfs count="141">
    <xf numFmtId="0" fontId="0" fillId="0" borderId="0" xfId="0"/>
    <xf numFmtId="0" fontId="6" fillId="3" borderId="0" xfId="1" applyFont="1" applyFill="1" applyBorder="1" applyAlignment="1" applyProtection="1"/>
    <xf numFmtId="0" fontId="10" fillId="3" borderId="0" xfId="0" applyFont="1" applyFill="1" applyAlignment="1" applyProtection="1">
      <alignment horizontal="left"/>
    </xf>
    <xf numFmtId="0" fontId="10" fillId="3" borderId="0" xfId="0" applyFont="1" applyFill="1" applyAlignment="1" applyProtection="1">
      <alignment horizontal="left"/>
      <protection locked="0"/>
    </xf>
    <xf numFmtId="44" fontId="2" fillId="3" borderId="0" xfId="4" applyFont="1" applyFill="1" applyBorder="1" applyAlignment="1" applyProtection="1">
      <alignment horizontal="left"/>
    </xf>
    <xf numFmtId="44" fontId="0" fillId="2" borderId="4" xfId="4" applyFont="1" applyFill="1" applyBorder="1" applyAlignment="1" applyProtection="1">
      <alignment horizontal="left"/>
      <protection locked="0"/>
    </xf>
    <xf numFmtId="44" fontId="0" fillId="2" borderId="8" xfId="4" applyFont="1" applyFill="1" applyBorder="1" applyAlignment="1" applyProtection="1">
      <alignment horizontal="left"/>
      <protection locked="0"/>
    </xf>
    <xf numFmtId="44" fontId="0" fillId="2" borderId="8" xfId="4" applyFont="1" applyFill="1" applyBorder="1" applyAlignment="1" applyProtection="1">
      <protection locked="0"/>
    </xf>
    <xf numFmtId="44" fontId="42" fillId="5" borderId="31" xfId="4" applyFont="1" applyFill="1" applyBorder="1" applyAlignment="1" applyProtection="1"/>
    <xf numFmtId="44" fontId="42" fillId="5" borderId="33" xfId="4" applyFont="1" applyFill="1" applyBorder="1" applyAlignment="1" applyProtection="1"/>
    <xf numFmtId="0" fontId="40" fillId="3" borderId="0" xfId="4" applyNumberFormat="1" applyFont="1" applyFill="1" applyBorder="1" applyAlignment="1" applyProtection="1">
      <alignment horizontal="left" vertical="top"/>
    </xf>
    <xf numFmtId="0" fontId="42" fillId="5" borderId="31" xfId="4" applyNumberFormat="1" applyFont="1" applyFill="1" applyBorder="1" applyAlignment="1" applyProtection="1"/>
    <xf numFmtId="167" fontId="43" fillId="3" borderId="0" xfId="0" applyNumberFormat="1" applyFont="1" applyFill="1" applyBorder="1" applyProtection="1"/>
    <xf numFmtId="0" fontId="39" fillId="3" borderId="34" xfId="0" applyNumberFormat="1" applyFont="1" applyFill="1" applyBorder="1" applyAlignment="1" applyProtection="1">
      <alignment horizontal="center"/>
    </xf>
    <xf numFmtId="0" fontId="43" fillId="3" borderId="0" xfId="0" applyFont="1" applyFill="1" applyBorder="1" applyProtection="1"/>
    <xf numFmtId="0" fontId="2" fillId="3" borderId="0" xfId="1" applyFill="1" applyProtection="1"/>
    <xf numFmtId="44" fontId="35" fillId="3" borderId="0" xfId="0" applyNumberFormat="1" applyFont="1" applyFill="1" applyBorder="1" applyProtection="1"/>
    <xf numFmtId="0" fontId="7" fillId="3" borderId="1" xfId="1" applyFont="1" applyFill="1" applyBorder="1" applyProtection="1"/>
    <xf numFmtId="0" fontId="2" fillId="3" borderId="0" xfId="1" applyFill="1" applyBorder="1" applyProtection="1"/>
    <xf numFmtId="0" fontId="0" fillId="3" borderId="0" xfId="0" applyFill="1" applyBorder="1" applyProtection="1"/>
    <xf numFmtId="0" fontId="37" fillId="3" borderId="1" xfId="1" applyFont="1" applyFill="1" applyBorder="1" applyProtection="1"/>
    <xf numFmtId="0" fontId="39" fillId="3" borderId="0" xfId="0" applyFont="1" applyFill="1" applyProtection="1"/>
    <xf numFmtId="0" fontId="0" fillId="3" borderId="0" xfId="0" applyFill="1" applyProtection="1"/>
    <xf numFmtId="0" fontId="40" fillId="3" borderId="0" xfId="1" applyFont="1" applyFill="1" applyProtection="1"/>
    <xf numFmtId="0" fontId="41" fillId="3" borderId="1" xfId="1" applyFont="1" applyFill="1" applyBorder="1" applyProtection="1"/>
    <xf numFmtId="0" fontId="4" fillId="3" borderId="1" xfId="1" applyFont="1" applyFill="1" applyBorder="1" applyProtection="1"/>
    <xf numFmtId="0" fontId="4" fillId="3" borderId="0" xfId="1" applyFont="1" applyFill="1" applyBorder="1" applyProtection="1"/>
    <xf numFmtId="0" fontId="41" fillId="3" borderId="0" xfId="1" applyFont="1" applyFill="1" applyBorder="1" applyProtection="1"/>
    <xf numFmtId="0" fontId="37" fillId="3" borderId="6" xfId="1" applyFont="1" applyFill="1" applyBorder="1" applyProtection="1"/>
    <xf numFmtId="0" fontId="4" fillId="3" borderId="6" xfId="1" applyFont="1" applyFill="1" applyBorder="1" applyProtection="1"/>
    <xf numFmtId="0" fontId="41" fillId="3" borderId="6" xfId="1" applyFont="1" applyFill="1" applyBorder="1" applyProtection="1"/>
    <xf numFmtId="0" fontId="40" fillId="3" borderId="0" xfId="1" applyFont="1" applyFill="1" applyBorder="1" applyProtection="1"/>
    <xf numFmtId="0" fontId="40" fillId="3" borderId="0" xfId="1" applyFont="1" applyFill="1" applyBorder="1" applyAlignment="1" applyProtection="1">
      <alignment vertical="top"/>
    </xf>
    <xf numFmtId="0" fontId="39" fillId="3" borderId="0" xfId="0" applyFont="1" applyFill="1" applyBorder="1" applyAlignment="1" applyProtection="1">
      <alignment wrapText="1"/>
    </xf>
    <xf numFmtId="44" fontId="40" fillId="3" borderId="0" xfId="4" applyFont="1" applyFill="1" applyBorder="1" applyProtection="1"/>
    <xf numFmtId="0" fontId="6" fillId="3" borderId="0" xfId="1" applyFont="1" applyFill="1" applyBorder="1" applyProtection="1"/>
    <xf numFmtId="0" fontId="37" fillId="3" borderId="0" xfId="1" applyFont="1" applyFill="1" applyBorder="1" applyProtection="1"/>
    <xf numFmtId="0" fontId="39" fillId="3" borderId="0" xfId="0" applyFont="1" applyFill="1" applyBorder="1" applyProtection="1"/>
    <xf numFmtId="0" fontId="43" fillId="3" borderId="0" xfId="0" applyFont="1" applyFill="1" applyBorder="1" applyAlignment="1" applyProtection="1">
      <alignment vertical="center" wrapText="1"/>
    </xf>
    <xf numFmtId="0" fontId="35" fillId="3" borderId="0" xfId="0" applyFont="1" applyFill="1" applyBorder="1" applyProtection="1"/>
    <xf numFmtId="167" fontId="36" fillId="3" borderId="0" xfId="1" applyNumberFormat="1" applyFont="1" applyFill="1" applyBorder="1" applyAlignment="1" applyProtection="1"/>
    <xf numFmtId="167" fontId="39" fillId="3" borderId="0" xfId="0" applyNumberFormat="1" applyFont="1" applyFill="1" applyBorder="1" applyProtection="1"/>
    <xf numFmtId="0" fontId="7" fillId="3" borderId="1" xfId="0" applyFont="1" applyFill="1" applyBorder="1" applyProtection="1"/>
    <xf numFmtId="0" fontId="41" fillId="3" borderId="1" xfId="0" applyFont="1" applyFill="1" applyBorder="1" applyProtection="1"/>
    <xf numFmtId="0" fontId="38" fillId="3" borderId="0" xfId="0" applyFont="1" applyFill="1" applyProtection="1"/>
    <xf numFmtId="0" fontId="2" fillId="3" borderId="0" xfId="1" applyFill="1" applyAlignment="1" applyProtection="1">
      <alignment horizontal="left" vertical="top"/>
    </xf>
    <xf numFmtId="0" fontId="2" fillId="3" borderId="0" xfId="1" applyFill="1" applyAlignment="1" applyProtection="1">
      <alignment horizontal="left"/>
    </xf>
    <xf numFmtId="0" fontId="4" fillId="3" borderId="1" xfId="1" applyFont="1" applyFill="1" applyBorder="1" applyAlignment="1" applyProtection="1">
      <alignment horizontal="left" vertical="top"/>
    </xf>
    <xf numFmtId="0" fontId="5" fillId="3" borderId="0" xfId="1" applyFont="1" applyFill="1" applyProtection="1"/>
    <xf numFmtId="0" fontId="3" fillId="3" borderId="0" xfId="1" applyFont="1" applyFill="1" applyProtection="1"/>
    <xf numFmtId="0" fontId="2" fillId="3" borderId="0" xfId="1" applyFill="1" applyBorder="1" applyAlignment="1" applyProtection="1">
      <alignment wrapText="1"/>
    </xf>
    <xf numFmtId="0" fontId="2" fillId="3" borderId="0" xfId="1" applyFill="1" applyBorder="1" applyAlignment="1" applyProtection="1">
      <alignment horizontal="left" wrapText="1"/>
    </xf>
    <xf numFmtId="0" fontId="6" fillId="3" borderId="0" xfId="1" applyFont="1" applyFill="1" applyBorder="1" applyAlignment="1" applyProtection="1">
      <alignment horizontal="left" vertical="top"/>
    </xf>
    <xf numFmtId="0" fontId="2" fillId="3" borderId="0" xfId="1" applyFill="1" applyBorder="1" applyAlignment="1" applyProtection="1">
      <alignment horizontal="left"/>
    </xf>
    <xf numFmtId="0" fontId="7" fillId="3" borderId="0" xfId="0" applyFont="1" applyFill="1" applyBorder="1" applyAlignment="1" applyProtection="1">
      <alignment horizontal="left" vertical="top"/>
    </xf>
    <xf numFmtId="0" fontId="7" fillId="3" borderId="0" xfId="1" applyFont="1" applyFill="1" applyAlignment="1" applyProtection="1">
      <alignment horizontal="left" vertical="top"/>
    </xf>
    <xf numFmtId="0" fontId="7" fillId="3" borderId="0" xfId="1" applyFont="1" applyFill="1" applyProtection="1"/>
    <xf numFmtId="0" fontId="4" fillId="3" borderId="0" xfId="1" applyFont="1" applyFill="1" applyBorder="1" applyAlignment="1" applyProtection="1">
      <alignment horizontal="left" vertical="top"/>
    </xf>
    <xf numFmtId="0" fontId="2" fillId="3" borderId="31" xfId="4" applyNumberFormat="1" applyFont="1" applyFill="1" applyBorder="1" applyAlignment="1" applyProtection="1">
      <alignment horizontal="right" vertical="top"/>
    </xf>
    <xf numFmtId="0" fontId="0" fillId="3" borderId="0" xfId="0" applyFill="1" applyAlignment="1" applyProtection="1">
      <alignment horizontal="left" vertical="top"/>
    </xf>
    <xf numFmtId="14" fontId="2" fillId="3" borderId="22" xfId="4" applyNumberFormat="1" applyFont="1" applyFill="1" applyBorder="1" applyAlignment="1" applyProtection="1"/>
    <xf numFmtId="0" fontId="2" fillId="3" borderId="7" xfId="4" applyNumberFormat="1" applyFont="1" applyFill="1" applyBorder="1" applyAlignment="1" applyProtection="1"/>
    <xf numFmtId="0" fontId="2" fillId="3" borderId="0" xfId="4" applyNumberFormat="1" applyFont="1" applyFill="1" applyBorder="1" applyAlignment="1" applyProtection="1"/>
    <xf numFmtId="0" fontId="17" fillId="3" borderId="31" xfId="0" applyFont="1" applyFill="1" applyBorder="1" applyAlignment="1" applyProtection="1">
      <alignment horizontal="right" vertical="center"/>
    </xf>
    <xf numFmtId="44" fontId="0" fillId="2" borderId="31" xfId="4" applyFont="1" applyFill="1" applyBorder="1" applyAlignment="1" applyProtection="1"/>
    <xf numFmtId="44" fontId="2" fillId="3" borderId="31" xfId="4" applyFont="1" applyFill="1" applyBorder="1" applyAlignment="1" applyProtection="1"/>
    <xf numFmtId="0" fontId="16" fillId="5" borderId="31" xfId="1" applyFont="1" applyFill="1" applyBorder="1" applyAlignment="1" applyProtection="1"/>
    <xf numFmtId="0" fontId="2" fillId="3" borderId="0" xfId="1" applyFill="1" applyAlignment="1" applyProtection="1">
      <alignment horizontal="left" indent="1"/>
    </xf>
    <xf numFmtId="0" fontId="13" fillId="3" borderId="0" xfId="0" applyFont="1" applyFill="1" applyProtection="1"/>
    <xf numFmtId="0" fontId="13" fillId="3" borderId="1" xfId="0" applyFont="1" applyFill="1" applyBorder="1" applyProtection="1"/>
    <xf numFmtId="0" fontId="13" fillId="3" borderId="0" xfId="0" applyFont="1" applyFill="1" applyAlignment="1" applyProtection="1">
      <alignment horizontal="left"/>
    </xf>
    <xf numFmtId="0" fontId="9" fillId="3" borderId="0" xfId="0" applyFont="1" applyFill="1" applyProtection="1"/>
    <xf numFmtId="0" fontId="6" fillId="3" borderId="0" xfId="0" applyFont="1" applyFill="1" applyProtection="1"/>
    <xf numFmtId="0" fontId="10" fillId="3" borderId="0" xfId="0" applyFont="1" applyFill="1" applyProtection="1"/>
    <xf numFmtId="0" fontId="10" fillId="3" borderId="0" xfId="0" applyFont="1" applyFill="1" applyBorder="1" applyProtection="1"/>
    <xf numFmtId="0" fontId="6" fillId="3" borderId="0" xfId="0" applyFont="1" applyFill="1" applyAlignment="1" applyProtection="1"/>
    <xf numFmtId="0" fontId="6" fillId="3" borderId="0" xfId="0" applyFont="1" applyFill="1" applyAlignment="1" applyProtection="1">
      <alignment wrapText="1"/>
    </xf>
    <xf numFmtId="0" fontId="4" fillId="3" borderId="1" xfId="0" applyFont="1" applyFill="1" applyBorder="1" applyAlignment="1" applyProtection="1">
      <alignment horizontal="left"/>
    </xf>
    <xf numFmtId="0" fontId="9" fillId="3" borderId="1" xfId="0" applyFont="1" applyFill="1" applyBorder="1" applyAlignment="1" applyProtection="1">
      <alignment horizontal="left"/>
    </xf>
    <xf numFmtId="0" fontId="6" fillId="3" borderId="1" xfId="0" applyFont="1" applyFill="1" applyBorder="1" applyAlignment="1" applyProtection="1">
      <alignment horizontal="left"/>
    </xf>
    <xf numFmtId="0" fontId="15" fillId="3" borderId="1" xfId="0" applyFont="1" applyFill="1" applyBorder="1" applyAlignment="1" applyProtection="1">
      <alignment horizontal="left"/>
    </xf>
    <xf numFmtId="0" fontId="10" fillId="3" borderId="0" xfId="0" applyFont="1" applyFill="1" applyBorder="1" applyAlignment="1" applyProtection="1">
      <alignment horizontal="left"/>
    </xf>
    <xf numFmtId="0" fontId="6" fillId="3" borderId="0" xfId="0" applyFont="1" applyFill="1" applyBorder="1" applyAlignment="1" applyProtection="1">
      <alignment horizontal="left"/>
    </xf>
    <xf numFmtId="14" fontId="10" fillId="3" borderId="0" xfId="0" applyNumberFormat="1" applyFont="1" applyFill="1" applyAlignment="1" applyProtection="1">
      <alignment horizontal="left"/>
    </xf>
    <xf numFmtId="0" fontId="44" fillId="0" borderId="35" xfId="0" applyFont="1" applyBorder="1" applyAlignment="1" applyProtection="1">
      <alignment vertical="center" wrapText="1"/>
    </xf>
    <xf numFmtId="44" fontId="45" fillId="0" borderId="36" xfId="4" applyFont="1" applyFill="1" applyBorder="1" applyAlignment="1" applyProtection="1"/>
    <xf numFmtId="164" fontId="10" fillId="3" borderId="0" xfId="0" applyNumberFormat="1" applyFont="1" applyFill="1" applyBorder="1" applyAlignment="1" applyProtection="1">
      <alignment horizontal="left"/>
    </xf>
    <xf numFmtId="0" fontId="44" fillId="0" borderId="32" xfId="0" applyFont="1" applyBorder="1" applyAlignment="1" applyProtection="1">
      <alignment vertical="center" wrapText="1"/>
    </xf>
    <xf numFmtId="44" fontId="45" fillId="0" borderId="37" xfId="4" applyFont="1" applyFill="1" applyBorder="1" applyAlignment="1" applyProtection="1"/>
    <xf numFmtId="44" fontId="45" fillId="0" borderId="39" xfId="4" applyFont="1" applyFill="1" applyBorder="1" applyAlignment="1" applyProtection="1"/>
    <xf numFmtId="0" fontId="12" fillId="3" borderId="0" xfId="0" applyFont="1" applyFill="1" applyBorder="1" applyAlignment="1" applyProtection="1">
      <alignment horizontal="left"/>
    </xf>
    <xf numFmtId="164" fontId="12" fillId="3" borderId="0" xfId="0" applyNumberFormat="1" applyFont="1" applyFill="1" applyBorder="1" applyAlignment="1" applyProtection="1">
      <alignment horizontal="left"/>
    </xf>
    <xf numFmtId="0" fontId="12" fillId="4" borderId="0" xfId="0" applyFont="1" applyFill="1" applyBorder="1" applyAlignment="1" applyProtection="1">
      <alignment horizontal="left"/>
    </xf>
    <xf numFmtId="164" fontId="12" fillId="4" borderId="0" xfId="0" applyNumberFormat="1" applyFont="1" applyFill="1" applyBorder="1" applyAlignment="1" applyProtection="1">
      <alignment horizontal="left"/>
    </xf>
    <xf numFmtId="0" fontId="46" fillId="0" borderId="40" xfId="0" applyFont="1" applyBorder="1" applyAlignment="1" applyProtection="1">
      <alignment vertical="center" wrapText="1"/>
    </xf>
    <xf numFmtId="44" fontId="47" fillId="0" borderId="41" xfId="4" applyFont="1" applyFill="1" applyBorder="1" applyAlignment="1" applyProtection="1"/>
    <xf numFmtId="0" fontId="44" fillId="0" borderId="38" xfId="0" applyFont="1" applyBorder="1" applyAlignment="1" applyProtection="1">
      <alignment vertical="center" wrapText="1"/>
    </xf>
    <xf numFmtId="0" fontId="4" fillId="0" borderId="1" xfId="1" applyFont="1" applyFill="1" applyBorder="1" applyProtection="1"/>
    <xf numFmtId="0" fontId="0" fillId="0" borderId="0" xfId="0" applyFill="1" applyProtection="1"/>
    <xf numFmtId="44" fontId="0" fillId="2" borderId="31" xfId="4" applyNumberFormat="1" applyFont="1" applyFill="1" applyBorder="1" applyAlignment="1" applyProtection="1">
      <protection locked="0"/>
    </xf>
    <xf numFmtId="1" fontId="40" fillId="3" borderId="31" xfId="4" applyNumberFormat="1" applyFont="1" applyFill="1" applyBorder="1" applyAlignment="1" applyProtection="1"/>
    <xf numFmtId="1" fontId="40" fillId="3" borderId="33" xfId="4" applyNumberFormat="1" applyFont="1" applyFill="1" applyBorder="1" applyAlignment="1" applyProtection="1"/>
    <xf numFmtId="49" fontId="50" fillId="3" borderId="0" xfId="4" applyNumberFormat="1" applyFont="1" applyFill="1" applyBorder="1" applyAlignment="1" applyProtection="1">
      <alignment horizontal="left" vertical="top"/>
    </xf>
    <xf numFmtId="49" fontId="50" fillId="3" borderId="42" xfId="4" applyNumberFormat="1" applyFont="1" applyFill="1" applyBorder="1" applyAlignment="1" applyProtection="1">
      <alignment horizontal="left" vertical="top"/>
    </xf>
    <xf numFmtId="49" fontId="50" fillId="3" borderId="43" xfId="4" applyNumberFormat="1" applyFont="1" applyFill="1" applyBorder="1" applyAlignment="1" applyProtection="1">
      <alignment horizontal="left" vertical="top"/>
    </xf>
    <xf numFmtId="1" fontId="42" fillId="3" borderId="0" xfId="4" applyNumberFormat="1" applyFont="1" applyFill="1" applyBorder="1" applyAlignment="1" applyProtection="1">
      <alignment horizontal="left" vertical="top"/>
    </xf>
    <xf numFmtId="1" fontId="42" fillId="3" borderId="44" xfId="4" applyNumberFormat="1" applyFont="1" applyFill="1" applyBorder="1" applyAlignment="1" applyProtection="1">
      <alignment horizontal="left" vertical="top"/>
    </xf>
    <xf numFmtId="0" fontId="8" fillId="3" borderId="0" xfId="0" applyFont="1" applyFill="1"/>
    <xf numFmtId="2" fontId="8" fillId="3" borderId="0" xfId="0" applyNumberFormat="1" applyFont="1" applyFill="1"/>
    <xf numFmtId="0" fontId="8" fillId="3" borderId="0" xfId="0" applyFont="1" applyFill="1" applyBorder="1"/>
    <xf numFmtId="2" fontId="8" fillId="3" borderId="0" xfId="0" applyNumberFormat="1" applyFont="1" applyFill="1" applyBorder="1"/>
    <xf numFmtId="1" fontId="49" fillId="3" borderId="0" xfId="0" applyNumberFormat="1" applyFont="1" applyFill="1" applyBorder="1"/>
    <xf numFmtId="0" fontId="49" fillId="3" borderId="0" xfId="0" applyFont="1" applyFill="1" applyBorder="1"/>
    <xf numFmtId="0" fontId="0" fillId="3" borderId="0" xfId="0" applyFill="1" applyAlignment="1" applyProtection="1">
      <alignment horizontal="left" vertical="top"/>
    </xf>
    <xf numFmtId="0" fontId="0" fillId="3" borderId="0" xfId="0" applyFill="1" applyAlignment="1" applyProtection="1">
      <alignment vertical="top"/>
    </xf>
    <xf numFmtId="0" fontId="48" fillId="3" borderId="0" xfId="1" applyFont="1" applyFill="1" applyAlignment="1" applyProtection="1">
      <alignment vertical="top" wrapText="1"/>
    </xf>
    <xf numFmtId="0" fontId="2" fillId="3" borderId="45" xfId="1" applyFill="1" applyBorder="1" applyProtection="1"/>
    <xf numFmtId="0" fontId="0" fillId="3" borderId="0" xfId="0" applyFill="1" applyBorder="1" applyAlignment="1" applyProtection="1">
      <alignment vertical="top" wrapText="1"/>
    </xf>
    <xf numFmtId="0" fontId="0" fillId="3" borderId="0" xfId="0" applyFill="1" applyAlignment="1" applyProtection="1">
      <alignment vertical="top" wrapText="1"/>
    </xf>
    <xf numFmtId="0" fontId="0" fillId="3" borderId="0" xfId="0" applyFill="1" applyBorder="1" applyAlignment="1" applyProtection="1">
      <alignment vertical="top"/>
    </xf>
    <xf numFmtId="0" fontId="2" fillId="3" borderId="5" xfId="1" applyFill="1" applyBorder="1" applyProtection="1"/>
    <xf numFmtId="0" fontId="6" fillId="3" borderId="0" xfId="0" applyFont="1" applyFill="1" applyBorder="1" applyAlignment="1" applyProtection="1">
      <alignment horizontal="left"/>
      <protection locked="0"/>
    </xf>
    <xf numFmtId="0" fontId="11" fillId="3" borderId="0" xfId="0" applyFont="1" applyFill="1" applyBorder="1" applyAlignment="1" applyProtection="1">
      <alignment horizontal="left"/>
      <protection locked="0"/>
    </xf>
    <xf numFmtId="164" fontId="10" fillId="3" borderId="0" xfId="0" applyNumberFormat="1" applyFont="1" applyFill="1" applyBorder="1" applyAlignment="1" applyProtection="1">
      <alignment horizontal="left" wrapText="1"/>
      <protection locked="0"/>
    </xf>
    <xf numFmtId="0" fontId="6" fillId="3" borderId="1" xfId="0" applyFont="1" applyFill="1" applyBorder="1" applyAlignment="1" applyProtection="1">
      <alignment horizontal="left"/>
      <protection locked="0"/>
    </xf>
    <xf numFmtId="0" fontId="10" fillId="3" borderId="1" xfId="0" applyFont="1" applyFill="1" applyBorder="1" applyAlignment="1" applyProtection="1">
      <alignment horizontal="left"/>
      <protection locked="0"/>
    </xf>
    <xf numFmtId="0" fontId="10" fillId="3" borderId="0" xfId="0" applyFont="1" applyFill="1" applyBorder="1" applyAlignment="1" applyProtection="1">
      <alignment horizontal="left"/>
      <protection locked="0"/>
    </xf>
    <xf numFmtId="44" fontId="0" fillId="2" borderId="2" xfId="4" applyFont="1" applyFill="1" applyBorder="1" applyAlignment="1" applyProtection="1">
      <alignment horizontal="left"/>
      <protection locked="0"/>
    </xf>
    <xf numFmtId="44" fontId="0" fillId="2" borderId="5" xfId="4" applyFont="1" applyFill="1" applyBorder="1" applyAlignment="1" applyProtection="1">
      <alignment horizontal="left"/>
      <protection locked="0"/>
    </xf>
    <xf numFmtId="44" fontId="0" fillId="2" borderId="3" xfId="4" applyFont="1" applyFill="1" applyBorder="1" applyAlignment="1" applyProtection="1">
      <alignment horizontal="left"/>
      <protection locked="0"/>
    </xf>
    <xf numFmtId="0" fontId="17" fillId="3" borderId="31" xfId="0" applyFont="1" applyFill="1" applyBorder="1" applyAlignment="1" applyProtection="1">
      <alignment horizontal="left" vertical="center"/>
    </xf>
    <xf numFmtId="0" fontId="5" fillId="3" borderId="0" xfId="1" applyFont="1" applyFill="1" applyBorder="1" applyAlignment="1" applyProtection="1">
      <alignment horizontal="left" vertical="top" wrapText="1"/>
    </xf>
    <xf numFmtId="0" fontId="0" fillId="3" borderId="0" xfId="0" applyFill="1" applyAlignment="1" applyProtection="1">
      <alignment horizontal="left" vertical="top" wrapText="1"/>
    </xf>
    <xf numFmtId="0" fontId="2" fillId="3" borderId="0" xfId="1" applyFill="1" applyAlignment="1" applyProtection="1">
      <alignment horizontal="left" vertical="top" wrapText="1"/>
    </xf>
    <xf numFmtId="0" fontId="2" fillId="3" borderId="46" xfId="1" applyFill="1" applyBorder="1" applyAlignment="1" applyProtection="1">
      <alignment horizontal="left" vertical="top" wrapText="1"/>
    </xf>
    <xf numFmtId="0" fontId="2" fillId="3" borderId="0" xfId="1" applyFill="1" applyBorder="1" applyAlignment="1" applyProtection="1">
      <alignment horizontal="left" vertical="top" wrapText="1"/>
    </xf>
    <xf numFmtId="0" fontId="39" fillId="3" borderId="0" xfId="0" applyFont="1" applyFill="1" applyBorder="1" applyAlignment="1" applyProtection="1">
      <alignment horizontal="left" vertical="top" wrapText="1"/>
    </xf>
    <xf numFmtId="0" fontId="39" fillId="3" borderId="0" xfId="0" applyFont="1" applyFill="1" applyBorder="1" applyAlignment="1" applyProtection="1">
      <alignment horizontal="left"/>
    </xf>
    <xf numFmtId="0" fontId="0" fillId="3" borderId="0" xfId="0" applyFill="1" applyAlignment="1" applyProtection="1">
      <alignment horizontal="left" wrapText="1"/>
    </xf>
    <xf numFmtId="0" fontId="41" fillId="3" borderId="0" xfId="1" applyFont="1" applyFill="1" applyBorder="1" applyAlignment="1" applyProtection="1">
      <alignment horizontal="center"/>
    </xf>
    <xf numFmtId="167" fontId="43" fillId="3" borderId="0" xfId="0" applyNumberFormat="1" applyFont="1" applyFill="1" applyBorder="1" applyAlignment="1" applyProtection="1">
      <alignment horizontal="center"/>
    </xf>
  </cellXfs>
  <cellStyles count="71">
    <cellStyle name="20% - Accent1 2" xfId="6"/>
    <cellStyle name="20% - Accent2 2" xfId="7"/>
    <cellStyle name="20% - Accent3 2" xfId="8"/>
    <cellStyle name="20% - Accent4 2" xfId="9"/>
    <cellStyle name="20% - Accent5 2" xfId="10"/>
    <cellStyle name="20% - Accent6 2" xfId="11"/>
    <cellStyle name="40% - Accent1 2" xfId="12"/>
    <cellStyle name="40% - Accent2 2" xfId="13"/>
    <cellStyle name="40% - Accent3 2" xfId="14"/>
    <cellStyle name="40% - Accent4 2" xfId="15"/>
    <cellStyle name="40% - Accent5 2" xfId="16"/>
    <cellStyle name="40% - Accent6 2" xfId="17"/>
    <cellStyle name="60% - Accent1 2" xfId="18"/>
    <cellStyle name="60% - Accent2 2" xfId="19"/>
    <cellStyle name="60% - Accent3 2" xfId="20"/>
    <cellStyle name="60% - Accent4 2" xfId="21"/>
    <cellStyle name="60% - Accent5 2" xfId="22"/>
    <cellStyle name="60% - Accent6 2" xfId="23"/>
    <cellStyle name="Accent1 2" xfId="24"/>
    <cellStyle name="Accent2 2" xfId="25"/>
    <cellStyle name="Accent3 2" xfId="26"/>
    <cellStyle name="Accent4 2" xfId="27"/>
    <cellStyle name="Accent5 2" xfId="28"/>
    <cellStyle name="Accent6 2" xfId="29"/>
    <cellStyle name="Berekening 2" xfId="30"/>
    <cellStyle name="Berekening 2 2" xfId="51"/>
    <cellStyle name="Berekening 2 2 2" xfId="61"/>
    <cellStyle name="Berekening 2 2 3" xfId="66"/>
    <cellStyle name="Controlecel 2" xfId="31"/>
    <cellStyle name="Gekoppelde cel 2" xfId="32"/>
    <cellStyle name="Goed 2" xfId="33"/>
    <cellStyle name="Invoer 2" xfId="34"/>
    <cellStyle name="Invoer 2 2" xfId="52"/>
    <cellStyle name="Invoer 2 2 2" xfId="62"/>
    <cellStyle name="Invoer 2 2 3" xfId="67"/>
    <cellStyle name="Komma 2" xfId="58"/>
    <cellStyle name="Kop 1 2" xfId="35"/>
    <cellStyle name="Kop 2 2" xfId="36"/>
    <cellStyle name="Kop 3 2" xfId="37"/>
    <cellStyle name="Kop 3 2 2" xfId="53"/>
    <cellStyle name="Kop 3 3" xfId="49"/>
    <cellStyle name="Kop 4 2" xfId="38"/>
    <cellStyle name="Neutraal 2" xfId="39"/>
    <cellStyle name="Notitie 2" xfId="40"/>
    <cellStyle name="Notitie 2 2" xfId="54"/>
    <cellStyle name="Notitie 2 2 2" xfId="63"/>
    <cellStyle name="Notitie 2 2 3" xfId="68"/>
    <cellStyle name="Ongeldig 2" xfId="41"/>
    <cellStyle name="Procent 2" xfId="42"/>
    <cellStyle name="Procent 3" xfId="59"/>
    <cellStyle name="Standaard" xfId="0" builtinId="0"/>
    <cellStyle name="Standaard 2" xfId="1"/>
    <cellStyle name="Standaard 2 2" xfId="5"/>
    <cellStyle name="Standaard 3" xfId="48"/>
    <cellStyle name="Standaard 3 2" xfId="57"/>
    <cellStyle name="Standaard 5" xfId="2"/>
    <cellStyle name="Standaard 6" xfId="3"/>
    <cellStyle name="Titel 2" xfId="43"/>
    <cellStyle name="Totaal 2" xfId="44"/>
    <cellStyle name="Totaal 2 2" xfId="55"/>
    <cellStyle name="Totaal 2 2 2" xfId="64"/>
    <cellStyle name="Totaal 2 2 3" xfId="69"/>
    <cellStyle name="Uitvoer 2" xfId="45"/>
    <cellStyle name="Uitvoer 2 2" xfId="56"/>
    <cellStyle name="Uitvoer 2 2 2" xfId="65"/>
    <cellStyle name="Uitvoer 2 2 3" xfId="70"/>
    <cellStyle name="Valuta" xfId="4" builtinId="4"/>
    <cellStyle name="Valuta 2" xfId="50"/>
    <cellStyle name="Valuta 3" xfId="60"/>
    <cellStyle name="Verklarende tekst 2" xfId="46"/>
    <cellStyle name="Waarschuwingstekst 2" xfId="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583407</xdr:colOff>
      <xdr:row>1</xdr:row>
      <xdr:rowOff>23813</xdr:rowOff>
    </xdr:from>
    <xdr:to>
      <xdr:col>10</xdr:col>
      <xdr:colOff>361182</xdr:colOff>
      <xdr:row>3</xdr:row>
      <xdr:rowOff>35663</xdr:rowOff>
    </xdr:to>
    <xdr:pic>
      <xdr:nvPicPr>
        <xdr:cNvPr id="2" name="Afbeelding 19"/>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3407" y="214313"/>
          <a:ext cx="10112400" cy="450000"/>
        </a:xfrm>
        <a:prstGeom prst="rect">
          <a:avLst/>
        </a:prstGeom>
      </xdr:spPr>
    </xdr:pic>
    <xdr:clientData/>
  </xdr:twoCellAnchor>
  <xdr:twoCellAnchor editAs="oneCell">
    <xdr:from>
      <xdr:col>9</xdr:col>
      <xdr:colOff>261938</xdr:colOff>
      <xdr:row>2</xdr:row>
      <xdr:rowOff>154081</xdr:rowOff>
    </xdr:from>
    <xdr:to>
      <xdr:col>10</xdr:col>
      <xdr:colOff>101213</xdr:colOff>
      <xdr:row>5</xdr:row>
      <xdr:rowOff>2101</xdr:rowOff>
    </xdr:to>
    <xdr:pic>
      <xdr:nvPicPr>
        <xdr:cNvPr id="3" name="Protected" hidden="1"/>
        <xdr:cNvPicPr preferRelativeResize="0">
          <a:picLocks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2810" t="22314" r="33763" b="20661"/>
        <a:stretch/>
      </xdr:blipFill>
      <xdr:spPr bwMode="auto">
        <a:xfrm>
          <a:off x="13816013" y="535081"/>
          <a:ext cx="306000" cy="45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583407</xdr:colOff>
      <xdr:row>1</xdr:row>
      <xdr:rowOff>23813</xdr:rowOff>
    </xdr:from>
    <xdr:to>
      <xdr:col>9</xdr:col>
      <xdr:colOff>1466082</xdr:colOff>
      <xdr:row>3</xdr:row>
      <xdr:rowOff>35663</xdr:rowOff>
    </xdr:to>
    <xdr:pic>
      <xdr:nvPicPr>
        <xdr:cNvPr id="2" name="Afbeelding 19"/>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3407" y="214313"/>
          <a:ext cx="10112400" cy="450000"/>
        </a:xfrm>
        <a:prstGeom prst="rect">
          <a:avLst/>
        </a:prstGeom>
      </xdr:spPr>
    </xdr:pic>
    <xdr:clientData/>
  </xdr:twoCellAnchor>
  <xdr:twoCellAnchor editAs="oneCell">
    <xdr:from>
      <xdr:col>10</xdr:col>
      <xdr:colOff>261938</xdr:colOff>
      <xdr:row>2</xdr:row>
      <xdr:rowOff>154081</xdr:rowOff>
    </xdr:from>
    <xdr:to>
      <xdr:col>11</xdr:col>
      <xdr:colOff>101213</xdr:colOff>
      <xdr:row>5</xdr:row>
      <xdr:rowOff>2101</xdr:rowOff>
    </xdr:to>
    <xdr:pic>
      <xdr:nvPicPr>
        <xdr:cNvPr id="3" name="Protected" hidden="1"/>
        <xdr:cNvPicPr preferRelativeResize="0">
          <a:picLocks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2810" t="22314" r="33763" b="20661"/>
        <a:stretch/>
      </xdr:blipFill>
      <xdr:spPr bwMode="auto">
        <a:xfrm>
          <a:off x="11472863" y="535081"/>
          <a:ext cx="306000" cy="476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583407</xdr:colOff>
      <xdr:row>1</xdr:row>
      <xdr:rowOff>23813</xdr:rowOff>
    </xdr:from>
    <xdr:to>
      <xdr:col>8</xdr:col>
      <xdr:colOff>361182</xdr:colOff>
      <xdr:row>3</xdr:row>
      <xdr:rowOff>35663</xdr:rowOff>
    </xdr:to>
    <xdr:pic>
      <xdr:nvPicPr>
        <xdr:cNvPr id="2" name="Afbeelding 19"/>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3407" y="214313"/>
          <a:ext cx="10112400" cy="450000"/>
        </a:xfrm>
        <a:prstGeom prst="rect">
          <a:avLst/>
        </a:prstGeom>
      </xdr:spPr>
    </xdr:pic>
    <xdr:clientData/>
  </xdr:twoCellAnchor>
  <xdr:twoCellAnchor editAs="oneCell">
    <xdr:from>
      <xdr:col>9</xdr:col>
      <xdr:colOff>0</xdr:colOff>
      <xdr:row>2</xdr:row>
      <xdr:rowOff>154081</xdr:rowOff>
    </xdr:from>
    <xdr:to>
      <xdr:col>9</xdr:col>
      <xdr:colOff>306000</xdr:colOff>
      <xdr:row>5</xdr:row>
      <xdr:rowOff>2101</xdr:rowOff>
    </xdr:to>
    <xdr:pic>
      <xdr:nvPicPr>
        <xdr:cNvPr id="3" name="Protected" hidden="1"/>
        <xdr:cNvPicPr preferRelativeResize="0">
          <a:picLocks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2810" t="22314" r="33763" b="20661"/>
        <a:stretch/>
      </xdr:blipFill>
      <xdr:spPr bwMode="auto">
        <a:xfrm>
          <a:off x="11472863" y="535081"/>
          <a:ext cx="306000" cy="476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252665</xdr:colOff>
      <xdr:row>2</xdr:row>
      <xdr:rowOff>44507</xdr:rowOff>
    </xdr:to>
    <xdr:pic>
      <xdr:nvPicPr>
        <xdr:cNvPr id="2" name="Afbeelding 19"/>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112400" cy="45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169069</xdr:rowOff>
    </xdr:from>
    <xdr:to>
      <xdr:col>6</xdr:col>
      <xdr:colOff>22875</xdr:colOff>
      <xdr:row>3</xdr:row>
      <xdr:rowOff>39319</xdr:rowOff>
    </xdr:to>
    <xdr:pic>
      <xdr:nvPicPr>
        <xdr:cNvPr id="5" name="Afbeelding 19"/>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3850" y="169069"/>
          <a:ext cx="10214625" cy="46080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pageSetUpPr fitToPage="1"/>
  </sheetPr>
  <dimension ref="B1:L24"/>
  <sheetViews>
    <sheetView tabSelected="1" topLeftCell="B1" zoomScaleNormal="100" zoomScaleSheetLayoutView="90" workbookViewId="0">
      <selection activeCell="H12" sqref="H12"/>
    </sheetView>
  </sheetViews>
  <sheetFormatPr defaultRowHeight="12.75" x14ac:dyDescent="0.2"/>
  <cols>
    <col min="1" max="1" width="9.140625" style="22"/>
    <col min="2" max="8" width="18.7109375" style="22" customWidth="1"/>
    <col min="9" max="9" width="7.85546875" style="22" customWidth="1"/>
    <col min="10" max="10" width="7" style="22" customWidth="1"/>
    <col min="11" max="11" width="6" style="22" customWidth="1"/>
    <col min="12" max="16384" width="9.140625" style="22"/>
  </cols>
  <sheetData>
    <row r="1" spans="2:11" s="15" customFormat="1" ht="15" x14ac:dyDescent="0.25"/>
    <row r="2" spans="2:11" s="15" customFormat="1" ht="15" x14ac:dyDescent="0.25">
      <c r="H2" s="46"/>
    </row>
    <row r="3" spans="2:11" s="15" customFormat="1" ht="19.5" customHeight="1" x14ac:dyDescent="0.35">
      <c r="B3" s="25"/>
      <c r="C3" s="25"/>
      <c r="D3" s="25"/>
      <c r="E3" s="25"/>
      <c r="F3" s="25"/>
      <c r="G3" s="25"/>
      <c r="H3" s="25"/>
    </row>
    <row r="4" spans="2:11" s="15" customFormat="1" ht="15" customHeight="1" x14ac:dyDescent="0.25">
      <c r="C4" s="48"/>
      <c r="E4" s="49"/>
      <c r="G4" s="50"/>
      <c r="H4" s="51"/>
    </row>
    <row r="5" spans="2:11" s="15" customFormat="1" ht="15" x14ac:dyDescent="0.25">
      <c r="G5" s="50"/>
      <c r="H5" s="51"/>
    </row>
    <row r="6" spans="2:11" s="15" customFormat="1" ht="23.25" x14ac:dyDescent="0.35">
      <c r="B6" s="97" t="s">
        <v>75</v>
      </c>
      <c r="C6" s="25"/>
      <c r="D6" s="25"/>
      <c r="E6" s="25"/>
      <c r="F6" s="25"/>
      <c r="G6" s="25"/>
      <c r="H6" s="25"/>
      <c r="I6" s="25"/>
      <c r="J6" s="25"/>
      <c r="K6" s="25"/>
    </row>
    <row r="7" spans="2:11" s="15" customFormat="1" ht="18.75" x14ac:dyDescent="0.3">
      <c r="B7" s="35"/>
      <c r="C7" s="18"/>
      <c r="D7" s="18"/>
      <c r="E7" s="18"/>
      <c r="F7" s="18"/>
      <c r="G7" s="18"/>
      <c r="H7" s="53"/>
    </row>
    <row r="8" spans="2:11" s="15" customFormat="1" ht="18.75" x14ac:dyDescent="0.3">
      <c r="B8" s="1" t="s">
        <v>15</v>
      </c>
      <c r="C8" s="18"/>
      <c r="D8" s="18"/>
      <c r="E8" s="18"/>
      <c r="F8" s="18"/>
      <c r="G8" s="18"/>
      <c r="H8" s="53"/>
    </row>
    <row r="9" spans="2:11" s="15" customFormat="1" ht="15" x14ac:dyDescent="0.25">
      <c r="B9" s="15" t="s">
        <v>0</v>
      </c>
      <c r="F9" s="127"/>
      <c r="G9" s="128"/>
      <c r="H9" s="129"/>
    </row>
    <row r="10" spans="2:11" s="15" customFormat="1" ht="15" x14ac:dyDescent="0.25">
      <c r="B10" s="15" t="s">
        <v>1</v>
      </c>
      <c r="F10" s="127"/>
      <c r="G10" s="128"/>
      <c r="H10" s="129"/>
    </row>
    <row r="11" spans="2:11" s="15" customFormat="1" ht="15" x14ac:dyDescent="0.25">
      <c r="B11" s="15" t="s">
        <v>2</v>
      </c>
      <c r="F11" s="18"/>
      <c r="G11" s="18"/>
      <c r="H11" s="60">
        <f ca="1">TODAY()</f>
        <v>42948</v>
      </c>
    </row>
    <row r="12" spans="2:11" s="15" customFormat="1" ht="15" x14ac:dyDescent="0.25">
      <c r="B12" s="15" t="s">
        <v>3</v>
      </c>
      <c r="F12" s="18"/>
      <c r="G12" s="18"/>
      <c r="H12" s="5"/>
    </row>
    <row r="13" spans="2:11" s="15" customFormat="1" ht="15" x14ac:dyDescent="0.25">
      <c r="F13" s="18"/>
      <c r="G13" s="18"/>
      <c r="H13" s="18"/>
    </row>
    <row r="14" spans="2:11" s="15" customFormat="1" ht="15" x14ac:dyDescent="0.25"/>
    <row r="15" spans="2:11" s="15" customFormat="1" ht="18.75" x14ac:dyDescent="0.3">
      <c r="B15" s="1" t="s">
        <v>7</v>
      </c>
      <c r="H15" s="61">
        <v>2018</v>
      </c>
    </row>
    <row r="16" spans="2:11" s="15" customFormat="1" ht="18.75" x14ac:dyDescent="0.3">
      <c r="B16" s="1"/>
      <c r="H16" s="62"/>
    </row>
    <row r="17" spans="2:12" s="15" customFormat="1" ht="15" x14ac:dyDescent="0.25">
      <c r="H17" s="46"/>
    </row>
    <row r="18" spans="2:12" s="15" customFormat="1" ht="18.75" x14ac:dyDescent="0.3">
      <c r="B18" s="1" t="s">
        <v>64</v>
      </c>
      <c r="H18" s="46"/>
    </row>
    <row r="19" spans="2:12" s="15" customFormat="1" ht="15" x14ac:dyDescent="0.25">
      <c r="B19" s="63" t="s">
        <v>10</v>
      </c>
      <c r="C19" s="64" t="s">
        <v>8</v>
      </c>
      <c r="D19" s="130" t="s">
        <v>9</v>
      </c>
      <c r="E19" s="130"/>
      <c r="F19" s="130"/>
      <c r="G19" s="130"/>
      <c r="H19" s="130"/>
    </row>
    <row r="20" spans="2:12" s="15" customFormat="1" ht="15" x14ac:dyDescent="0.25">
      <c r="B20" s="63" t="s">
        <v>10</v>
      </c>
      <c r="C20" s="65" t="s">
        <v>12</v>
      </c>
      <c r="D20" s="130" t="s">
        <v>11</v>
      </c>
      <c r="E20" s="130"/>
      <c r="F20" s="130"/>
      <c r="G20" s="130"/>
      <c r="H20" s="130"/>
    </row>
    <row r="21" spans="2:12" s="15" customFormat="1" ht="15" x14ac:dyDescent="0.25">
      <c r="B21" s="63" t="s">
        <v>10</v>
      </c>
      <c r="C21" s="66" t="s">
        <v>14</v>
      </c>
      <c r="D21" s="130" t="s">
        <v>13</v>
      </c>
      <c r="E21" s="130"/>
      <c r="F21" s="130"/>
      <c r="G21" s="130"/>
      <c r="H21" s="130"/>
    </row>
    <row r="22" spans="2:12" s="15" customFormat="1" ht="18.75" x14ac:dyDescent="0.3">
      <c r="B22" s="1"/>
      <c r="H22" s="46"/>
    </row>
    <row r="23" spans="2:12" s="15" customFormat="1" ht="18.75" x14ac:dyDescent="0.3">
      <c r="B23" s="1" t="s">
        <v>73</v>
      </c>
      <c r="H23" s="46"/>
    </row>
    <row r="24" spans="2:12" s="15" customFormat="1" ht="19.5" customHeight="1" x14ac:dyDescent="0.25">
      <c r="B24" s="98" t="s">
        <v>74</v>
      </c>
      <c r="C24" s="22"/>
      <c r="D24" s="22"/>
      <c r="E24" s="22"/>
      <c r="F24" s="22"/>
      <c r="G24" s="22"/>
      <c r="H24" s="22"/>
      <c r="I24" s="22"/>
      <c r="J24" s="22"/>
      <c r="K24" s="22"/>
      <c r="L24" s="22"/>
    </row>
  </sheetData>
  <sheetProtection password="E8F4" sheet="1" objects="1" scenarios="1" selectLockedCells="1"/>
  <mergeCells count="5">
    <mergeCell ref="F9:H9"/>
    <mergeCell ref="F10:H10"/>
    <mergeCell ref="D19:H19"/>
    <mergeCell ref="D21:H21"/>
    <mergeCell ref="D20:H20"/>
  </mergeCells>
  <pageMargins left="0.7" right="0.7" top="0.75" bottom="0.75" header="0.3" footer="0.3"/>
  <pageSetup paperSize="9" scale="55" orientation="portrait" r:id="rId1"/>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pageSetUpPr fitToPage="1"/>
  </sheetPr>
  <dimension ref="A1:O34"/>
  <sheetViews>
    <sheetView topLeftCell="A10" zoomScaleNormal="100" zoomScaleSheetLayoutView="78" workbookViewId="0">
      <selection activeCell="E19" sqref="E19"/>
    </sheetView>
  </sheetViews>
  <sheetFormatPr defaultRowHeight="12.75" x14ac:dyDescent="0.2"/>
  <cols>
    <col min="1" max="1" width="3.5703125" style="22" bestFit="1" customWidth="1"/>
    <col min="2" max="2" width="30.85546875" style="59" customWidth="1"/>
    <col min="3" max="3" width="15.140625" style="22" customWidth="1"/>
    <col min="4" max="4" width="2.140625" style="22" customWidth="1"/>
    <col min="5" max="5" width="11.28515625" style="22" customWidth="1"/>
    <col min="6" max="6" width="3.5703125" style="22" bestFit="1" customWidth="1"/>
    <col min="7" max="7" width="22.85546875" style="22" customWidth="1"/>
    <col min="8" max="8" width="18.7109375" style="22" customWidth="1"/>
    <col min="9" max="9" width="25.140625" style="22" customWidth="1"/>
    <col min="10" max="10" width="27.42578125" style="22" customWidth="1"/>
    <col min="11" max="11" width="7" style="22" customWidth="1"/>
    <col min="12" max="12" width="6" style="22" customWidth="1"/>
    <col min="13" max="16384" width="9.140625" style="22"/>
  </cols>
  <sheetData>
    <row r="1" spans="1:12" s="15" customFormat="1" ht="15" x14ac:dyDescent="0.25">
      <c r="B1" s="45"/>
    </row>
    <row r="2" spans="1:12" s="15" customFormat="1" ht="15" x14ac:dyDescent="0.25">
      <c r="B2" s="45"/>
      <c r="H2" s="46"/>
      <c r="I2" s="46"/>
    </row>
    <row r="3" spans="1:12" s="15" customFormat="1" ht="19.5" customHeight="1" x14ac:dyDescent="0.35">
      <c r="B3" s="47"/>
      <c r="C3" s="25"/>
      <c r="D3" s="25"/>
      <c r="E3" s="25"/>
      <c r="F3" s="25"/>
      <c r="G3" s="25"/>
      <c r="H3" s="25"/>
      <c r="I3" s="25"/>
      <c r="J3" s="25"/>
      <c r="K3" s="25"/>
    </row>
    <row r="4" spans="1:12" s="15" customFormat="1" ht="15" customHeight="1" x14ac:dyDescent="0.35">
      <c r="B4" s="45"/>
      <c r="C4" s="48"/>
      <c r="D4" s="48"/>
      <c r="F4" s="49"/>
      <c r="G4" s="50"/>
      <c r="H4" s="51"/>
      <c r="I4" s="26"/>
      <c r="J4" s="26"/>
      <c r="K4" s="26"/>
      <c r="L4" s="18"/>
    </row>
    <row r="5" spans="1:12" s="15" customFormat="1" ht="15" x14ac:dyDescent="0.25">
      <c r="B5" s="45"/>
      <c r="G5" s="50"/>
      <c r="H5" s="51"/>
      <c r="I5" s="51"/>
      <c r="J5" s="18"/>
      <c r="K5" s="18"/>
      <c r="L5" s="18"/>
    </row>
    <row r="6" spans="1:12" s="15" customFormat="1" ht="23.25" x14ac:dyDescent="0.35">
      <c r="B6" s="47" t="s">
        <v>29</v>
      </c>
      <c r="C6" s="25"/>
      <c r="D6" s="25"/>
      <c r="E6" s="25"/>
      <c r="F6" s="25"/>
      <c r="G6" s="25"/>
      <c r="H6" s="25"/>
      <c r="I6" s="25"/>
      <c r="J6" s="25"/>
      <c r="K6" s="25"/>
    </row>
    <row r="7" spans="1:12" s="15" customFormat="1" ht="18.75" x14ac:dyDescent="0.25">
      <c r="B7" s="52"/>
      <c r="C7" s="18"/>
      <c r="D7" s="18"/>
      <c r="E7" s="18"/>
      <c r="F7" s="18"/>
      <c r="G7" s="18"/>
      <c r="H7" s="53"/>
      <c r="I7" s="53"/>
    </row>
    <row r="8" spans="1:12" s="15" customFormat="1" ht="15" x14ac:dyDescent="0.25">
      <c r="B8" s="131"/>
      <c r="C8" s="131"/>
      <c r="D8" s="131"/>
      <c r="E8" s="131"/>
      <c r="F8" s="131"/>
      <c r="G8" s="131"/>
      <c r="H8" s="131"/>
      <c r="I8" s="131"/>
    </row>
    <row r="9" spans="1:12" s="15" customFormat="1" ht="23.25" x14ac:dyDescent="0.35">
      <c r="B9" s="20" t="s">
        <v>30</v>
      </c>
      <c r="C9" s="25"/>
      <c r="D9" s="25"/>
      <c r="E9" s="25"/>
      <c r="F9" s="25"/>
      <c r="G9" s="25"/>
      <c r="H9" s="25"/>
      <c r="I9" s="25"/>
      <c r="J9" s="25"/>
      <c r="K9" s="25"/>
    </row>
    <row r="10" spans="1:12" s="15" customFormat="1" ht="23.25" x14ac:dyDescent="0.35">
      <c r="B10" s="28"/>
      <c r="C10" s="29"/>
      <c r="D10" s="29"/>
      <c r="E10" s="29"/>
      <c r="G10" s="29"/>
      <c r="H10" s="29"/>
      <c r="I10" s="26"/>
    </row>
    <row r="11" spans="1:12" s="15" customFormat="1" ht="15.75" x14ac:dyDescent="0.25">
      <c r="B11" s="54" t="s">
        <v>35</v>
      </c>
      <c r="E11" s="18"/>
      <c r="F11" s="18"/>
      <c r="G11" s="46" t="s">
        <v>151</v>
      </c>
      <c r="I11" s="46"/>
    </row>
    <row r="12" spans="1:12" s="15" customFormat="1" ht="15" x14ac:dyDescent="0.25">
      <c r="A12" s="15" t="s">
        <v>45</v>
      </c>
      <c r="B12" s="15" t="s">
        <v>37</v>
      </c>
      <c r="E12" s="99">
        <v>0</v>
      </c>
      <c r="F12" s="18"/>
      <c r="G12" s="15">
        <f>(18-7)*5</f>
        <v>55</v>
      </c>
      <c r="I12" s="46"/>
    </row>
    <row r="13" spans="1:12" s="15" customFormat="1" ht="15" customHeight="1" x14ac:dyDescent="0.25">
      <c r="A13" s="15" t="s">
        <v>46</v>
      </c>
      <c r="B13" s="15" t="s">
        <v>38</v>
      </c>
      <c r="E13" s="99">
        <v>0</v>
      </c>
      <c r="F13" s="18"/>
      <c r="G13" s="15">
        <f>168-G12-G14</f>
        <v>52</v>
      </c>
      <c r="I13" s="46"/>
    </row>
    <row r="14" spans="1:12" s="15" customFormat="1" ht="15" x14ac:dyDescent="0.25">
      <c r="A14" s="15" t="s">
        <v>47</v>
      </c>
      <c r="B14" s="15" t="s">
        <v>39</v>
      </c>
      <c r="E14" s="99">
        <v>0</v>
      </c>
      <c r="F14" s="18"/>
      <c r="G14" s="116">
        <v>61</v>
      </c>
      <c r="I14" s="46"/>
    </row>
    <row r="15" spans="1:12" s="15" customFormat="1" ht="15" x14ac:dyDescent="0.25">
      <c r="F15" s="18"/>
      <c r="G15" s="15">
        <f>SUM(G12:G14)</f>
        <v>168</v>
      </c>
      <c r="I15" s="46"/>
    </row>
    <row r="16" spans="1:12" s="15" customFormat="1" ht="15" x14ac:dyDescent="0.25">
      <c r="A16" s="15" t="s">
        <v>48</v>
      </c>
      <c r="B16" s="115" t="s">
        <v>136</v>
      </c>
      <c r="E16" s="8">
        <f>(E12*G12/G15)+(E13*G13/G15)+(E14*G14/G15)</f>
        <v>0</v>
      </c>
      <c r="F16" s="18"/>
      <c r="I16" s="46"/>
    </row>
    <row r="17" spans="1:15" s="15" customFormat="1" ht="15" x14ac:dyDescent="0.25">
      <c r="F17" s="18"/>
      <c r="I17" s="46"/>
    </row>
    <row r="18" spans="1:15" s="15" customFormat="1" ht="15.75" x14ac:dyDescent="0.25">
      <c r="B18" s="54" t="s">
        <v>36</v>
      </c>
      <c r="I18" s="46"/>
    </row>
    <row r="19" spans="1:15" s="15" customFormat="1" ht="15" x14ac:dyDescent="0.25">
      <c r="A19" s="15" t="s">
        <v>49</v>
      </c>
      <c r="B19" s="15" t="s">
        <v>137</v>
      </c>
      <c r="E19" s="99">
        <v>0</v>
      </c>
      <c r="I19" s="46"/>
    </row>
    <row r="20" spans="1:15" s="15" customFormat="1" ht="15" x14ac:dyDescent="0.25">
      <c r="G20" s="115"/>
      <c r="H20" s="46"/>
      <c r="I20" s="46"/>
    </row>
    <row r="21" spans="1:15" s="15" customFormat="1" ht="15.75" x14ac:dyDescent="0.25">
      <c r="B21" s="55"/>
      <c r="C21" s="56"/>
      <c r="D21" s="56"/>
      <c r="H21" s="46"/>
      <c r="I21" s="46"/>
    </row>
    <row r="22" spans="1:15" s="15" customFormat="1" ht="23.25" x14ac:dyDescent="0.35">
      <c r="B22" s="20" t="s">
        <v>68</v>
      </c>
      <c r="C22" s="25"/>
      <c r="D22" s="25"/>
      <c r="E22" s="25"/>
      <c r="F22" s="25"/>
      <c r="G22" s="25"/>
      <c r="H22" s="25"/>
      <c r="I22" s="25"/>
      <c r="J22" s="25"/>
      <c r="K22" s="25"/>
    </row>
    <row r="23" spans="1:15" s="15" customFormat="1" ht="23.25" x14ac:dyDescent="0.35">
      <c r="B23" s="57"/>
      <c r="C23" s="26"/>
      <c r="D23" s="26"/>
      <c r="E23" s="26"/>
      <c r="F23" s="26"/>
      <c r="G23" s="26"/>
      <c r="H23" s="26"/>
      <c r="I23" s="26"/>
    </row>
    <row r="24" spans="1:15" s="15" customFormat="1" ht="15" x14ac:dyDescent="0.25">
      <c r="A24" s="15" t="s">
        <v>50</v>
      </c>
      <c r="B24" s="15" t="s">
        <v>138</v>
      </c>
      <c r="E24" s="58">
        <v>2</v>
      </c>
      <c r="F24" s="46"/>
      <c r="G24" s="46"/>
      <c r="H24" s="46"/>
      <c r="I24" s="46"/>
    </row>
    <row r="25" spans="1:15" s="15" customFormat="1" ht="15" x14ac:dyDescent="0.25">
      <c r="A25" s="15" t="s">
        <v>51</v>
      </c>
      <c r="B25" s="15" t="s">
        <v>139</v>
      </c>
      <c r="E25" s="58">
        <v>1</v>
      </c>
      <c r="H25" s="46"/>
      <c r="I25" s="46"/>
    </row>
    <row r="26" spans="1:15" s="15" customFormat="1" ht="15.75" x14ac:dyDescent="0.25">
      <c r="B26" s="55"/>
      <c r="C26" s="56"/>
      <c r="D26" s="56"/>
      <c r="H26" s="46"/>
      <c r="I26" s="46"/>
    </row>
    <row r="27" spans="1:15" s="15" customFormat="1" ht="21" x14ac:dyDescent="0.35">
      <c r="B27" s="20" t="s">
        <v>6</v>
      </c>
      <c r="C27" s="42"/>
      <c r="D27" s="42"/>
      <c r="E27" s="42"/>
      <c r="F27" s="42"/>
      <c r="G27" s="42"/>
      <c r="H27" s="42"/>
      <c r="I27" s="42"/>
      <c r="J27" s="42"/>
      <c r="K27" s="42"/>
    </row>
    <row r="28" spans="1:15" s="15" customFormat="1" ht="15" customHeight="1" x14ac:dyDescent="0.25">
      <c r="B28" s="119" t="s">
        <v>44</v>
      </c>
      <c r="C28" s="117"/>
      <c r="D28" s="117"/>
      <c r="E28" s="117"/>
      <c r="F28" s="117"/>
      <c r="G28" s="117"/>
      <c r="H28" s="117"/>
      <c r="I28" s="117"/>
      <c r="J28" s="117"/>
      <c r="K28" s="117"/>
      <c r="L28" s="117"/>
    </row>
    <row r="29" spans="1:15" ht="15" customHeight="1" x14ac:dyDescent="0.25">
      <c r="B29" s="114" t="s">
        <v>127</v>
      </c>
      <c r="C29" s="118"/>
      <c r="D29" s="118"/>
      <c r="E29" s="118"/>
      <c r="F29" s="118"/>
      <c r="G29" s="118"/>
      <c r="H29" s="118"/>
      <c r="I29" s="118"/>
      <c r="J29" s="15"/>
      <c r="K29" s="15"/>
      <c r="L29" s="15"/>
      <c r="M29" s="15"/>
      <c r="N29" s="15"/>
      <c r="O29" s="15"/>
    </row>
    <row r="30" spans="1:15" ht="15" x14ac:dyDescent="0.25">
      <c r="B30" s="132" t="s">
        <v>128</v>
      </c>
      <c r="C30" s="132"/>
      <c r="D30" s="132"/>
      <c r="E30" s="132"/>
      <c r="F30" s="132"/>
      <c r="G30" s="132"/>
      <c r="H30" s="132"/>
      <c r="I30" s="132"/>
      <c r="J30" s="132"/>
      <c r="K30" s="132"/>
      <c r="L30" s="114"/>
      <c r="M30" s="114"/>
      <c r="N30" s="114"/>
      <c r="O30" s="15"/>
    </row>
    <row r="31" spans="1:15" ht="15" x14ac:dyDescent="0.25">
      <c r="B31" s="132"/>
      <c r="C31" s="132"/>
      <c r="D31" s="132"/>
      <c r="E31" s="132"/>
      <c r="F31" s="132"/>
      <c r="G31" s="132"/>
      <c r="H31" s="132"/>
      <c r="I31" s="132"/>
      <c r="J31" s="132"/>
      <c r="K31" s="132"/>
      <c r="L31" s="114"/>
      <c r="M31" s="114"/>
      <c r="N31" s="114"/>
      <c r="O31" s="15"/>
    </row>
    <row r="32" spans="1:15" ht="15" x14ac:dyDescent="0.25">
      <c r="B32" s="113" t="s">
        <v>146</v>
      </c>
      <c r="C32" s="114"/>
      <c r="D32" s="114"/>
      <c r="E32" s="114"/>
      <c r="F32" s="114"/>
      <c r="G32" s="114"/>
      <c r="H32" s="114"/>
      <c r="I32" s="114"/>
      <c r="J32" s="114"/>
      <c r="K32" s="114"/>
      <c r="L32" s="15"/>
      <c r="M32" s="15"/>
      <c r="N32" s="15"/>
      <c r="O32" s="15"/>
    </row>
    <row r="33" spans="2:15" ht="15" x14ac:dyDescent="0.25">
      <c r="B33" s="113" t="s">
        <v>153</v>
      </c>
      <c r="J33" s="15"/>
      <c r="K33" s="15"/>
      <c r="L33" s="15"/>
      <c r="M33" s="15"/>
      <c r="N33" s="15"/>
      <c r="O33" s="15"/>
    </row>
    <row r="34" spans="2:15" ht="15" x14ac:dyDescent="0.25">
      <c r="B34" s="113" t="s">
        <v>140</v>
      </c>
      <c r="J34" s="15"/>
      <c r="K34" s="15"/>
      <c r="L34" s="15"/>
      <c r="M34" s="15"/>
      <c r="N34" s="15"/>
      <c r="O34" s="15"/>
    </row>
  </sheetData>
  <sheetProtection password="E8F4" sheet="1" objects="1" scenarios="1" selectLockedCells="1"/>
  <mergeCells count="2">
    <mergeCell ref="B8:I8"/>
    <mergeCell ref="B30:K31"/>
  </mergeCells>
  <dataValidations count="1">
    <dataValidation type="decimal" allowBlank="1" showInputMessage="1" showErrorMessage="1" errorTitle="Error" error="Graag alleen positieve getallen invullen / Please fill out positive figures only" sqref="E12:E14">
      <formula1>0</formula1>
      <formula2>1000000</formula2>
    </dataValidation>
  </dataValidations>
  <pageMargins left="0.7" right="0.7" top="0.75" bottom="0.75" header="0.3" footer="0.3"/>
  <pageSetup paperSize="9" scale="53" orientation="portrait" r:id="rId1"/>
  <colBreaks count="1" manualBreakCount="1">
    <brk id="1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pageSetUpPr fitToPage="1"/>
  </sheetPr>
  <dimension ref="A1:J28"/>
  <sheetViews>
    <sheetView topLeftCell="A10" zoomScaleNormal="100" zoomScaleSheetLayoutView="82" workbookViewId="0">
      <selection activeCell="D25" sqref="D25"/>
    </sheetView>
  </sheetViews>
  <sheetFormatPr defaultRowHeight="12.75" x14ac:dyDescent="0.2"/>
  <cols>
    <col min="1" max="1" width="9.140625" style="22"/>
    <col min="2" max="2" width="50.28515625" style="22" customWidth="1"/>
    <col min="3" max="3" width="19.85546875" style="22" customWidth="1"/>
    <col min="4" max="4" width="12.85546875" style="22" customWidth="1"/>
    <col min="5" max="5" width="18.7109375" style="22" hidden="1" customWidth="1"/>
    <col min="6" max="6" width="24" style="22" customWidth="1"/>
    <col min="7" max="7" width="18.7109375" style="22" customWidth="1"/>
    <col min="8" max="8" width="20.140625" style="22" customWidth="1"/>
    <col min="9" max="9" width="7.85546875" style="22" customWidth="1"/>
    <col min="10" max="16384" width="9.140625" style="22"/>
  </cols>
  <sheetData>
    <row r="1" spans="1:10" s="15" customFormat="1" ht="15" x14ac:dyDescent="0.25"/>
    <row r="2" spans="1:10" s="15" customFormat="1" ht="15" x14ac:dyDescent="0.25">
      <c r="H2" s="46"/>
    </row>
    <row r="3" spans="1:10" s="15" customFormat="1" ht="19.5" customHeight="1" x14ac:dyDescent="0.35">
      <c r="B3" s="25"/>
      <c r="C3" s="25"/>
      <c r="D3" s="25"/>
      <c r="E3" s="25"/>
      <c r="F3" s="25"/>
      <c r="G3" s="25"/>
      <c r="H3" s="25"/>
    </row>
    <row r="4" spans="1:10" s="15" customFormat="1" ht="15" customHeight="1" x14ac:dyDescent="0.25">
      <c r="C4" s="48"/>
      <c r="E4" s="49"/>
      <c r="G4" s="50"/>
      <c r="H4" s="51"/>
    </row>
    <row r="5" spans="1:10" s="15" customFormat="1" ht="15" x14ac:dyDescent="0.25">
      <c r="G5" s="50"/>
      <c r="H5" s="51"/>
    </row>
    <row r="6" spans="1:10" s="15" customFormat="1" ht="23.25" x14ac:dyDescent="0.35">
      <c r="B6" s="25" t="s">
        <v>43</v>
      </c>
      <c r="C6" s="25"/>
      <c r="D6" s="25"/>
      <c r="E6" s="25"/>
      <c r="F6" s="25"/>
      <c r="G6" s="25"/>
      <c r="H6" s="25"/>
      <c r="I6" s="25"/>
    </row>
    <row r="7" spans="1:10" s="15" customFormat="1" ht="23.25" x14ac:dyDescent="0.35">
      <c r="B7" s="26"/>
      <c r="C7" s="26"/>
      <c r="D7" s="26"/>
      <c r="E7" s="26"/>
      <c r="F7" s="26"/>
      <c r="G7" s="26"/>
      <c r="H7" s="26"/>
      <c r="I7" s="26"/>
    </row>
    <row r="8" spans="1:10" s="15" customFormat="1" ht="18.75" x14ac:dyDescent="0.3">
      <c r="B8" s="35"/>
      <c r="C8" s="18"/>
      <c r="D8" s="18"/>
      <c r="E8" s="18"/>
      <c r="F8" s="18"/>
      <c r="G8" s="18"/>
      <c r="H8" s="53"/>
    </row>
    <row r="9" spans="1:10" s="15" customFormat="1" ht="23.25" x14ac:dyDescent="0.35">
      <c r="B9" s="20" t="s">
        <v>42</v>
      </c>
      <c r="C9" s="25"/>
      <c r="D9" s="25"/>
      <c r="E9" s="25"/>
      <c r="F9" s="25"/>
      <c r="G9" s="25"/>
      <c r="H9" s="25"/>
      <c r="I9" s="25"/>
    </row>
    <row r="10" spans="1:10" s="15" customFormat="1" ht="23.25" x14ac:dyDescent="0.35">
      <c r="B10" s="1"/>
      <c r="C10" s="18"/>
      <c r="D10" s="26"/>
      <c r="E10" s="26"/>
      <c r="F10" s="26"/>
      <c r="G10" s="26"/>
      <c r="H10" s="26"/>
      <c r="I10" s="26"/>
      <c r="J10" s="26"/>
    </row>
    <row r="11" spans="1:10" s="15" customFormat="1" ht="30.75" customHeight="1" x14ac:dyDescent="0.25">
      <c r="A11" s="15" t="s">
        <v>52</v>
      </c>
      <c r="B11" s="133" t="s">
        <v>142</v>
      </c>
      <c r="C11" s="134"/>
      <c r="D11" s="6">
        <v>0</v>
      </c>
    </row>
    <row r="12" spans="1:10" s="15" customFormat="1" ht="30.75" customHeight="1" x14ac:dyDescent="0.25">
      <c r="B12" s="133"/>
      <c r="C12" s="135"/>
      <c r="D12" s="120"/>
    </row>
    <row r="13" spans="1:10" s="15" customFormat="1" ht="15" x14ac:dyDescent="0.25">
      <c r="A13" s="15" t="s">
        <v>53</v>
      </c>
      <c r="B13" s="15" t="s">
        <v>40</v>
      </c>
      <c r="D13" s="6">
        <v>0</v>
      </c>
    </row>
    <row r="14" spans="1:10" s="15" customFormat="1" ht="23.25" x14ac:dyDescent="0.35">
      <c r="B14" s="36"/>
      <c r="C14" s="26"/>
      <c r="D14" s="26"/>
      <c r="E14" s="26"/>
      <c r="F14" s="26"/>
      <c r="G14" s="26"/>
      <c r="H14" s="26"/>
      <c r="I14" s="26"/>
    </row>
    <row r="15" spans="1:10" s="36" customFormat="1" ht="23.25" x14ac:dyDescent="0.35">
      <c r="A15" s="18"/>
      <c r="B15" s="20" t="s">
        <v>41</v>
      </c>
      <c r="C15" s="25"/>
      <c r="D15" s="25"/>
      <c r="E15" s="25"/>
      <c r="F15" s="25"/>
      <c r="G15" s="25"/>
      <c r="H15" s="25"/>
      <c r="I15" s="25"/>
    </row>
    <row r="16" spans="1:10" s="15" customFormat="1" ht="18.75" x14ac:dyDescent="0.3">
      <c r="D16" s="18"/>
      <c r="E16" s="18"/>
      <c r="F16" s="18"/>
      <c r="G16" s="18"/>
      <c r="H16" s="1"/>
    </row>
    <row r="17" spans="1:9" s="15" customFormat="1" ht="15" x14ac:dyDescent="0.25">
      <c r="B17" s="48" t="s">
        <v>143</v>
      </c>
    </row>
    <row r="18" spans="1:9" s="15" customFormat="1" ht="15" x14ac:dyDescent="0.25">
      <c r="A18" s="15" t="s">
        <v>129</v>
      </c>
      <c r="B18" s="67" t="s">
        <v>22</v>
      </c>
      <c r="D18" s="7">
        <v>0</v>
      </c>
    </row>
    <row r="19" spans="1:9" s="15" customFormat="1" ht="15" x14ac:dyDescent="0.25">
      <c r="A19" s="15" t="s">
        <v>130</v>
      </c>
      <c r="B19" s="67" t="s">
        <v>21</v>
      </c>
      <c r="D19" s="7">
        <v>0</v>
      </c>
    </row>
    <row r="20" spans="1:9" s="15" customFormat="1" ht="15" x14ac:dyDescent="0.25">
      <c r="A20" s="15" t="s">
        <v>131</v>
      </c>
      <c r="B20" s="67" t="s">
        <v>120</v>
      </c>
      <c r="D20" s="7">
        <v>0</v>
      </c>
    </row>
    <row r="21" spans="1:9" s="15" customFormat="1" ht="15" x14ac:dyDescent="0.25">
      <c r="A21" s="15" t="s">
        <v>132</v>
      </c>
      <c r="B21" s="67" t="s">
        <v>23</v>
      </c>
      <c r="D21" s="7">
        <v>0</v>
      </c>
    </row>
    <row r="22" spans="1:9" s="15" customFormat="1" ht="15" x14ac:dyDescent="0.25">
      <c r="A22" s="15" t="s">
        <v>133</v>
      </c>
      <c r="B22" s="67" t="s">
        <v>24</v>
      </c>
      <c r="D22" s="7">
        <v>0</v>
      </c>
    </row>
    <row r="23" spans="1:9" s="15" customFormat="1" ht="15" x14ac:dyDescent="0.25">
      <c r="A23" s="15" t="s">
        <v>134</v>
      </c>
      <c r="B23" s="67" t="s">
        <v>25</v>
      </c>
      <c r="D23" s="7">
        <v>0</v>
      </c>
    </row>
    <row r="24" spans="1:9" s="15" customFormat="1" ht="15" x14ac:dyDescent="0.25">
      <c r="D24" s="4"/>
    </row>
    <row r="25" spans="1:9" s="15" customFormat="1" ht="15" x14ac:dyDescent="0.25">
      <c r="A25" s="15" t="s">
        <v>135</v>
      </c>
      <c r="B25" s="48" t="s">
        <v>54</v>
      </c>
      <c r="D25" s="7">
        <v>0</v>
      </c>
    </row>
    <row r="26" spans="1:9" s="15" customFormat="1" ht="23.25" customHeight="1" x14ac:dyDescent="0.25">
      <c r="B26" s="67"/>
    </row>
    <row r="27" spans="1:9" s="15" customFormat="1" ht="21" x14ac:dyDescent="0.35">
      <c r="B27" s="20" t="s">
        <v>6</v>
      </c>
      <c r="C27" s="42"/>
      <c r="D27" s="42"/>
      <c r="E27" s="42"/>
      <c r="F27" s="42"/>
      <c r="G27" s="42"/>
      <c r="H27" s="42"/>
      <c r="I27" s="42"/>
    </row>
    <row r="28" spans="1:9" s="15" customFormat="1" ht="15" x14ac:dyDescent="0.25">
      <c r="B28" s="15" t="s">
        <v>67</v>
      </c>
      <c r="H28" s="46"/>
    </row>
  </sheetData>
  <sheetProtection password="E8F4" sheet="1" objects="1" scenarios="1" selectLockedCells="1"/>
  <mergeCells count="1">
    <mergeCell ref="B11:C12"/>
  </mergeCells>
  <pageMargins left="0.7" right="0.7" top="0.75" bottom="0.75" header="0.3" footer="0.3"/>
  <pageSetup paperSize="9" scale="5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1:W77"/>
  <sheetViews>
    <sheetView topLeftCell="A37" zoomScaleNormal="100" zoomScaleSheetLayoutView="100" workbookViewId="0">
      <selection activeCell="H10" sqref="H10:H11"/>
    </sheetView>
  </sheetViews>
  <sheetFormatPr defaultRowHeight="12.75" x14ac:dyDescent="0.2"/>
  <cols>
    <col min="1" max="1" width="9.140625" style="21"/>
    <col min="2" max="3" width="30.5703125" style="22" customWidth="1"/>
    <col min="4" max="4" width="9.28515625" style="22" bestFit="1" customWidth="1"/>
    <col min="5" max="5" width="12" style="21" bestFit="1" customWidth="1"/>
    <col min="6" max="7" width="11.140625" style="21" bestFit="1" customWidth="1"/>
    <col min="8" max="12" width="10.85546875" style="21" bestFit="1" customWidth="1"/>
    <col min="13" max="13" width="11.140625" style="21" bestFit="1" customWidth="1"/>
    <col min="14" max="22" width="10.7109375" style="21" bestFit="1" customWidth="1"/>
    <col min="23" max="23" width="19.28515625" style="22" bestFit="1" customWidth="1"/>
    <col min="24" max="16384" width="9.140625" style="22"/>
  </cols>
  <sheetData>
    <row r="1" spans="1:23" x14ac:dyDescent="0.2">
      <c r="K1" s="23"/>
    </row>
    <row r="2" spans="1:23" ht="18.75" customHeight="1" x14ac:dyDescent="0.35">
      <c r="K2" s="24"/>
      <c r="L2" s="24"/>
      <c r="M2" s="24"/>
      <c r="N2" s="24"/>
      <c r="O2" s="24"/>
      <c r="P2" s="24"/>
      <c r="Q2" s="24"/>
      <c r="R2" s="24"/>
      <c r="S2" s="24"/>
      <c r="T2" s="24"/>
      <c r="U2" s="24"/>
      <c r="V2" s="24"/>
      <c r="W2" s="25"/>
    </row>
    <row r="5" spans="1:23" s="15" customFormat="1" ht="23.25" x14ac:dyDescent="0.35">
      <c r="A5" s="23"/>
      <c r="B5" s="25" t="s">
        <v>141</v>
      </c>
      <c r="C5" s="25"/>
      <c r="D5" s="25"/>
      <c r="E5" s="24"/>
      <c r="F5" s="24"/>
      <c r="G5" s="24"/>
      <c r="H5" s="24"/>
      <c r="I5" s="24"/>
      <c r="J5" s="24"/>
      <c r="K5" s="24"/>
      <c r="L5" s="24"/>
      <c r="M5" s="24"/>
      <c r="N5" s="24"/>
      <c r="O5" s="24"/>
      <c r="P5" s="24"/>
      <c r="Q5" s="24"/>
      <c r="R5" s="24"/>
      <c r="S5" s="24"/>
      <c r="T5" s="24"/>
      <c r="U5" s="24"/>
      <c r="V5" s="24"/>
      <c r="W5" s="25"/>
    </row>
    <row r="6" spans="1:23" s="15" customFormat="1" ht="23.25" x14ac:dyDescent="0.35">
      <c r="A6" s="23"/>
      <c r="B6" s="26"/>
      <c r="C6" s="26"/>
      <c r="D6" s="26"/>
      <c r="E6" s="27"/>
      <c r="F6" s="27"/>
      <c r="G6" s="27"/>
      <c r="H6" s="27"/>
      <c r="I6" s="27"/>
      <c r="J6" s="27"/>
      <c r="K6" s="27"/>
      <c r="L6" s="27"/>
      <c r="M6" s="27"/>
      <c r="N6" s="27"/>
      <c r="O6" s="27"/>
      <c r="P6" s="27"/>
      <c r="Q6" s="27"/>
      <c r="R6" s="27"/>
      <c r="S6" s="27"/>
      <c r="T6" s="27"/>
      <c r="U6" s="27"/>
      <c r="V6" s="27"/>
      <c r="W6" s="26"/>
    </row>
    <row r="7" spans="1:23" s="15" customFormat="1" ht="23.25" x14ac:dyDescent="0.35">
      <c r="A7" s="23"/>
      <c r="B7" s="20" t="str">
        <f>'Vaste kosten'!B9</f>
        <v>Vaste kosten ongeacht het aantal systemen</v>
      </c>
      <c r="C7" s="20"/>
      <c r="D7" s="25"/>
      <c r="E7" s="24"/>
      <c r="F7" s="24"/>
      <c r="G7" s="24"/>
      <c r="H7" s="24"/>
      <c r="I7" s="24"/>
      <c r="J7" s="24"/>
      <c r="K7" s="24"/>
      <c r="L7" s="24"/>
      <c r="M7" s="24"/>
      <c r="N7" s="24"/>
      <c r="O7" s="24"/>
      <c r="P7" s="24"/>
      <c r="Q7" s="24"/>
      <c r="R7" s="24"/>
      <c r="S7" s="24"/>
      <c r="T7" s="24"/>
      <c r="U7" s="24"/>
      <c r="V7" s="24"/>
      <c r="W7" s="25"/>
    </row>
    <row r="8" spans="1:23" s="15" customFormat="1" ht="23.25" x14ac:dyDescent="0.35">
      <c r="A8" s="23"/>
      <c r="B8" s="28"/>
      <c r="C8" s="28"/>
      <c r="D8" s="29"/>
      <c r="E8" s="30"/>
      <c r="F8" s="30"/>
      <c r="G8" s="30"/>
      <c r="H8" s="30"/>
      <c r="I8" s="30"/>
      <c r="J8" s="30"/>
      <c r="K8" s="30"/>
      <c r="L8" s="30"/>
      <c r="M8" s="23"/>
      <c r="N8" s="23"/>
      <c r="O8" s="23"/>
      <c r="P8" s="23"/>
      <c r="Q8" s="23"/>
      <c r="R8" s="23"/>
      <c r="S8" s="23"/>
      <c r="T8" s="23"/>
      <c r="U8" s="23"/>
      <c r="V8" s="23"/>
    </row>
    <row r="9" spans="1:23" s="15" customFormat="1" ht="15" x14ac:dyDescent="0.25">
      <c r="A9" s="31"/>
      <c r="B9" s="27"/>
      <c r="C9" s="27"/>
      <c r="D9" s="27"/>
      <c r="E9" s="10">
        <v>2018</v>
      </c>
      <c r="F9" s="10">
        <v>2019</v>
      </c>
      <c r="G9" s="10">
        <v>2020</v>
      </c>
      <c r="H9" s="10">
        <v>2021</v>
      </c>
      <c r="I9" s="10">
        <v>2022</v>
      </c>
      <c r="J9" s="10">
        <v>2023</v>
      </c>
      <c r="K9" s="10">
        <v>2024</v>
      </c>
      <c r="L9" s="10">
        <v>2025</v>
      </c>
      <c r="M9" s="10">
        <v>2026</v>
      </c>
      <c r="N9" s="10">
        <v>2027</v>
      </c>
      <c r="O9" s="10">
        <v>2028</v>
      </c>
      <c r="P9" s="10">
        <v>2029</v>
      </c>
      <c r="Q9" s="10">
        <v>2030</v>
      </c>
      <c r="R9" s="10">
        <v>2031</v>
      </c>
      <c r="S9" s="10">
        <v>2032</v>
      </c>
      <c r="T9" s="10">
        <v>2033</v>
      </c>
      <c r="U9" s="10">
        <v>2034</v>
      </c>
      <c r="V9" s="10" t="s">
        <v>65</v>
      </c>
    </row>
    <row r="10" spans="1:23" s="15" customFormat="1" ht="42.75" customHeight="1" x14ac:dyDescent="0.25">
      <c r="A10" s="32" t="s">
        <v>52</v>
      </c>
      <c r="B10" s="136" t="str">
        <f>'Vaste kosten'!B11:C11</f>
        <v>Jaarlijkse vaste kosten voor het uitvoeren van de Overeenkomst en het beschikbaar hebben van de dienstverlening t.b.v. preventief en correctief onderhoud ongeacht het aantal systemen onder contract. Exclusief monitoring.</v>
      </c>
      <c r="C10" s="136"/>
      <c r="D10" s="136"/>
      <c r="E10" s="8">
        <f>'Vaste kosten'!D11</f>
        <v>0</v>
      </c>
      <c r="F10" s="8">
        <f>E10</f>
        <v>0</v>
      </c>
      <c r="G10" s="8">
        <f t="shared" ref="G10:U10" si="0">F10</f>
        <v>0</v>
      </c>
      <c r="H10" s="8">
        <f t="shared" si="0"/>
        <v>0</v>
      </c>
      <c r="I10" s="8">
        <f t="shared" si="0"/>
        <v>0</v>
      </c>
      <c r="J10" s="8">
        <f t="shared" si="0"/>
        <v>0</v>
      </c>
      <c r="K10" s="8">
        <f t="shared" si="0"/>
        <v>0</v>
      </c>
      <c r="L10" s="8">
        <f t="shared" si="0"/>
        <v>0</v>
      </c>
      <c r="M10" s="8">
        <f t="shared" si="0"/>
        <v>0</v>
      </c>
      <c r="N10" s="8">
        <f t="shared" si="0"/>
        <v>0</v>
      </c>
      <c r="O10" s="8">
        <f t="shared" si="0"/>
        <v>0</v>
      </c>
      <c r="P10" s="8">
        <f t="shared" si="0"/>
        <v>0</v>
      </c>
      <c r="Q10" s="8">
        <f>P10</f>
        <v>0</v>
      </c>
      <c r="R10" s="8">
        <f>Q10</f>
        <v>0</v>
      </c>
      <c r="S10" s="8">
        <f t="shared" si="0"/>
        <v>0</v>
      </c>
      <c r="T10" s="8">
        <f t="shared" si="0"/>
        <v>0</v>
      </c>
      <c r="U10" s="8">
        <f t="shared" si="0"/>
        <v>0</v>
      </c>
      <c r="V10" s="8">
        <f>U10*4/12</f>
        <v>0</v>
      </c>
    </row>
    <row r="11" spans="1:23" s="15" customFormat="1" ht="15.75" thickBot="1" x14ac:dyDescent="0.3">
      <c r="A11" s="31" t="s">
        <v>53</v>
      </c>
      <c r="B11" s="137" t="str">
        <f>'Vaste kosten'!B13</f>
        <v>Jaarlijkse vaste kosten t.b.v. monitoring</v>
      </c>
      <c r="C11" s="137"/>
      <c r="D11" s="137"/>
      <c r="E11" s="9">
        <f>'Vaste kosten'!D13</f>
        <v>0</v>
      </c>
      <c r="F11" s="9">
        <f>E11</f>
        <v>0</v>
      </c>
      <c r="G11" s="9">
        <f t="shared" ref="G11:U11" si="1">F11</f>
        <v>0</v>
      </c>
      <c r="H11" s="9">
        <f t="shared" si="1"/>
        <v>0</v>
      </c>
      <c r="I11" s="9">
        <f t="shared" si="1"/>
        <v>0</v>
      </c>
      <c r="J11" s="9">
        <f t="shared" si="1"/>
        <v>0</v>
      </c>
      <c r="K11" s="9">
        <f t="shared" si="1"/>
        <v>0</v>
      </c>
      <c r="L11" s="9">
        <f t="shared" si="1"/>
        <v>0</v>
      </c>
      <c r="M11" s="9">
        <f t="shared" si="1"/>
        <v>0</v>
      </c>
      <c r="N11" s="9">
        <f t="shared" si="1"/>
        <v>0</v>
      </c>
      <c r="O11" s="9">
        <f t="shared" si="1"/>
        <v>0</v>
      </c>
      <c r="P11" s="9">
        <f t="shared" si="1"/>
        <v>0</v>
      </c>
      <c r="Q11" s="9">
        <f t="shared" si="1"/>
        <v>0</v>
      </c>
      <c r="R11" s="9">
        <f t="shared" si="1"/>
        <v>0</v>
      </c>
      <c r="S11" s="9">
        <f t="shared" si="1"/>
        <v>0</v>
      </c>
      <c r="T11" s="9">
        <f t="shared" si="1"/>
        <v>0</v>
      </c>
      <c r="U11" s="9">
        <f t="shared" si="1"/>
        <v>0</v>
      </c>
      <c r="V11" s="9">
        <f>U11*4/12</f>
        <v>0</v>
      </c>
    </row>
    <row r="12" spans="1:23" s="15" customFormat="1" ht="15.75" thickTop="1" x14ac:dyDescent="0.25">
      <c r="A12" s="31"/>
      <c r="B12" s="27"/>
      <c r="C12" s="27"/>
      <c r="D12" s="27"/>
      <c r="E12" s="34">
        <f>SUM(E10:E11)</f>
        <v>0</v>
      </c>
      <c r="F12" s="34">
        <f t="shared" ref="F12:U12" si="2">SUM(F10:F11)</f>
        <v>0</v>
      </c>
      <c r="G12" s="34">
        <f t="shared" si="2"/>
        <v>0</v>
      </c>
      <c r="H12" s="34">
        <f t="shared" si="2"/>
        <v>0</v>
      </c>
      <c r="I12" s="34">
        <f t="shared" si="2"/>
        <v>0</v>
      </c>
      <c r="J12" s="34">
        <f t="shared" si="2"/>
        <v>0</v>
      </c>
      <c r="K12" s="34">
        <f t="shared" si="2"/>
        <v>0</v>
      </c>
      <c r="L12" s="34">
        <f t="shared" si="2"/>
        <v>0</v>
      </c>
      <c r="M12" s="34">
        <f t="shared" si="2"/>
        <v>0</v>
      </c>
      <c r="N12" s="34">
        <f t="shared" si="2"/>
        <v>0</v>
      </c>
      <c r="O12" s="34">
        <f t="shared" si="2"/>
        <v>0</v>
      </c>
      <c r="P12" s="34">
        <f t="shared" si="2"/>
        <v>0</v>
      </c>
      <c r="Q12" s="34">
        <f t="shared" si="2"/>
        <v>0</v>
      </c>
      <c r="R12" s="34">
        <f t="shared" si="2"/>
        <v>0</v>
      </c>
      <c r="S12" s="34">
        <f t="shared" si="2"/>
        <v>0</v>
      </c>
      <c r="T12" s="34">
        <f t="shared" si="2"/>
        <v>0</v>
      </c>
      <c r="U12" s="34">
        <f t="shared" si="2"/>
        <v>0</v>
      </c>
      <c r="V12" s="34">
        <f>SUM(V10:V11)</f>
        <v>0</v>
      </c>
      <c r="W12" s="16">
        <f>SUM(E12:V12)</f>
        <v>0</v>
      </c>
    </row>
    <row r="13" spans="1:23" s="15" customFormat="1" ht="23.25" x14ac:dyDescent="0.35">
      <c r="A13" s="23"/>
      <c r="B13" s="26"/>
      <c r="C13" s="26"/>
      <c r="D13" s="26"/>
      <c r="E13" s="31"/>
      <c r="F13" s="31"/>
      <c r="G13" s="31"/>
      <c r="H13" s="31"/>
      <c r="I13" s="31"/>
      <c r="J13" s="31"/>
      <c r="K13" s="31"/>
      <c r="L13" s="31"/>
      <c r="M13" s="23"/>
      <c r="N13" s="23"/>
      <c r="O13" s="23"/>
      <c r="P13" s="23"/>
      <c r="Q13" s="23"/>
      <c r="R13" s="23"/>
      <c r="S13" s="23"/>
      <c r="T13" s="23"/>
      <c r="U13" s="23"/>
      <c r="V13" s="23"/>
    </row>
    <row r="14" spans="1:23" s="15" customFormat="1" ht="21" x14ac:dyDescent="0.35">
      <c r="A14" s="23"/>
      <c r="B14" s="20" t="str">
        <f>'Vaste kosten'!B15</f>
        <v>Vaste kosten per systeem</v>
      </c>
      <c r="C14" s="20"/>
      <c r="D14" s="17"/>
      <c r="E14" s="24"/>
      <c r="F14" s="24"/>
      <c r="G14" s="24"/>
      <c r="H14" s="24"/>
      <c r="I14" s="24"/>
      <c r="J14" s="24"/>
      <c r="K14" s="24"/>
      <c r="L14" s="24"/>
      <c r="M14" s="24"/>
      <c r="N14" s="24"/>
      <c r="O14" s="24"/>
      <c r="P14" s="24"/>
      <c r="Q14" s="24"/>
      <c r="R14" s="24"/>
      <c r="S14" s="24"/>
      <c r="T14" s="24"/>
      <c r="U14" s="24"/>
      <c r="V14" s="24"/>
      <c r="W14" s="17"/>
    </row>
    <row r="15" spans="1:23" s="15" customFormat="1" ht="23.25" x14ac:dyDescent="0.35">
      <c r="A15" s="23"/>
      <c r="B15" s="26"/>
      <c r="C15" s="26"/>
      <c r="D15" s="26"/>
      <c r="E15" s="27"/>
      <c r="F15" s="27"/>
      <c r="G15" s="27"/>
      <c r="H15" s="27"/>
      <c r="I15" s="27"/>
      <c r="J15" s="27"/>
      <c r="K15" s="27"/>
      <c r="L15" s="27"/>
      <c r="M15" s="23"/>
      <c r="N15" s="23"/>
      <c r="O15" s="23"/>
      <c r="P15" s="23"/>
      <c r="Q15" s="23"/>
      <c r="R15" s="23"/>
      <c r="S15" s="23"/>
      <c r="T15" s="23"/>
      <c r="U15" s="23"/>
      <c r="V15" s="23"/>
    </row>
    <row r="16" spans="1:23" s="15" customFormat="1" ht="21" x14ac:dyDescent="0.35">
      <c r="A16" s="23"/>
      <c r="B16" s="35" t="str">
        <f>'Vaste kosten'!B17</f>
        <v>Jaarlijkse vergoeding preventief onderhoud per Systeem, exclusief monitoring</v>
      </c>
      <c r="C16" s="35"/>
      <c r="D16" s="36"/>
      <c r="E16" s="27"/>
      <c r="F16" s="27"/>
      <c r="G16" s="27"/>
      <c r="H16" s="27"/>
      <c r="I16" s="27"/>
      <c r="J16" s="27"/>
      <c r="K16" s="27"/>
      <c r="L16" s="27"/>
      <c r="M16" s="23"/>
      <c r="N16" s="23"/>
      <c r="O16" s="23"/>
      <c r="P16" s="23"/>
      <c r="Q16" s="23"/>
      <c r="R16" s="23"/>
      <c r="S16" s="23"/>
      <c r="T16" s="23"/>
      <c r="U16" s="23"/>
      <c r="V16" s="23"/>
    </row>
    <row r="17" spans="1:23" s="18" customFormat="1" ht="15" x14ac:dyDescent="0.25">
      <c r="A17" s="31"/>
      <c r="B17" s="31"/>
      <c r="C17" s="31"/>
      <c r="D17" s="31"/>
      <c r="E17" s="139" t="s">
        <v>57</v>
      </c>
      <c r="F17" s="139"/>
      <c r="G17" s="139"/>
      <c r="H17" s="139"/>
      <c r="I17" s="139"/>
      <c r="J17" s="139"/>
      <c r="K17" s="139"/>
      <c r="L17" s="139"/>
      <c r="M17" s="139"/>
      <c r="N17" s="139"/>
      <c r="O17" s="139"/>
      <c r="P17" s="139"/>
      <c r="Q17" s="139"/>
      <c r="R17" s="139"/>
      <c r="S17" s="139"/>
      <c r="T17" s="139"/>
      <c r="U17" s="139"/>
      <c r="V17" s="139"/>
    </row>
    <row r="18" spans="1:23" s="19" customFormat="1" ht="24" x14ac:dyDescent="0.2">
      <c r="A18" s="37"/>
      <c r="B18" s="14" t="s">
        <v>31</v>
      </c>
      <c r="C18" s="14"/>
      <c r="D18" s="38" t="s">
        <v>61</v>
      </c>
      <c r="E18" s="10">
        <v>2018</v>
      </c>
      <c r="F18" s="10">
        <v>2019</v>
      </c>
      <c r="G18" s="10">
        <v>2020</v>
      </c>
      <c r="H18" s="10">
        <v>2021</v>
      </c>
      <c r="I18" s="10">
        <v>2022</v>
      </c>
      <c r="J18" s="10">
        <v>2023</v>
      </c>
      <c r="K18" s="10">
        <v>2024</v>
      </c>
      <c r="L18" s="10">
        <v>2025</v>
      </c>
      <c r="M18" s="10">
        <v>2026</v>
      </c>
      <c r="N18" s="10">
        <v>2027</v>
      </c>
      <c r="O18" s="10">
        <v>2028</v>
      </c>
      <c r="P18" s="10">
        <v>2029</v>
      </c>
      <c r="Q18" s="10">
        <v>2030</v>
      </c>
      <c r="R18" s="10">
        <v>2031</v>
      </c>
      <c r="S18" s="10">
        <v>2032</v>
      </c>
      <c r="T18" s="10">
        <v>2033</v>
      </c>
      <c r="U18" s="10">
        <v>2034</v>
      </c>
      <c r="V18" s="10" t="str">
        <f>V9</f>
        <v>31-04-2035</v>
      </c>
    </row>
    <row r="19" spans="1:23" s="19" customFormat="1" x14ac:dyDescent="0.2">
      <c r="A19" s="23" t="str">
        <f>'Vaste kosten'!A18</f>
        <v>2.3</v>
      </c>
      <c r="B19" s="37" t="str">
        <f>'Vaste kosten'!B18</f>
        <v>GE SG 80</v>
      </c>
      <c r="C19" s="37"/>
      <c r="D19" s="8">
        <f>'Vaste kosten'!D18</f>
        <v>0</v>
      </c>
      <c r="E19" s="100">
        <f>'installed base grootte'!F9</f>
        <v>7</v>
      </c>
      <c r="F19" s="100">
        <f>'installed base grootte'!G9</f>
        <v>7</v>
      </c>
      <c r="G19" s="100">
        <f>'installed base grootte'!H9</f>
        <v>7</v>
      </c>
      <c r="H19" s="100">
        <f>'installed base grootte'!I9</f>
        <v>3</v>
      </c>
      <c r="I19" s="100">
        <f>'installed base grootte'!J9</f>
        <v>3</v>
      </c>
      <c r="J19" s="100">
        <f>'installed base grootte'!K9</f>
        <v>3</v>
      </c>
      <c r="K19" s="100">
        <f>'installed base grootte'!L9</f>
        <v>3</v>
      </c>
      <c r="L19" s="100">
        <f>'installed base grootte'!M9</f>
        <v>3</v>
      </c>
      <c r="M19" s="100">
        <f>'installed base grootte'!N9</f>
        <v>3</v>
      </c>
      <c r="N19" s="100">
        <f>'installed base grootte'!O9</f>
        <v>3</v>
      </c>
      <c r="O19" s="100">
        <f>'installed base grootte'!P9</f>
        <v>3</v>
      </c>
      <c r="P19" s="100">
        <f>'installed base grootte'!Q9</f>
        <v>3</v>
      </c>
      <c r="Q19" s="100">
        <f>'installed base grootte'!R9</f>
        <v>3</v>
      </c>
      <c r="R19" s="100">
        <f>'installed base grootte'!S9</f>
        <v>3</v>
      </c>
      <c r="S19" s="100">
        <f>'installed base grootte'!T9</f>
        <v>3</v>
      </c>
      <c r="T19" s="100">
        <f>'installed base grootte'!U9</f>
        <v>3</v>
      </c>
      <c r="U19" s="100">
        <f>'installed base grootte'!V9</f>
        <v>0</v>
      </c>
      <c r="V19" s="100">
        <f>'installed base grootte'!W9</f>
        <v>0</v>
      </c>
    </row>
    <row r="20" spans="1:23" s="19" customFormat="1" x14ac:dyDescent="0.2">
      <c r="A20" s="23" t="str">
        <f>'Vaste kosten'!A19</f>
        <v>2.4</v>
      </c>
      <c r="B20" s="37" t="str">
        <f>'Vaste kosten'!B19</f>
        <v>GE SG 120</v>
      </c>
      <c r="C20" s="37"/>
      <c r="D20" s="8">
        <f>'Vaste kosten'!D19</f>
        <v>0</v>
      </c>
      <c r="E20" s="100">
        <f>'installed base grootte'!F12</f>
        <v>2</v>
      </c>
      <c r="F20" s="100">
        <f>'installed base grootte'!G12</f>
        <v>2</v>
      </c>
      <c r="G20" s="100">
        <f>'installed base grootte'!H12</f>
        <v>2</v>
      </c>
      <c r="H20" s="100">
        <f>'installed base grootte'!I12</f>
        <v>2</v>
      </c>
      <c r="I20" s="100">
        <f>'installed base grootte'!J12</f>
        <v>2</v>
      </c>
      <c r="J20" s="100">
        <f>'installed base grootte'!K12</f>
        <v>2</v>
      </c>
      <c r="K20" s="100">
        <f>'installed base grootte'!L12</f>
        <v>2</v>
      </c>
      <c r="L20" s="100">
        <f>'installed base grootte'!M12</f>
        <v>2</v>
      </c>
      <c r="M20" s="100">
        <f>'installed base grootte'!N12</f>
        <v>2</v>
      </c>
      <c r="N20" s="100">
        <f>'installed base grootte'!O12</f>
        <v>2</v>
      </c>
      <c r="O20" s="100">
        <f>'installed base grootte'!P12</f>
        <v>2</v>
      </c>
      <c r="P20" s="100">
        <f>'installed base grootte'!Q12</f>
        <v>2</v>
      </c>
      <c r="Q20" s="100">
        <f>'installed base grootte'!R12</f>
        <v>2</v>
      </c>
      <c r="R20" s="100">
        <f>'installed base grootte'!S12</f>
        <v>2</v>
      </c>
      <c r="S20" s="100">
        <f>'installed base grootte'!T12</f>
        <v>0</v>
      </c>
      <c r="T20" s="100">
        <f>'installed base grootte'!U12</f>
        <v>0</v>
      </c>
      <c r="U20" s="100">
        <f>'installed base grootte'!V12</f>
        <v>0</v>
      </c>
      <c r="V20" s="100">
        <f>'installed base grootte'!W12</f>
        <v>0</v>
      </c>
    </row>
    <row r="21" spans="1:23" s="19" customFormat="1" x14ac:dyDescent="0.2">
      <c r="A21" s="23" t="str">
        <f>'Vaste kosten'!A20</f>
        <v>2.5</v>
      </c>
      <c r="B21" s="37" t="str">
        <f>'Vaste kosten'!B20</f>
        <v>GE SG 400</v>
      </c>
      <c r="C21" s="37"/>
      <c r="D21" s="8">
        <f>'Vaste kosten'!D20</f>
        <v>0</v>
      </c>
      <c r="E21" s="100">
        <f>'installed base grootte'!F15</f>
        <v>2</v>
      </c>
      <c r="F21" s="100">
        <f>'installed base grootte'!G15</f>
        <v>2</v>
      </c>
      <c r="G21" s="100">
        <f>'installed base grootte'!H15</f>
        <v>2</v>
      </c>
      <c r="H21" s="100">
        <f>'installed base grootte'!I15</f>
        <v>2</v>
      </c>
      <c r="I21" s="100">
        <f>'installed base grootte'!J15</f>
        <v>2</v>
      </c>
      <c r="J21" s="100">
        <f>'installed base grootte'!K15</f>
        <v>2</v>
      </c>
      <c r="K21" s="100">
        <f>'installed base grootte'!L15</f>
        <v>2</v>
      </c>
      <c r="L21" s="100">
        <f>'installed base grootte'!M15</f>
        <v>2</v>
      </c>
      <c r="M21" s="100">
        <f>'installed base grootte'!N15</f>
        <v>2</v>
      </c>
      <c r="N21" s="100">
        <f>'installed base grootte'!O15</f>
        <v>2</v>
      </c>
      <c r="O21" s="100">
        <f>'installed base grootte'!P15</f>
        <v>2</v>
      </c>
      <c r="P21" s="100">
        <f>'installed base grootte'!Q15</f>
        <v>2</v>
      </c>
      <c r="Q21" s="100">
        <f>'installed base grootte'!R15</f>
        <v>2</v>
      </c>
      <c r="R21" s="100">
        <f>'installed base grootte'!S15</f>
        <v>2</v>
      </c>
      <c r="S21" s="100">
        <f>'installed base grootte'!T15</f>
        <v>2</v>
      </c>
      <c r="T21" s="100">
        <f>'installed base grootte'!U15</f>
        <v>2</v>
      </c>
      <c r="U21" s="100">
        <f>'installed base grootte'!V15</f>
        <v>2</v>
      </c>
      <c r="V21" s="100">
        <f>'installed base grootte'!W15</f>
        <v>1</v>
      </c>
    </row>
    <row r="22" spans="1:23" s="19" customFormat="1" x14ac:dyDescent="0.2">
      <c r="A22" s="23" t="str">
        <f>'Vaste kosten'!A21</f>
        <v>2.6</v>
      </c>
      <c r="B22" s="37" t="str">
        <f>'Vaste kosten'!B21</f>
        <v>GE SitePro 20</v>
      </c>
      <c r="C22" s="37"/>
      <c r="D22" s="8">
        <f>'Vaste kosten'!D21</f>
        <v>0</v>
      </c>
      <c r="E22" s="100">
        <f>'installed base grootte'!F22</f>
        <v>6</v>
      </c>
      <c r="F22" s="100">
        <f>'installed base grootte'!G22</f>
        <v>6</v>
      </c>
      <c r="G22" s="100">
        <f>'installed base grootte'!H22</f>
        <v>6</v>
      </c>
      <c r="H22" s="100">
        <f>'installed base grootte'!I22</f>
        <v>6</v>
      </c>
      <c r="I22" s="100">
        <f>'installed base grootte'!J22</f>
        <v>6</v>
      </c>
      <c r="J22" s="100">
        <f>'installed base grootte'!K22</f>
        <v>6</v>
      </c>
      <c r="K22" s="100">
        <f>'installed base grootte'!L22</f>
        <v>6</v>
      </c>
      <c r="L22" s="100">
        <f>'installed base grootte'!M22</f>
        <v>6</v>
      </c>
      <c r="M22" s="100">
        <f>'installed base grootte'!N22</f>
        <v>6</v>
      </c>
      <c r="N22" s="100">
        <f>'installed base grootte'!O22</f>
        <v>6</v>
      </c>
      <c r="O22" s="100">
        <f>'installed base grootte'!P22</f>
        <v>6</v>
      </c>
      <c r="P22" s="100">
        <f>'installed base grootte'!Q22</f>
        <v>6</v>
      </c>
      <c r="Q22" s="100">
        <f>'installed base grootte'!R22</f>
        <v>6</v>
      </c>
      <c r="R22" s="100">
        <f>'installed base grootte'!S22</f>
        <v>6</v>
      </c>
      <c r="S22" s="100">
        <f>'installed base grootte'!T22</f>
        <v>5</v>
      </c>
      <c r="T22" s="100">
        <f>'installed base grootte'!U22</f>
        <v>5</v>
      </c>
      <c r="U22" s="100">
        <f>'installed base grootte'!V22</f>
        <v>1</v>
      </c>
      <c r="V22" s="100">
        <f>'installed base grootte'!W22</f>
        <v>1</v>
      </c>
    </row>
    <row r="23" spans="1:23" s="19" customFormat="1" x14ac:dyDescent="0.2">
      <c r="A23" s="23" t="str">
        <f>'Vaste kosten'!A22</f>
        <v>2.7</v>
      </c>
      <c r="B23" s="37" t="str">
        <f>'Vaste kosten'!B22</f>
        <v>GE SitePro 30</v>
      </c>
      <c r="C23" s="37"/>
      <c r="D23" s="8">
        <f>'Vaste kosten'!D22</f>
        <v>0</v>
      </c>
      <c r="E23" s="100">
        <f>'installed base grootte'!F39</f>
        <v>16</v>
      </c>
      <c r="F23" s="100">
        <f>'installed base grootte'!G39</f>
        <v>16</v>
      </c>
      <c r="G23" s="100">
        <f>'installed base grootte'!H39</f>
        <v>16</v>
      </c>
      <c r="H23" s="100">
        <f>'installed base grootte'!I39</f>
        <v>16</v>
      </c>
      <c r="I23" s="100">
        <f>'installed base grootte'!J39</f>
        <v>16</v>
      </c>
      <c r="J23" s="100">
        <f>'installed base grootte'!K39</f>
        <v>16</v>
      </c>
      <c r="K23" s="100">
        <f>'installed base grootte'!L39</f>
        <v>16</v>
      </c>
      <c r="L23" s="100">
        <f>'installed base grootte'!M39</f>
        <v>16</v>
      </c>
      <c r="M23" s="100">
        <f>'installed base grootte'!N39</f>
        <v>15</v>
      </c>
      <c r="N23" s="100">
        <f>'installed base grootte'!O39</f>
        <v>9</v>
      </c>
      <c r="O23" s="100">
        <f>'installed base grootte'!P39</f>
        <v>9</v>
      </c>
      <c r="P23" s="100">
        <f>'installed base grootte'!Q39</f>
        <v>9</v>
      </c>
      <c r="Q23" s="100">
        <f>'installed base grootte'!R39</f>
        <v>9</v>
      </c>
      <c r="R23" s="100">
        <f>'installed base grootte'!S39</f>
        <v>8</v>
      </c>
      <c r="S23" s="100">
        <f>'installed base grootte'!T39</f>
        <v>8</v>
      </c>
      <c r="T23" s="100">
        <f>'installed base grootte'!U39</f>
        <v>8</v>
      </c>
      <c r="U23" s="100">
        <f>'installed base grootte'!V39</f>
        <v>1</v>
      </c>
      <c r="V23" s="100">
        <f>'installed base grootte'!W39</f>
        <v>0</v>
      </c>
    </row>
    <row r="24" spans="1:23" s="19" customFormat="1" ht="13.5" thickBot="1" x14ac:dyDescent="0.25">
      <c r="A24" s="23" t="str">
        <f>'Vaste kosten'!A23</f>
        <v>2.8</v>
      </c>
      <c r="B24" s="37" t="str">
        <f>'Vaste kosten'!B23</f>
        <v>GE SitePro 40</v>
      </c>
      <c r="C24" s="37"/>
      <c r="D24" s="8">
        <f>'Vaste kosten'!D23</f>
        <v>0</v>
      </c>
      <c r="E24" s="101">
        <f>'installed base grootte'!F59</f>
        <v>19</v>
      </c>
      <c r="F24" s="101">
        <f>'installed base grootte'!G59</f>
        <v>19</v>
      </c>
      <c r="G24" s="101">
        <f>'installed base grootte'!H59</f>
        <v>19</v>
      </c>
      <c r="H24" s="101">
        <f>'installed base grootte'!I59</f>
        <v>19</v>
      </c>
      <c r="I24" s="101">
        <f>'installed base grootte'!J59</f>
        <v>19</v>
      </c>
      <c r="J24" s="101">
        <f>'installed base grootte'!K59</f>
        <v>19</v>
      </c>
      <c r="K24" s="101">
        <f>'installed base grootte'!L59</f>
        <v>19</v>
      </c>
      <c r="L24" s="101">
        <f>'installed base grootte'!M59</f>
        <v>19</v>
      </c>
      <c r="M24" s="101">
        <f>'installed base grootte'!N59</f>
        <v>17</v>
      </c>
      <c r="N24" s="101">
        <f>'installed base grootte'!O59</f>
        <v>15</v>
      </c>
      <c r="O24" s="101">
        <f>'installed base grootte'!P59</f>
        <v>15</v>
      </c>
      <c r="P24" s="101">
        <f>'installed base grootte'!Q59</f>
        <v>15</v>
      </c>
      <c r="Q24" s="101">
        <f>'installed base grootte'!R59</f>
        <v>15</v>
      </c>
      <c r="R24" s="101">
        <f>'installed base grootte'!S59</f>
        <v>9</v>
      </c>
      <c r="S24" s="101">
        <f>'installed base grootte'!T59</f>
        <v>7</v>
      </c>
      <c r="T24" s="101">
        <f>'installed base grootte'!U59</f>
        <v>5</v>
      </c>
      <c r="U24" s="101">
        <f>'installed base grootte'!V59</f>
        <v>2</v>
      </c>
      <c r="V24" s="101">
        <f>'installed base grootte'!W59</f>
        <v>2</v>
      </c>
    </row>
    <row r="25" spans="1:23" s="19" customFormat="1" ht="13.5" thickTop="1" x14ac:dyDescent="0.2">
      <c r="A25" s="37"/>
      <c r="B25" s="14" t="s">
        <v>28</v>
      </c>
      <c r="C25" s="14"/>
      <c r="D25" s="37"/>
      <c r="E25" s="34">
        <f t="shared" ref="E25:U25" si="3">SUMPRODUCT($D$19:$D$24,E19:E24)</f>
        <v>0</v>
      </c>
      <c r="F25" s="34">
        <f t="shared" si="3"/>
        <v>0</v>
      </c>
      <c r="G25" s="34">
        <f t="shared" si="3"/>
        <v>0</v>
      </c>
      <c r="H25" s="34">
        <f t="shared" si="3"/>
        <v>0</v>
      </c>
      <c r="I25" s="34">
        <f t="shared" si="3"/>
        <v>0</v>
      </c>
      <c r="J25" s="34">
        <f t="shared" si="3"/>
        <v>0</v>
      </c>
      <c r="K25" s="34">
        <f t="shared" si="3"/>
        <v>0</v>
      </c>
      <c r="L25" s="34">
        <f t="shared" si="3"/>
        <v>0</v>
      </c>
      <c r="M25" s="34">
        <f t="shared" si="3"/>
        <v>0</v>
      </c>
      <c r="N25" s="34">
        <f t="shared" si="3"/>
        <v>0</v>
      </c>
      <c r="O25" s="34">
        <f t="shared" si="3"/>
        <v>0</v>
      </c>
      <c r="P25" s="34">
        <f t="shared" si="3"/>
        <v>0</v>
      </c>
      <c r="Q25" s="34">
        <f t="shared" si="3"/>
        <v>0</v>
      </c>
      <c r="R25" s="34">
        <f t="shared" si="3"/>
        <v>0</v>
      </c>
      <c r="S25" s="34">
        <f t="shared" si="3"/>
        <v>0</v>
      </c>
      <c r="T25" s="34">
        <f t="shared" si="3"/>
        <v>0</v>
      </c>
      <c r="U25" s="34">
        <f t="shared" si="3"/>
        <v>0</v>
      </c>
      <c r="V25" s="34">
        <f>SUMPRODUCT($D$19:$D$24,V19:V24)/100*3</f>
        <v>0</v>
      </c>
      <c r="W25" s="16">
        <f>SUM(E25:V25)</f>
        <v>0</v>
      </c>
    </row>
    <row r="26" spans="1:23" s="19" customFormat="1" x14ac:dyDescent="0.2">
      <c r="A26" s="37"/>
      <c r="B26" s="14"/>
      <c r="C26" s="14"/>
      <c r="D26" s="37"/>
      <c r="E26" s="34"/>
      <c r="F26" s="34"/>
      <c r="G26" s="34"/>
      <c r="H26" s="34"/>
      <c r="I26" s="34"/>
      <c r="J26" s="34"/>
      <c r="K26" s="34"/>
      <c r="L26" s="34"/>
      <c r="M26" s="34"/>
      <c r="N26" s="34"/>
      <c r="O26" s="34"/>
      <c r="P26" s="34"/>
      <c r="Q26" s="34"/>
      <c r="R26" s="34"/>
      <c r="S26" s="34"/>
      <c r="T26" s="34"/>
      <c r="U26" s="34"/>
      <c r="V26" s="34"/>
      <c r="W26" s="16"/>
    </row>
    <row r="27" spans="1:23" s="18" customFormat="1" ht="24" customHeight="1" x14ac:dyDescent="0.3">
      <c r="A27" s="31"/>
      <c r="B27" s="35" t="s">
        <v>63</v>
      </c>
      <c r="C27" s="35"/>
      <c r="D27" s="27"/>
      <c r="E27" s="27"/>
      <c r="F27" s="27"/>
      <c r="G27" s="27"/>
      <c r="H27" s="27"/>
      <c r="I27" s="27"/>
      <c r="J27" s="27"/>
      <c r="K27" s="27"/>
      <c r="L27" s="27"/>
      <c r="M27" s="31"/>
      <c r="N27" s="31"/>
      <c r="O27" s="31"/>
      <c r="P27" s="31"/>
      <c r="Q27" s="31"/>
      <c r="R27" s="31"/>
      <c r="S27" s="31"/>
      <c r="T27" s="31"/>
      <c r="U27" s="31"/>
      <c r="V27" s="31"/>
    </row>
    <row r="28" spans="1:23" s="18" customFormat="1" ht="24" customHeight="1" x14ac:dyDescent="0.25">
      <c r="A28" s="31"/>
      <c r="B28" s="27"/>
      <c r="C28" s="27"/>
      <c r="D28" s="27"/>
      <c r="E28" s="139" t="s">
        <v>144</v>
      </c>
      <c r="F28" s="139"/>
      <c r="G28" s="139"/>
      <c r="H28" s="139"/>
      <c r="I28" s="139"/>
      <c r="J28" s="139"/>
      <c r="K28" s="139"/>
      <c r="L28" s="139"/>
      <c r="M28" s="139"/>
      <c r="N28" s="139"/>
      <c r="O28" s="139"/>
      <c r="P28" s="139"/>
      <c r="Q28" s="139"/>
      <c r="R28" s="139"/>
      <c r="S28" s="139"/>
      <c r="T28" s="139"/>
      <c r="U28" s="139"/>
      <c r="V28" s="139"/>
    </row>
    <row r="29" spans="1:23" s="19" customFormat="1" ht="24" x14ac:dyDescent="0.2">
      <c r="A29" s="37"/>
      <c r="B29" s="14" t="s">
        <v>31</v>
      </c>
      <c r="C29" s="14"/>
      <c r="D29" s="38" t="s">
        <v>61</v>
      </c>
      <c r="E29" s="10">
        <v>2018</v>
      </c>
      <c r="F29" s="10">
        <v>2019</v>
      </c>
      <c r="G29" s="10">
        <v>2020</v>
      </c>
      <c r="H29" s="10">
        <v>2021</v>
      </c>
      <c r="I29" s="10">
        <v>2022</v>
      </c>
      <c r="J29" s="10">
        <v>2023</v>
      </c>
      <c r="K29" s="10">
        <v>2024</v>
      </c>
      <c r="L29" s="10">
        <v>2025</v>
      </c>
      <c r="M29" s="10">
        <v>2026</v>
      </c>
      <c r="N29" s="10">
        <v>2027</v>
      </c>
      <c r="O29" s="10">
        <v>2028</v>
      </c>
      <c r="P29" s="10">
        <v>2029</v>
      </c>
      <c r="Q29" s="10">
        <v>2030</v>
      </c>
      <c r="R29" s="10">
        <v>2031</v>
      </c>
      <c r="S29" s="10">
        <v>2032</v>
      </c>
      <c r="T29" s="10">
        <v>2033</v>
      </c>
      <c r="U29" s="10">
        <v>2034</v>
      </c>
      <c r="V29" s="10" t="str">
        <f>V9</f>
        <v>31-04-2035</v>
      </c>
    </row>
    <row r="30" spans="1:23" s="19" customFormat="1" x14ac:dyDescent="0.2">
      <c r="A30" s="23" t="str">
        <f>'Vaste kosten'!A25</f>
        <v>2.9</v>
      </c>
      <c r="B30" s="23" t="str">
        <f>'Vaste kosten'!B25</f>
        <v>Jaarlijkse vaste kosten per Systeem voor uitsluitend monitoring</v>
      </c>
      <c r="C30" s="23"/>
      <c r="D30" s="8">
        <f>'Vaste kosten'!D25</f>
        <v>0</v>
      </c>
      <c r="E30" s="100">
        <f>'installed base grootte'!X60</f>
        <v>48</v>
      </c>
      <c r="F30" s="100">
        <f>'installed base grootte'!Y60</f>
        <v>48</v>
      </c>
      <c r="G30" s="100">
        <f>'installed base grootte'!Z60</f>
        <v>44</v>
      </c>
      <c r="H30" s="100">
        <f>'installed base grootte'!AA60</f>
        <v>44</v>
      </c>
      <c r="I30" s="100">
        <f>'installed base grootte'!AB60</f>
        <v>44</v>
      </c>
      <c r="J30" s="100">
        <f>'installed base grootte'!AC60</f>
        <v>44</v>
      </c>
      <c r="K30" s="100">
        <f>'installed base grootte'!AD60</f>
        <v>44</v>
      </c>
      <c r="L30" s="100">
        <f>'installed base grootte'!AE60</f>
        <v>41</v>
      </c>
      <c r="M30" s="100">
        <f>'installed base grootte'!AF60</f>
        <v>33</v>
      </c>
      <c r="N30" s="100">
        <f>'installed base grootte'!AG60</f>
        <v>33</v>
      </c>
      <c r="O30" s="100">
        <f>'installed base grootte'!AH60</f>
        <v>33</v>
      </c>
      <c r="P30" s="100">
        <f>'installed base grootte'!AI60</f>
        <v>33</v>
      </c>
      <c r="Q30" s="100">
        <f>'installed base grootte'!AJ60</f>
        <v>27</v>
      </c>
      <c r="R30" s="100">
        <f>'installed base grootte'!AK60</f>
        <v>22</v>
      </c>
      <c r="S30" s="100">
        <f>'installed base grootte'!AL60</f>
        <v>20</v>
      </c>
      <c r="T30" s="100">
        <f>'installed base grootte'!AM60</f>
        <v>6</v>
      </c>
      <c r="U30" s="100">
        <f>'installed base grootte'!AN60</f>
        <v>4</v>
      </c>
      <c r="V30" s="100">
        <f>'installed base grootte'!AO60</f>
        <v>4</v>
      </c>
    </row>
    <row r="31" spans="1:23" s="19" customFormat="1" x14ac:dyDescent="0.2">
      <c r="A31" s="37"/>
      <c r="B31" s="14" t="s">
        <v>28</v>
      </c>
      <c r="C31" s="14"/>
      <c r="D31" s="37"/>
      <c r="E31" s="34">
        <f t="shared" ref="E31:U31" si="4">SUMPRODUCT($D$30:$D$30,E30:E30)</f>
        <v>0</v>
      </c>
      <c r="F31" s="34">
        <f t="shared" si="4"/>
        <v>0</v>
      </c>
      <c r="G31" s="34">
        <f t="shared" si="4"/>
        <v>0</v>
      </c>
      <c r="H31" s="34">
        <f t="shared" si="4"/>
        <v>0</v>
      </c>
      <c r="I31" s="34">
        <f t="shared" si="4"/>
        <v>0</v>
      </c>
      <c r="J31" s="34">
        <f t="shared" si="4"/>
        <v>0</v>
      </c>
      <c r="K31" s="34">
        <f t="shared" si="4"/>
        <v>0</v>
      </c>
      <c r="L31" s="34">
        <f t="shared" si="4"/>
        <v>0</v>
      </c>
      <c r="M31" s="34">
        <f t="shared" si="4"/>
        <v>0</v>
      </c>
      <c r="N31" s="34">
        <f t="shared" si="4"/>
        <v>0</v>
      </c>
      <c r="O31" s="34">
        <f t="shared" si="4"/>
        <v>0</v>
      </c>
      <c r="P31" s="34">
        <f t="shared" si="4"/>
        <v>0</v>
      </c>
      <c r="Q31" s="34">
        <f t="shared" si="4"/>
        <v>0</v>
      </c>
      <c r="R31" s="34">
        <f t="shared" si="4"/>
        <v>0</v>
      </c>
      <c r="S31" s="34">
        <f t="shared" si="4"/>
        <v>0</v>
      </c>
      <c r="T31" s="34">
        <f t="shared" si="4"/>
        <v>0</v>
      </c>
      <c r="U31" s="34">
        <f t="shared" si="4"/>
        <v>0</v>
      </c>
      <c r="V31" s="34">
        <f>SUMPRODUCT($D$30:$D$30,V30:V30)/12*4</f>
        <v>0</v>
      </c>
      <c r="W31" s="16">
        <f>SUM(E31:V31)</f>
        <v>0</v>
      </c>
    </row>
    <row r="32" spans="1:23" s="19" customFormat="1" x14ac:dyDescent="0.2">
      <c r="A32" s="37"/>
      <c r="B32" s="37"/>
      <c r="C32" s="37"/>
      <c r="D32" s="37"/>
      <c r="E32" s="14"/>
      <c r="F32" s="14"/>
      <c r="G32" s="14"/>
      <c r="H32" s="14"/>
      <c r="I32" s="14"/>
      <c r="J32" s="14"/>
      <c r="K32" s="14"/>
      <c r="L32" s="14"/>
      <c r="M32" s="14"/>
      <c r="N32" s="14"/>
      <c r="O32" s="14"/>
      <c r="P32" s="14"/>
      <c r="Q32" s="14"/>
      <c r="R32" s="14"/>
      <c r="S32" s="14"/>
      <c r="T32" s="14"/>
      <c r="U32" s="14"/>
      <c r="V32" s="14"/>
    </row>
    <row r="33" spans="1:23" s="19" customFormat="1" ht="15" x14ac:dyDescent="0.25">
      <c r="A33" s="37"/>
      <c r="B33" s="39"/>
      <c r="C33" s="39"/>
      <c r="D33" s="40"/>
      <c r="E33" s="37"/>
      <c r="F33" s="14"/>
      <c r="G33" s="14"/>
      <c r="H33" s="14"/>
      <c r="I33" s="14"/>
      <c r="J33" s="14"/>
      <c r="K33" s="14"/>
      <c r="L33" s="14"/>
      <c r="M33" s="14"/>
      <c r="N33" s="14"/>
      <c r="O33" s="14"/>
      <c r="P33" s="14"/>
      <c r="Q33" s="14"/>
      <c r="R33" s="14"/>
      <c r="S33" s="14"/>
      <c r="T33" s="14"/>
      <c r="U33" s="14"/>
      <c r="V33" s="14"/>
    </row>
    <row r="34" spans="1:23" s="19" customFormat="1" x14ac:dyDescent="0.2">
      <c r="A34" s="37"/>
      <c r="E34" s="12"/>
      <c r="F34" s="14"/>
      <c r="G34" s="14"/>
      <c r="H34" s="14"/>
      <c r="I34" s="14"/>
      <c r="J34" s="14"/>
      <c r="K34" s="14"/>
      <c r="L34" s="14"/>
      <c r="M34" s="14"/>
      <c r="N34" s="14"/>
      <c r="O34" s="14"/>
      <c r="P34" s="14"/>
      <c r="Q34" s="14"/>
      <c r="R34" s="14"/>
      <c r="S34" s="14"/>
      <c r="T34" s="14"/>
      <c r="U34" s="14"/>
      <c r="V34" s="14"/>
    </row>
    <row r="35" spans="1:23" s="19" customFormat="1" ht="21" x14ac:dyDescent="0.35">
      <c r="A35" s="37"/>
      <c r="B35" s="20" t="s">
        <v>56</v>
      </c>
      <c r="C35" s="20"/>
      <c r="D35" s="20"/>
      <c r="E35" s="24"/>
      <c r="F35" s="24"/>
      <c r="G35" s="24"/>
      <c r="H35" s="24"/>
      <c r="I35" s="24"/>
      <c r="J35" s="24"/>
      <c r="K35" s="24"/>
      <c r="L35" s="24"/>
      <c r="M35" s="24"/>
      <c r="N35" s="24"/>
      <c r="O35" s="24"/>
      <c r="P35" s="24"/>
      <c r="Q35" s="24"/>
      <c r="R35" s="24"/>
      <c r="S35" s="24"/>
      <c r="T35" s="24"/>
      <c r="U35" s="24"/>
      <c r="V35" s="24"/>
      <c r="W35" s="20"/>
    </row>
    <row r="36" spans="1:23" s="19" customFormat="1" x14ac:dyDescent="0.2">
      <c r="A36" s="37"/>
      <c r="E36" s="12"/>
      <c r="F36" s="14"/>
      <c r="G36" s="14"/>
      <c r="H36" s="14"/>
      <c r="I36" s="14"/>
      <c r="J36" s="14"/>
      <c r="K36" s="14"/>
      <c r="L36" s="14"/>
      <c r="M36" s="14"/>
      <c r="N36" s="14"/>
      <c r="O36" s="14"/>
      <c r="P36" s="14"/>
      <c r="Q36" s="14"/>
      <c r="R36" s="14"/>
      <c r="S36" s="14"/>
      <c r="T36" s="14"/>
      <c r="U36" s="14"/>
      <c r="V36" s="14"/>
    </row>
    <row r="37" spans="1:23" s="19" customFormat="1" ht="18.75" x14ac:dyDescent="0.3">
      <c r="A37" s="37"/>
      <c r="B37" s="35" t="s">
        <v>55</v>
      </c>
      <c r="C37" s="35"/>
      <c r="E37" s="12"/>
      <c r="F37" s="14"/>
      <c r="G37" s="14"/>
      <c r="H37" s="14"/>
      <c r="I37" s="14"/>
      <c r="J37" s="14"/>
      <c r="K37" s="14"/>
      <c r="L37" s="14"/>
      <c r="M37" s="14"/>
      <c r="N37" s="14"/>
      <c r="O37" s="14"/>
      <c r="P37" s="14"/>
      <c r="Q37" s="14"/>
      <c r="R37" s="14"/>
      <c r="S37" s="14"/>
      <c r="T37" s="14"/>
      <c r="U37" s="14"/>
      <c r="V37" s="14"/>
    </row>
    <row r="38" spans="1:23" s="19" customFormat="1" x14ac:dyDescent="0.2">
      <c r="A38" s="37"/>
      <c r="B38" s="37"/>
      <c r="C38" s="37"/>
      <c r="D38" s="37"/>
      <c r="E38" s="140" t="s">
        <v>58</v>
      </c>
      <c r="F38" s="140"/>
      <c r="G38" s="140"/>
      <c r="H38" s="140"/>
      <c r="I38" s="140"/>
      <c r="J38" s="140"/>
      <c r="K38" s="140"/>
      <c r="L38" s="140"/>
      <c r="M38" s="140"/>
      <c r="N38" s="140"/>
      <c r="O38" s="140"/>
      <c r="P38" s="140"/>
      <c r="Q38" s="140"/>
      <c r="R38" s="140"/>
      <c r="S38" s="140"/>
      <c r="T38" s="140"/>
      <c r="U38" s="140"/>
      <c r="V38" s="140"/>
    </row>
    <row r="39" spans="1:23" s="19" customFormat="1" x14ac:dyDescent="0.2">
      <c r="A39" s="37"/>
      <c r="B39" s="27"/>
      <c r="C39" s="27"/>
      <c r="D39" s="31"/>
      <c r="E39" s="10">
        <f t="shared" ref="E39:V39" si="5">E18</f>
        <v>2018</v>
      </c>
      <c r="F39" s="10">
        <f t="shared" si="5"/>
        <v>2019</v>
      </c>
      <c r="G39" s="10">
        <f t="shared" si="5"/>
        <v>2020</v>
      </c>
      <c r="H39" s="10">
        <f t="shared" si="5"/>
        <v>2021</v>
      </c>
      <c r="I39" s="10">
        <f t="shared" si="5"/>
        <v>2022</v>
      </c>
      <c r="J39" s="10">
        <f t="shared" si="5"/>
        <v>2023</v>
      </c>
      <c r="K39" s="10">
        <f t="shared" si="5"/>
        <v>2024</v>
      </c>
      <c r="L39" s="10">
        <f t="shared" si="5"/>
        <v>2025</v>
      </c>
      <c r="M39" s="10">
        <f t="shared" si="5"/>
        <v>2026</v>
      </c>
      <c r="N39" s="10">
        <f t="shared" si="5"/>
        <v>2027</v>
      </c>
      <c r="O39" s="10">
        <f t="shared" si="5"/>
        <v>2028</v>
      </c>
      <c r="P39" s="10">
        <f t="shared" si="5"/>
        <v>2029</v>
      </c>
      <c r="Q39" s="10">
        <f t="shared" si="5"/>
        <v>2030</v>
      </c>
      <c r="R39" s="10">
        <f t="shared" si="5"/>
        <v>2031</v>
      </c>
      <c r="S39" s="10">
        <f t="shared" si="5"/>
        <v>2032</v>
      </c>
      <c r="T39" s="10">
        <f t="shared" si="5"/>
        <v>2033</v>
      </c>
      <c r="U39" s="10">
        <f t="shared" si="5"/>
        <v>2034</v>
      </c>
      <c r="V39" s="10" t="str">
        <f t="shared" si="5"/>
        <v>31-04-2035</v>
      </c>
    </row>
    <row r="40" spans="1:23" s="19" customFormat="1" x14ac:dyDescent="0.2">
      <c r="A40" s="37"/>
      <c r="B40" s="37" t="s">
        <v>32</v>
      </c>
      <c r="C40" s="37"/>
      <c r="D40" s="37"/>
      <c r="E40" s="11">
        <f t="shared" ref="E40:U40" si="6">SUM(E$19:E$24)</f>
        <v>52</v>
      </c>
      <c r="F40" s="11">
        <f t="shared" si="6"/>
        <v>52</v>
      </c>
      <c r="G40" s="11">
        <f t="shared" si="6"/>
        <v>52</v>
      </c>
      <c r="H40" s="11">
        <f t="shared" si="6"/>
        <v>48</v>
      </c>
      <c r="I40" s="11">
        <f t="shared" si="6"/>
        <v>48</v>
      </c>
      <c r="J40" s="11">
        <f t="shared" si="6"/>
        <v>48</v>
      </c>
      <c r="K40" s="11">
        <f t="shared" si="6"/>
        <v>48</v>
      </c>
      <c r="L40" s="11">
        <f t="shared" si="6"/>
        <v>48</v>
      </c>
      <c r="M40" s="11">
        <f t="shared" si="6"/>
        <v>45</v>
      </c>
      <c r="N40" s="11">
        <f t="shared" si="6"/>
        <v>37</v>
      </c>
      <c r="O40" s="11">
        <f t="shared" si="6"/>
        <v>37</v>
      </c>
      <c r="P40" s="11">
        <f t="shared" si="6"/>
        <v>37</v>
      </c>
      <c r="Q40" s="11">
        <f t="shared" si="6"/>
        <v>37</v>
      </c>
      <c r="R40" s="11">
        <f t="shared" si="6"/>
        <v>30</v>
      </c>
      <c r="S40" s="11">
        <f t="shared" si="6"/>
        <v>25</v>
      </c>
      <c r="T40" s="11">
        <f t="shared" si="6"/>
        <v>23</v>
      </c>
      <c r="U40" s="11">
        <f t="shared" si="6"/>
        <v>6</v>
      </c>
      <c r="V40" s="11">
        <f>SUM(V$19:V$24)/12*4</f>
        <v>1.3333333333333333</v>
      </c>
    </row>
    <row r="41" spans="1:23" s="19" customFormat="1" ht="24" x14ac:dyDescent="0.2">
      <c r="A41" s="37"/>
      <c r="B41" s="33" t="s">
        <v>69</v>
      </c>
      <c r="C41" s="33"/>
      <c r="D41" s="37"/>
      <c r="E41" s="11">
        <f>FLOOR(E40/10,1)</f>
        <v>5</v>
      </c>
      <c r="F41" s="11">
        <f t="shared" ref="F41:O41" si="7">FLOOR(F40/10,1)</f>
        <v>5</v>
      </c>
      <c r="G41" s="11">
        <f t="shared" si="7"/>
        <v>5</v>
      </c>
      <c r="H41" s="11">
        <f t="shared" si="7"/>
        <v>4</v>
      </c>
      <c r="I41" s="11">
        <f t="shared" si="7"/>
        <v>4</v>
      </c>
      <c r="J41" s="11">
        <f t="shared" si="7"/>
        <v>4</v>
      </c>
      <c r="K41" s="11">
        <f t="shared" si="7"/>
        <v>4</v>
      </c>
      <c r="L41" s="11">
        <f t="shared" si="7"/>
        <v>4</v>
      </c>
      <c r="M41" s="11">
        <f t="shared" si="7"/>
        <v>4</v>
      </c>
      <c r="N41" s="11">
        <f t="shared" si="7"/>
        <v>3</v>
      </c>
      <c r="O41" s="11">
        <f t="shared" si="7"/>
        <v>3</v>
      </c>
      <c r="P41" s="11">
        <f>FLOOR(P40/10,1)</f>
        <v>3</v>
      </c>
      <c r="Q41" s="11">
        <f t="shared" ref="Q41" si="8">FLOOR(Q40/10,1)</f>
        <v>3</v>
      </c>
      <c r="R41" s="11">
        <f t="shared" ref="R41" si="9">FLOOR(R40/10,1)</f>
        <v>3</v>
      </c>
      <c r="S41" s="11">
        <f t="shared" ref="S41" si="10">FLOOR(S40/10,1)</f>
        <v>2</v>
      </c>
      <c r="T41" s="11">
        <f t="shared" ref="T41" si="11">FLOOR(T40/10,1)</f>
        <v>2</v>
      </c>
      <c r="U41" s="11">
        <f t="shared" ref="U41" si="12">FLOOR(U40/10,1)</f>
        <v>0</v>
      </c>
      <c r="V41" s="11">
        <f t="shared" ref="V41" si="13">FLOOR(V40/10,1)</f>
        <v>0</v>
      </c>
    </row>
    <row r="42" spans="1:23" s="19" customFormat="1" x14ac:dyDescent="0.2">
      <c r="A42" s="37"/>
      <c r="B42" s="37" t="s">
        <v>70</v>
      </c>
      <c r="C42" s="37"/>
      <c r="D42" s="37"/>
      <c r="E42" s="11">
        <f>Tarieven!$E$24*E41</f>
        <v>10</v>
      </c>
      <c r="F42" s="11">
        <f>Tarieven!$E$24*F41</f>
        <v>10</v>
      </c>
      <c r="G42" s="11">
        <f>Tarieven!$E$24*G41</f>
        <v>10</v>
      </c>
      <c r="H42" s="11">
        <f>Tarieven!$E$24*H41</f>
        <v>8</v>
      </c>
      <c r="I42" s="11">
        <f>Tarieven!$E$24*I41</f>
        <v>8</v>
      </c>
      <c r="J42" s="11">
        <f>Tarieven!$E$24*J41</f>
        <v>8</v>
      </c>
      <c r="K42" s="11">
        <f>Tarieven!$E$24*K41</f>
        <v>8</v>
      </c>
      <c r="L42" s="11">
        <f>Tarieven!$E$24*L41</f>
        <v>8</v>
      </c>
      <c r="M42" s="11">
        <f>Tarieven!$E$24*M41</f>
        <v>8</v>
      </c>
      <c r="N42" s="11">
        <f>Tarieven!$E$24*N41</f>
        <v>6</v>
      </c>
      <c r="O42" s="11">
        <f>Tarieven!$E$24*O41</f>
        <v>6</v>
      </c>
      <c r="P42" s="11">
        <f>Tarieven!$E$24*P41</f>
        <v>6</v>
      </c>
      <c r="Q42" s="11">
        <f>Tarieven!$E$24*Q41</f>
        <v>6</v>
      </c>
      <c r="R42" s="11">
        <f>Tarieven!$E$24*R41</f>
        <v>6</v>
      </c>
      <c r="S42" s="11">
        <f>Tarieven!$E$24*S41</f>
        <v>4</v>
      </c>
      <c r="T42" s="11">
        <f>Tarieven!$E$24*T41</f>
        <v>4</v>
      </c>
      <c r="U42" s="11">
        <f>Tarieven!$E$24*U41</f>
        <v>0</v>
      </c>
      <c r="V42" s="11">
        <f>Tarieven!$E$24*V41</f>
        <v>0</v>
      </c>
    </row>
    <row r="43" spans="1:23" s="19" customFormat="1" x14ac:dyDescent="0.2">
      <c r="A43" s="37"/>
      <c r="B43" s="37"/>
      <c r="C43" s="37"/>
      <c r="D43" s="37"/>
      <c r="E43" s="12"/>
      <c r="F43" s="12"/>
      <c r="G43" s="12"/>
      <c r="H43" s="12"/>
      <c r="I43" s="12"/>
      <c r="J43" s="12"/>
      <c r="K43" s="12"/>
      <c r="L43" s="12"/>
      <c r="M43" s="12"/>
      <c r="N43" s="12"/>
      <c r="O43" s="12"/>
      <c r="P43" s="12"/>
      <c r="Q43" s="12"/>
      <c r="R43" s="12"/>
      <c r="S43" s="12"/>
      <c r="T43" s="12"/>
      <c r="U43" s="12"/>
      <c r="V43" s="12"/>
    </row>
    <row r="44" spans="1:23" s="19" customFormat="1" x14ac:dyDescent="0.2">
      <c r="A44" s="37" t="s">
        <v>48</v>
      </c>
      <c r="B44" s="37" t="s">
        <v>71</v>
      </c>
      <c r="C44" s="37"/>
      <c r="D44" s="37"/>
      <c r="E44" s="8">
        <f>E42*Tarieven!$E$16</f>
        <v>0</v>
      </c>
      <c r="F44" s="8">
        <f>F42*Tarieven!$E$16</f>
        <v>0</v>
      </c>
      <c r="G44" s="8">
        <f>G42*Tarieven!$E$16</f>
        <v>0</v>
      </c>
      <c r="H44" s="8">
        <f>H42*Tarieven!$E$16</f>
        <v>0</v>
      </c>
      <c r="I44" s="8">
        <f>I42*Tarieven!$E$16</f>
        <v>0</v>
      </c>
      <c r="J44" s="8">
        <f>J42*Tarieven!$E$16</f>
        <v>0</v>
      </c>
      <c r="K44" s="8">
        <f>K42*Tarieven!$E$16</f>
        <v>0</v>
      </c>
      <c r="L44" s="8">
        <f>L42*Tarieven!$E$16</f>
        <v>0</v>
      </c>
      <c r="M44" s="8">
        <f>M42*Tarieven!$E$16</f>
        <v>0</v>
      </c>
      <c r="N44" s="8">
        <f>N42*Tarieven!$E$16</f>
        <v>0</v>
      </c>
      <c r="O44" s="8">
        <f>O42*Tarieven!$E$16</f>
        <v>0</v>
      </c>
      <c r="P44" s="8">
        <f>P42*Tarieven!$E$16</f>
        <v>0</v>
      </c>
      <c r="Q44" s="8">
        <f>Q42*Tarieven!$E$16</f>
        <v>0</v>
      </c>
      <c r="R44" s="8">
        <f>R42*Tarieven!$E$16</f>
        <v>0</v>
      </c>
      <c r="S44" s="8">
        <f>S42*Tarieven!$E$16</f>
        <v>0</v>
      </c>
      <c r="T44" s="8">
        <f>T42*Tarieven!$E$16</f>
        <v>0</v>
      </c>
      <c r="U44" s="8">
        <f>U42*Tarieven!$E$16</f>
        <v>0</v>
      </c>
      <c r="V44" s="8">
        <f>V42*Tarieven!$E$16</f>
        <v>0</v>
      </c>
    </row>
    <row r="45" spans="1:23" s="19" customFormat="1" ht="13.5" thickBot="1" x14ac:dyDescent="0.25">
      <c r="A45" s="37" t="s">
        <v>49</v>
      </c>
      <c r="B45" s="37" t="s">
        <v>145</v>
      </c>
      <c r="C45" s="37"/>
      <c r="D45" s="37"/>
      <c r="E45" s="9">
        <f>Tarieven!$E$19*E41</f>
        <v>0</v>
      </c>
      <c r="F45" s="9">
        <f>Tarieven!$E$19*F41</f>
        <v>0</v>
      </c>
      <c r="G45" s="9">
        <f>Tarieven!$E$19*G41</f>
        <v>0</v>
      </c>
      <c r="H45" s="9">
        <f>Tarieven!$E$19*H41</f>
        <v>0</v>
      </c>
      <c r="I45" s="9">
        <f>Tarieven!$E$19*I41</f>
        <v>0</v>
      </c>
      <c r="J45" s="9">
        <f>Tarieven!$E$19*J41</f>
        <v>0</v>
      </c>
      <c r="K45" s="9">
        <f>Tarieven!$E$19*K41</f>
        <v>0</v>
      </c>
      <c r="L45" s="9">
        <f>Tarieven!$E$19*L41</f>
        <v>0</v>
      </c>
      <c r="M45" s="9">
        <f>Tarieven!$E$19*M41</f>
        <v>0</v>
      </c>
      <c r="N45" s="9">
        <f>Tarieven!$E$19*N41</f>
        <v>0</v>
      </c>
      <c r="O45" s="9">
        <f>Tarieven!$E$19*O41</f>
        <v>0</v>
      </c>
      <c r="P45" s="9">
        <f>Tarieven!$E$19*P41</f>
        <v>0</v>
      </c>
      <c r="Q45" s="9">
        <f>Tarieven!$E$19*Q41</f>
        <v>0</v>
      </c>
      <c r="R45" s="9">
        <f>Tarieven!$E$19*R41</f>
        <v>0</v>
      </c>
      <c r="S45" s="9">
        <f>Tarieven!$E$19*S41</f>
        <v>0</v>
      </c>
      <c r="T45" s="9">
        <f>Tarieven!$E$19*T41</f>
        <v>0</v>
      </c>
      <c r="U45" s="9">
        <f>Tarieven!$E$19*U41</f>
        <v>0</v>
      </c>
      <c r="V45" s="9">
        <f>Tarieven!$E$19*V41</f>
        <v>0</v>
      </c>
    </row>
    <row r="46" spans="1:23" s="19" customFormat="1" ht="13.5" thickTop="1" x14ac:dyDescent="0.2">
      <c r="A46" s="37"/>
      <c r="B46" s="37"/>
      <c r="C46" s="37"/>
      <c r="D46" s="37"/>
      <c r="E46" s="41">
        <f>SUM(E44:E45)</f>
        <v>0</v>
      </c>
      <c r="F46" s="41">
        <f t="shared" ref="F46:V46" si="14">SUM(F44:F45)</f>
        <v>0</v>
      </c>
      <c r="G46" s="41">
        <f t="shared" si="14"/>
        <v>0</v>
      </c>
      <c r="H46" s="41">
        <f t="shared" si="14"/>
        <v>0</v>
      </c>
      <c r="I46" s="41">
        <f t="shared" si="14"/>
        <v>0</v>
      </c>
      <c r="J46" s="41">
        <f t="shared" si="14"/>
        <v>0</v>
      </c>
      <c r="K46" s="41">
        <f t="shared" si="14"/>
        <v>0</v>
      </c>
      <c r="L46" s="41">
        <f t="shared" si="14"/>
        <v>0</v>
      </c>
      <c r="M46" s="41">
        <f t="shared" si="14"/>
        <v>0</v>
      </c>
      <c r="N46" s="41">
        <f t="shared" si="14"/>
        <v>0</v>
      </c>
      <c r="O46" s="41">
        <f t="shared" si="14"/>
        <v>0</v>
      </c>
      <c r="P46" s="41">
        <f t="shared" si="14"/>
        <v>0</v>
      </c>
      <c r="Q46" s="41">
        <f t="shared" si="14"/>
        <v>0</v>
      </c>
      <c r="R46" s="41">
        <f t="shared" si="14"/>
        <v>0</v>
      </c>
      <c r="S46" s="41">
        <f t="shared" si="14"/>
        <v>0</v>
      </c>
      <c r="T46" s="41">
        <f t="shared" si="14"/>
        <v>0</v>
      </c>
      <c r="U46" s="41">
        <f t="shared" si="14"/>
        <v>0</v>
      </c>
      <c r="V46" s="41">
        <f t="shared" si="14"/>
        <v>0</v>
      </c>
      <c r="W46" s="16">
        <f>SUM(E46:V46)</f>
        <v>0</v>
      </c>
    </row>
    <row r="47" spans="1:23" s="19" customFormat="1" x14ac:dyDescent="0.2">
      <c r="A47" s="37"/>
      <c r="B47" s="37"/>
      <c r="C47" s="37"/>
      <c r="D47" s="37"/>
      <c r="E47" s="12"/>
      <c r="F47" s="14"/>
      <c r="G47" s="14"/>
      <c r="H47" s="14"/>
      <c r="I47" s="14"/>
      <c r="J47" s="14"/>
      <c r="K47" s="14"/>
      <c r="L47" s="14"/>
      <c r="M47" s="14"/>
      <c r="N47" s="14"/>
      <c r="O47" s="14"/>
      <c r="P47" s="14"/>
      <c r="Q47" s="14"/>
      <c r="R47" s="14"/>
      <c r="S47" s="14"/>
      <c r="T47" s="14"/>
      <c r="U47" s="14"/>
      <c r="V47" s="14"/>
    </row>
    <row r="48" spans="1:23" s="19" customFormat="1" ht="18.75" x14ac:dyDescent="0.3">
      <c r="A48" s="37"/>
      <c r="B48" s="35" t="s">
        <v>147</v>
      </c>
      <c r="C48" s="35"/>
      <c r="D48" s="37"/>
      <c r="E48" s="12"/>
      <c r="F48" s="14"/>
      <c r="G48" s="14"/>
      <c r="H48" s="14"/>
      <c r="I48" s="14"/>
      <c r="J48" s="14"/>
      <c r="K48" s="14"/>
      <c r="L48" s="14"/>
      <c r="M48" s="14"/>
      <c r="N48" s="14"/>
      <c r="O48" s="14"/>
      <c r="P48" s="14"/>
      <c r="Q48" s="14"/>
      <c r="R48" s="14"/>
      <c r="S48" s="14"/>
      <c r="T48" s="14"/>
      <c r="U48" s="14"/>
      <c r="V48" s="14"/>
    </row>
    <row r="49" spans="1:23" s="19" customFormat="1" x14ac:dyDescent="0.2">
      <c r="A49" s="37"/>
      <c r="B49" s="37"/>
      <c r="C49" s="37"/>
      <c r="D49" s="37"/>
      <c r="E49" s="140" t="str">
        <f>E38</f>
        <v>volume gerelateerd aan de verwachte installed base</v>
      </c>
      <c r="F49" s="140"/>
      <c r="G49" s="140"/>
      <c r="H49" s="140"/>
      <c r="I49" s="140"/>
      <c r="J49" s="140"/>
      <c r="K49" s="140"/>
      <c r="L49" s="140"/>
      <c r="M49" s="140"/>
      <c r="N49" s="140"/>
      <c r="O49" s="140"/>
      <c r="P49" s="140"/>
      <c r="Q49" s="140"/>
      <c r="R49" s="140"/>
      <c r="S49" s="140"/>
      <c r="T49" s="140"/>
      <c r="U49" s="140"/>
      <c r="V49" s="140"/>
    </row>
    <row r="50" spans="1:23" s="19" customFormat="1" x14ac:dyDescent="0.2">
      <c r="A50" s="37"/>
      <c r="B50" s="37"/>
      <c r="C50" s="37"/>
      <c r="D50" s="37"/>
      <c r="E50" s="13">
        <f>E39</f>
        <v>2018</v>
      </c>
      <c r="F50" s="13">
        <f t="shared" ref="F50:V50" si="15">F39</f>
        <v>2019</v>
      </c>
      <c r="G50" s="13">
        <f t="shared" si="15"/>
        <v>2020</v>
      </c>
      <c r="H50" s="13">
        <f t="shared" si="15"/>
        <v>2021</v>
      </c>
      <c r="I50" s="13">
        <f t="shared" si="15"/>
        <v>2022</v>
      </c>
      <c r="J50" s="13">
        <f t="shared" si="15"/>
        <v>2023</v>
      </c>
      <c r="K50" s="13">
        <f t="shared" si="15"/>
        <v>2024</v>
      </c>
      <c r="L50" s="13">
        <f t="shared" si="15"/>
        <v>2025</v>
      </c>
      <c r="M50" s="13">
        <f t="shared" si="15"/>
        <v>2026</v>
      </c>
      <c r="N50" s="13">
        <f t="shared" si="15"/>
        <v>2027</v>
      </c>
      <c r="O50" s="13">
        <f t="shared" si="15"/>
        <v>2028</v>
      </c>
      <c r="P50" s="13">
        <f t="shared" si="15"/>
        <v>2029</v>
      </c>
      <c r="Q50" s="13">
        <f t="shared" si="15"/>
        <v>2030</v>
      </c>
      <c r="R50" s="13">
        <f t="shared" si="15"/>
        <v>2031</v>
      </c>
      <c r="S50" s="13">
        <f t="shared" si="15"/>
        <v>2032</v>
      </c>
      <c r="T50" s="13">
        <f t="shared" si="15"/>
        <v>2033</v>
      </c>
      <c r="U50" s="13">
        <f t="shared" si="15"/>
        <v>2034</v>
      </c>
      <c r="V50" s="13" t="str">
        <f t="shared" si="15"/>
        <v>31-04-2035</v>
      </c>
    </row>
    <row r="51" spans="1:23" s="19" customFormat="1" x14ac:dyDescent="0.2">
      <c r="A51" s="37"/>
      <c r="B51" s="37" t="s">
        <v>32</v>
      </c>
      <c r="C51" s="37"/>
      <c r="D51" s="37"/>
      <c r="E51" s="11">
        <f t="shared" ref="E51:U51" si="16">SUM(E$19:E$24)</f>
        <v>52</v>
      </c>
      <c r="F51" s="11">
        <f t="shared" si="16"/>
        <v>52</v>
      </c>
      <c r="G51" s="11">
        <f t="shared" si="16"/>
        <v>52</v>
      </c>
      <c r="H51" s="11">
        <f t="shared" si="16"/>
        <v>48</v>
      </c>
      <c r="I51" s="11">
        <f t="shared" si="16"/>
        <v>48</v>
      </c>
      <c r="J51" s="11">
        <f t="shared" si="16"/>
        <v>48</v>
      </c>
      <c r="K51" s="11">
        <f t="shared" si="16"/>
        <v>48</v>
      </c>
      <c r="L51" s="11">
        <f t="shared" si="16"/>
        <v>48</v>
      </c>
      <c r="M51" s="11">
        <f t="shared" si="16"/>
        <v>45</v>
      </c>
      <c r="N51" s="11">
        <f t="shared" si="16"/>
        <v>37</v>
      </c>
      <c r="O51" s="11">
        <f t="shared" si="16"/>
        <v>37</v>
      </c>
      <c r="P51" s="11">
        <f t="shared" si="16"/>
        <v>37</v>
      </c>
      <c r="Q51" s="11">
        <f t="shared" si="16"/>
        <v>37</v>
      </c>
      <c r="R51" s="11">
        <f t="shared" si="16"/>
        <v>30</v>
      </c>
      <c r="S51" s="11">
        <f t="shared" si="16"/>
        <v>25</v>
      </c>
      <c r="T51" s="11">
        <f t="shared" si="16"/>
        <v>23</v>
      </c>
      <c r="U51" s="11">
        <f t="shared" si="16"/>
        <v>6</v>
      </c>
      <c r="V51" s="11">
        <f>SUM(V$19:V$24)/12*4</f>
        <v>1.3333333333333333</v>
      </c>
    </row>
    <row r="52" spans="1:23" s="19" customFormat="1" ht="36" x14ac:dyDescent="0.2">
      <c r="A52" s="37"/>
      <c r="B52" s="33" t="s">
        <v>121</v>
      </c>
      <c r="C52" s="33"/>
      <c r="D52" s="37"/>
      <c r="E52" s="11">
        <f>FLOOR(E51/20,1)</f>
        <v>2</v>
      </c>
      <c r="F52" s="11">
        <f t="shared" ref="F52:V52" si="17">FLOOR(F51/20,1)</f>
        <v>2</v>
      </c>
      <c r="G52" s="11">
        <f t="shared" si="17"/>
        <v>2</v>
      </c>
      <c r="H52" s="11">
        <f t="shared" si="17"/>
        <v>2</v>
      </c>
      <c r="I52" s="11">
        <f t="shared" si="17"/>
        <v>2</v>
      </c>
      <c r="J52" s="11">
        <f t="shared" si="17"/>
        <v>2</v>
      </c>
      <c r="K52" s="11">
        <f t="shared" si="17"/>
        <v>2</v>
      </c>
      <c r="L52" s="11">
        <f t="shared" si="17"/>
        <v>2</v>
      </c>
      <c r="M52" s="11">
        <f t="shared" si="17"/>
        <v>2</v>
      </c>
      <c r="N52" s="11">
        <f t="shared" si="17"/>
        <v>1</v>
      </c>
      <c r="O52" s="11">
        <f t="shared" si="17"/>
        <v>1</v>
      </c>
      <c r="P52" s="11">
        <f t="shared" si="17"/>
        <v>1</v>
      </c>
      <c r="Q52" s="11">
        <f t="shared" si="17"/>
        <v>1</v>
      </c>
      <c r="R52" s="11">
        <f t="shared" si="17"/>
        <v>1</v>
      </c>
      <c r="S52" s="11">
        <f t="shared" si="17"/>
        <v>1</v>
      </c>
      <c r="T52" s="11">
        <f t="shared" si="17"/>
        <v>1</v>
      </c>
      <c r="U52" s="11">
        <f t="shared" si="17"/>
        <v>0</v>
      </c>
      <c r="V52" s="11">
        <f t="shared" si="17"/>
        <v>0</v>
      </c>
    </row>
    <row r="53" spans="1:23" s="19" customFormat="1" x14ac:dyDescent="0.2">
      <c r="A53" s="37"/>
      <c r="B53" s="37" t="s">
        <v>72</v>
      </c>
      <c r="C53" s="37"/>
      <c r="D53" s="37"/>
      <c r="E53" s="11">
        <f>Tarieven!$E$25*E52</f>
        <v>2</v>
      </c>
      <c r="F53" s="11">
        <f>Tarieven!$E$25*F52</f>
        <v>2</v>
      </c>
      <c r="G53" s="11">
        <f>Tarieven!$E$25*G52</f>
        <v>2</v>
      </c>
      <c r="H53" s="11">
        <f>Tarieven!$E$25*H52</f>
        <v>2</v>
      </c>
      <c r="I53" s="11">
        <f>Tarieven!$E$25*I52</f>
        <v>2</v>
      </c>
      <c r="J53" s="11">
        <f>Tarieven!$E$25*J52</f>
        <v>2</v>
      </c>
      <c r="K53" s="11">
        <f>Tarieven!$E$25*K52</f>
        <v>2</v>
      </c>
      <c r="L53" s="11">
        <f>Tarieven!$E$25*L52</f>
        <v>2</v>
      </c>
      <c r="M53" s="11">
        <f>Tarieven!$E$25*M52</f>
        <v>2</v>
      </c>
      <c r="N53" s="11">
        <f>Tarieven!$E$25*N52</f>
        <v>1</v>
      </c>
      <c r="O53" s="11">
        <f>Tarieven!$E$25*O52</f>
        <v>1</v>
      </c>
      <c r="P53" s="11">
        <f>Tarieven!$E$25*P52</f>
        <v>1</v>
      </c>
      <c r="Q53" s="11">
        <f>Tarieven!$E$25*Q52</f>
        <v>1</v>
      </c>
      <c r="R53" s="11">
        <f>Tarieven!$E$25*R52</f>
        <v>1</v>
      </c>
      <c r="S53" s="11">
        <f>Tarieven!$E$25*S52</f>
        <v>1</v>
      </c>
      <c r="T53" s="11">
        <f>Tarieven!$E$25*T52</f>
        <v>1</v>
      </c>
      <c r="U53" s="11">
        <f>Tarieven!$E$25*U52</f>
        <v>0</v>
      </c>
      <c r="V53" s="11">
        <f>Tarieven!$E$25*V52</f>
        <v>0</v>
      </c>
    </row>
    <row r="54" spans="1:23" s="19" customFormat="1" x14ac:dyDescent="0.2">
      <c r="A54" s="37"/>
      <c r="B54" s="37"/>
      <c r="C54" s="37"/>
      <c r="D54" s="37"/>
      <c r="E54" s="12"/>
      <c r="F54" s="14"/>
      <c r="G54" s="14"/>
      <c r="H54" s="14"/>
      <c r="I54" s="14"/>
      <c r="J54" s="14"/>
      <c r="K54" s="14"/>
      <c r="L54" s="14"/>
      <c r="M54" s="14"/>
      <c r="N54" s="14"/>
      <c r="O54" s="14"/>
      <c r="P54" s="14"/>
      <c r="Q54" s="14"/>
      <c r="R54" s="14"/>
      <c r="S54" s="14"/>
      <c r="T54" s="14"/>
      <c r="U54" s="14"/>
      <c r="V54" s="14"/>
    </row>
    <row r="55" spans="1:23" s="19" customFormat="1" x14ac:dyDescent="0.2">
      <c r="A55" s="37" t="s">
        <v>48</v>
      </c>
      <c r="B55" s="37" t="s">
        <v>148</v>
      </c>
      <c r="C55" s="37"/>
      <c r="D55" s="37"/>
      <c r="E55" s="8">
        <f>E53*Tarieven!$E$16</f>
        <v>0</v>
      </c>
      <c r="F55" s="8">
        <f>F53*Tarieven!$E$16</f>
        <v>0</v>
      </c>
      <c r="G55" s="8">
        <f>G53*Tarieven!$E$16</f>
        <v>0</v>
      </c>
      <c r="H55" s="8">
        <f>H53*Tarieven!$E$16</f>
        <v>0</v>
      </c>
      <c r="I55" s="8">
        <f>I53*Tarieven!$E$16</f>
        <v>0</v>
      </c>
      <c r="J55" s="8">
        <f>J53*Tarieven!$E$16</f>
        <v>0</v>
      </c>
      <c r="K55" s="8">
        <f>K53*Tarieven!$E$16</f>
        <v>0</v>
      </c>
      <c r="L55" s="8">
        <f>L53*Tarieven!$E$16</f>
        <v>0</v>
      </c>
      <c r="M55" s="8">
        <f>M53*Tarieven!$E$16</f>
        <v>0</v>
      </c>
      <c r="N55" s="8">
        <f>N53*Tarieven!$E$16</f>
        <v>0</v>
      </c>
      <c r="O55" s="8">
        <f>O53*Tarieven!$E$16</f>
        <v>0</v>
      </c>
      <c r="P55" s="8">
        <f>P53*Tarieven!$E$16</f>
        <v>0</v>
      </c>
      <c r="Q55" s="8">
        <f>Q53*Tarieven!$E$16</f>
        <v>0</v>
      </c>
      <c r="R55" s="8">
        <f>R53*Tarieven!$E$16</f>
        <v>0</v>
      </c>
      <c r="S55" s="8">
        <f>S53*Tarieven!$E$16</f>
        <v>0</v>
      </c>
      <c r="T55" s="8">
        <f>T53*Tarieven!$E$16</f>
        <v>0</v>
      </c>
      <c r="U55" s="8">
        <f>U53*Tarieven!$E$16</f>
        <v>0</v>
      </c>
      <c r="V55" s="8">
        <f>V53*Tarieven!$E$16</f>
        <v>0</v>
      </c>
    </row>
    <row r="56" spans="1:23" s="19" customFormat="1" ht="13.5" thickBot="1" x14ac:dyDescent="0.25">
      <c r="A56" s="37" t="s">
        <v>49</v>
      </c>
      <c r="B56" s="37" t="s">
        <v>149</v>
      </c>
      <c r="C56" s="37"/>
      <c r="D56" s="37"/>
      <c r="E56" s="9">
        <f>Tarieven!$E$19*E52</f>
        <v>0</v>
      </c>
      <c r="F56" s="9">
        <f>Tarieven!$E$19*F52</f>
        <v>0</v>
      </c>
      <c r="G56" s="9">
        <f>Tarieven!$E$19*G52</f>
        <v>0</v>
      </c>
      <c r="H56" s="9">
        <f>Tarieven!$E$19*H52</f>
        <v>0</v>
      </c>
      <c r="I56" s="9">
        <f>Tarieven!$E$19*I52</f>
        <v>0</v>
      </c>
      <c r="J56" s="9">
        <f>Tarieven!$E$19*J52</f>
        <v>0</v>
      </c>
      <c r="K56" s="9">
        <f>Tarieven!$E$19*K52</f>
        <v>0</v>
      </c>
      <c r="L56" s="9">
        <f>Tarieven!$E$19*L52</f>
        <v>0</v>
      </c>
      <c r="M56" s="9">
        <f>Tarieven!$E$19*M52</f>
        <v>0</v>
      </c>
      <c r="N56" s="9">
        <f>Tarieven!$E$19*N52</f>
        <v>0</v>
      </c>
      <c r="O56" s="9">
        <f>Tarieven!$E$19*O52</f>
        <v>0</v>
      </c>
      <c r="P56" s="9">
        <f>Tarieven!$E$19*P52</f>
        <v>0</v>
      </c>
      <c r="Q56" s="9">
        <f>Tarieven!$E$19*Q52</f>
        <v>0</v>
      </c>
      <c r="R56" s="9">
        <f>Tarieven!$E$19*R52</f>
        <v>0</v>
      </c>
      <c r="S56" s="9">
        <f>Tarieven!$E$19*S52</f>
        <v>0</v>
      </c>
      <c r="T56" s="9">
        <f>Tarieven!$E$19*T52</f>
        <v>0</v>
      </c>
      <c r="U56" s="9">
        <f>Tarieven!$E$19*U52</f>
        <v>0</v>
      </c>
      <c r="V56" s="9">
        <f>Tarieven!$E$19*V52</f>
        <v>0</v>
      </c>
    </row>
    <row r="57" spans="1:23" s="19" customFormat="1" ht="13.5" thickTop="1" x14ac:dyDescent="0.2">
      <c r="A57" s="37"/>
      <c r="B57" s="37"/>
      <c r="C57" s="37"/>
      <c r="D57" s="37"/>
      <c r="E57" s="41">
        <f>SUM(E55:E56)</f>
        <v>0</v>
      </c>
      <c r="F57" s="41">
        <f t="shared" ref="F57:V57" si="18">SUM(F55:F56)</f>
        <v>0</v>
      </c>
      <c r="G57" s="41">
        <f t="shared" si="18"/>
        <v>0</v>
      </c>
      <c r="H57" s="41">
        <f t="shared" si="18"/>
        <v>0</v>
      </c>
      <c r="I57" s="41">
        <f t="shared" si="18"/>
        <v>0</v>
      </c>
      <c r="J57" s="41">
        <f t="shared" si="18"/>
        <v>0</v>
      </c>
      <c r="K57" s="41">
        <f t="shared" si="18"/>
        <v>0</v>
      </c>
      <c r="L57" s="41">
        <f t="shared" si="18"/>
        <v>0</v>
      </c>
      <c r="M57" s="41">
        <f t="shared" si="18"/>
        <v>0</v>
      </c>
      <c r="N57" s="41">
        <f t="shared" si="18"/>
        <v>0</v>
      </c>
      <c r="O57" s="41">
        <f t="shared" si="18"/>
        <v>0</v>
      </c>
      <c r="P57" s="41">
        <f t="shared" si="18"/>
        <v>0</v>
      </c>
      <c r="Q57" s="41">
        <f t="shared" si="18"/>
        <v>0</v>
      </c>
      <c r="R57" s="41">
        <f t="shared" si="18"/>
        <v>0</v>
      </c>
      <c r="S57" s="41">
        <f t="shared" si="18"/>
        <v>0</v>
      </c>
      <c r="T57" s="41">
        <f t="shared" si="18"/>
        <v>0</v>
      </c>
      <c r="U57" s="41">
        <f t="shared" si="18"/>
        <v>0</v>
      </c>
      <c r="V57" s="41">
        <f t="shared" si="18"/>
        <v>0</v>
      </c>
      <c r="W57" s="16">
        <f>SUM(E57:V57)</f>
        <v>0</v>
      </c>
    </row>
    <row r="58" spans="1:23" s="19" customFormat="1" x14ac:dyDescent="0.2">
      <c r="A58" s="37"/>
      <c r="B58" s="37"/>
      <c r="C58" s="37"/>
      <c r="D58" s="37"/>
      <c r="E58" s="12"/>
      <c r="F58" s="14"/>
      <c r="G58" s="14"/>
      <c r="H58" s="14"/>
      <c r="I58" s="14"/>
      <c r="J58" s="14"/>
      <c r="K58" s="14"/>
      <c r="L58" s="14"/>
      <c r="M58" s="14"/>
      <c r="N58" s="14"/>
      <c r="O58" s="14"/>
      <c r="P58" s="14"/>
      <c r="Q58" s="14"/>
      <c r="R58" s="14"/>
      <c r="S58" s="14"/>
      <c r="T58" s="14"/>
      <c r="U58" s="14"/>
      <c r="V58" s="14"/>
    </row>
    <row r="59" spans="1:23" s="19" customFormat="1" x14ac:dyDescent="0.2">
      <c r="A59" s="37"/>
      <c r="E59" s="21"/>
      <c r="F59" s="21"/>
      <c r="G59" s="21"/>
      <c r="H59" s="21"/>
      <c r="I59" s="21"/>
      <c r="J59" s="21"/>
      <c r="K59" s="21"/>
      <c r="L59" s="21"/>
      <c r="M59" s="21"/>
      <c r="N59" s="21"/>
      <c r="O59" s="21"/>
      <c r="P59" s="21"/>
      <c r="Q59" s="21"/>
      <c r="R59" s="21"/>
      <c r="S59" s="21"/>
      <c r="T59" s="21"/>
      <c r="U59" s="21"/>
      <c r="V59" s="21"/>
    </row>
    <row r="60" spans="1:23" s="15" customFormat="1" ht="21" x14ac:dyDescent="0.35">
      <c r="A60" s="23"/>
      <c r="B60" s="20" t="s">
        <v>6</v>
      </c>
      <c r="C60" s="20"/>
      <c r="D60" s="42"/>
      <c r="E60" s="43"/>
      <c r="F60" s="43"/>
      <c r="G60" s="43"/>
      <c r="H60" s="43"/>
      <c r="I60" s="43"/>
      <c r="J60" s="43"/>
      <c r="K60" s="43"/>
      <c r="L60" s="43"/>
      <c r="M60" s="43"/>
      <c r="N60" s="43"/>
      <c r="O60" s="43"/>
      <c r="P60" s="43"/>
      <c r="Q60" s="43"/>
      <c r="R60" s="43"/>
      <c r="S60" s="43"/>
      <c r="T60" s="43"/>
      <c r="U60" s="43"/>
      <c r="V60" s="43"/>
      <c r="W60" s="42"/>
    </row>
    <row r="61" spans="1:23" s="19" customFormat="1" x14ac:dyDescent="0.2">
      <c r="A61" s="37"/>
      <c r="E61" s="21"/>
      <c r="F61" s="21"/>
      <c r="G61" s="21"/>
      <c r="H61" s="21"/>
      <c r="I61" s="21"/>
      <c r="J61" s="21"/>
      <c r="K61" s="21"/>
      <c r="L61" s="21"/>
      <c r="M61" s="21"/>
      <c r="N61" s="21"/>
      <c r="O61" s="21"/>
      <c r="P61" s="21"/>
      <c r="Q61" s="21"/>
      <c r="R61" s="21"/>
      <c r="S61" s="21"/>
      <c r="T61" s="21"/>
      <c r="U61" s="21"/>
      <c r="V61" s="21"/>
    </row>
    <row r="62" spans="1:23" s="19" customFormat="1" x14ac:dyDescent="0.2">
      <c r="A62" s="37"/>
      <c r="B62" s="39" t="s">
        <v>42</v>
      </c>
      <c r="C62" s="39"/>
      <c r="E62" s="21"/>
      <c r="F62" s="21"/>
      <c r="G62" s="21"/>
      <c r="H62" s="21"/>
      <c r="I62" s="21"/>
      <c r="J62" s="21"/>
      <c r="K62" s="21"/>
      <c r="L62" s="21"/>
      <c r="M62" s="21"/>
      <c r="N62" s="21"/>
      <c r="O62" s="21"/>
      <c r="P62" s="21"/>
      <c r="Q62" s="21"/>
      <c r="R62" s="21"/>
      <c r="S62" s="21"/>
      <c r="T62" s="21"/>
      <c r="U62" s="21"/>
      <c r="V62" s="21"/>
    </row>
    <row r="63" spans="1:23" s="19" customFormat="1" x14ac:dyDescent="0.2">
      <c r="A63" s="37"/>
      <c r="B63" s="19" t="s">
        <v>66</v>
      </c>
      <c r="E63" s="21"/>
      <c r="F63" s="21"/>
      <c r="G63" s="21"/>
      <c r="H63" s="21"/>
      <c r="I63" s="21"/>
      <c r="J63" s="21"/>
      <c r="K63" s="21"/>
      <c r="L63" s="21"/>
      <c r="M63" s="21"/>
      <c r="N63" s="21"/>
      <c r="O63" s="21"/>
      <c r="P63" s="21"/>
      <c r="Q63" s="21"/>
      <c r="R63" s="21"/>
      <c r="S63" s="21"/>
      <c r="T63" s="21"/>
      <c r="U63" s="21"/>
      <c r="V63" s="21"/>
    </row>
    <row r="64" spans="1:23" s="19" customFormat="1" x14ac:dyDescent="0.2">
      <c r="A64" s="37"/>
      <c r="E64" s="12"/>
      <c r="F64" s="14"/>
      <c r="G64" s="14"/>
      <c r="H64" s="14"/>
      <c r="I64" s="14"/>
      <c r="J64" s="14"/>
      <c r="K64" s="14"/>
      <c r="L64" s="14"/>
      <c r="M64" s="14"/>
      <c r="N64" s="14"/>
      <c r="O64" s="14"/>
      <c r="P64" s="14"/>
      <c r="Q64" s="14"/>
      <c r="R64" s="14"/>
      <c r="S64" s="14"/>
      <c r="T64" s="14"/>
      <c r="U64" s="14"/>
      <c r="V64" s="14"/>
    </row>
    <row r="65" spans="2:23" x14ac:dyDescent="0.2">
      <c r="B65" s="39" t="s">
        <v>41</v>
      </c>
      <c r="C65" s="39"/>
    </row>
    <row r="66" spans="2:23" x14ac:dyDescent="0.2">
      <c r="B66" s="44" t="s">
        <v>62</v>
      </c>
      <c r="C66" s="44"/>
    </row>
    <row r="67" spans="2:23" x14ac:dyDescent="0.2">
      <c r="B67" s="22" t="s">
        <v>154</v>
      </c>
    </row>
    <row r="69" spans="2:23" x14ac:dyDescent="0.2">
      <c r="B69" s="44" t="s">
        <v>63</v>
      </c>
      <c r="C69" s="44"/>
    </row>
    <row r="70" spans="2:23" x14ac:dyDescent="0.2">
      <c r="B70" s="22" t="s">
        <v>155</v>
      </c>
    </row>
    <row r="72" spans="2:23" x14ac:dyDescent="0.2">
      <c r="B72" s="39" t="s">
        <v>56</v>
      </c>
      <c r="C72" s="39"/>
    </row>
    <row r="73" spans="2:23" x14ac:dyDescent="0.2">
      <c r="B73" s="44" t="s">
        <v>55</v>
      </c>
      <c r="C73" s="44"/>
    </row>
    <row r="74" spans="2:23" ht="27.75" customHeight="1" x14ac:dyDescent="0.2">
      <c r="B74" s="138" t="s">
        <v>157</v>
      </c>
      <c r="C74" s="138"/>
      <c r="D74" s="138"/>
      <c r="E74" s="138"/>
      <c r="F74" s="138"/>
      <c r="G74" s="138"/>
      <c r="H74" s="138"/>
      <c r="I74" s="138"/>
      <c r="J74" s="138"/>
      <c r="K74" s="138"/>
      <c r="L74" s="138"/>
      <c r="M74" s="138"/>
      <c r="N74" s="138"/>
      <c r="O74" s="138"/>
      <c r="P74" s="138"/>
      <c r="Q74" s="138"/>
      <c r="R74" s="138"/>
      <c r="S74" s="138"/>
      <c r="T74" s="138"/>
      <c r="U74" s="138"/>
      <c r="V74" s="138"/>
      <c r="W74" s="138"/>
    </row>
    <row r="76" spans="2:23" x14ac:dyDescent="0.2">
      <c r="B76" s="44" t="s">
        <v>152</v>
      </c>
      <c r="C76" s="44"/>
    </row>
    <row r="77" spans="2:23" ht="27" customHeight="1" x14ac:dyDescent="0.2">
      <c r="B77" s="138" t="s">
        <v>156</v>
      </c>
      <c r="C77" s="138"/>
      <c r="D77" s="138"/>
      <c r="E77" s="138"/>
      <c r="F77" s="138"/>
      <c r="G77" s="138"/>
      <c r="H77" s="138"/>
      <c r="I77" s="138"/>
      <c r="J77" s="138"/>
      <c r="K77" s="138"/>
      <c r="L77" s="138"/>
      <c r="M77" s="138"/>
      <c r="N77" s="138"/>
      <c r="O77" s="138"/>
      <c r="P77" s="138"/>
      <c r="Q77" s="138"/>
      <c r="R77" s="138"/>
      <c r="S77" s="138"/>
      <c r="T77" s="138"/>
      <c r="U77" s="138"/>
      <c r="V77" s="138"/>
      <c r="W77" s="138"/>
    </row>
  </sheetData>
  <sheetProtection password="E8F4" sheet="1" objects="1" scenarios="1" selectLockedCells="1" selectUnlockedCells="1"/>
  <mergeCells count="8">
    <mergeCell ref="B10:D10"/>
    <mergeCell ref="B11:D11"/>
    <mergeCell ref="B77:W77"/>
    <mergeCell ref="E17:V17"/>
    <mergeCell ref="E28:V28"/>
    <mergeCell ref="E38:V38"/>
    <mergeCell ref="E49:V49"/>
    <mergeCell ref="B74:W74"/>
  </mergeCells>
  <pageMargins left="0.7" right="0.7" top="0.75" bottom="0.75" header="0.3" footer="0.3"/>
  <pageSetup paperSize="9" scale="3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pageSetUpPr fitToPage="1"/>
  </sheetPr>
  <dimension ref="A2:G36"/>
  <sheetViews>
    <sheetView topLeftCell="A7" zoomScaleNormal="100" workbookViewId="0">
      <selection activeCell="H12" sqref="H12"/>
    </sheetView>
  </sheetViews>
  <sheetFormatPr defaultRowHeight="13.5" customHeight="1" x14ac:dyDescent="0.2"/>
  <cols>
    <col min="1" max="1" width="4.85546875" style="68" customWidth="1"/>
    <col min="2" max="2" width="43.7109375" style="70" bestFit="1" customWidth="1"/>
    <col min="3" max="3" width="22.5703125" style="70" customWidth="1"/>
    <col min="4" max="4" width="44.140625" style="70" customWidth="1"/>
    <col min="5" max="5" width="22.7109375" style="70" customWidth="1"/>
    <col min="6" max="6" width="19.85546875" style="70" customWidth="1"/>
    <col min="7" max="16384" width="9.140625" style="68"/>
  </cols>
  <sheetData>
    <row r="2" spans="1:7" ht="13.5" customHeight="1" x14ac:dyDescent="0.2">
      <c r="B2" s="69"/>
      <c r="C2" s="69"/>
      <c r="D2" s="69"/>
      <c r="E2" s="69"/>
      <c r="F2" s="68"/>
    </row>
    <row r="3" spans="1:7" ht="19.5" customHeight="1" x14ac:dyDescent="0.2"/>
    <row r="5" spans="1:7" ht="23.25" x14ac:dyDescent="0.35">
      <c r="A5" s="71"/>
      <c r="B5" s="77" t="s">
        <v>4</v>
      </c>
      <c r="C5" s="77"/>
      <c r="D5" s="78"/>
      <c r="E5" s="78"/>
      <c r="F5" s="78"/>
    </row>
    <row r="7" spans="1:7" ht="18.75" x14ac:dyDescent="0.3">
      <c r="A7" s="72"/>
      <c r="B7" s="79" t="s">
        <v>5</v>
      </c>
      <c r="C7" s="79"/>
      <c r="D7" s="79"/>
      <c r="E7" s="79"/>
      <c r="F7" s="79"/>
    </row>
    <row r="8" spans="1:7" ht="18.75" x14ac:dyDescent="0.3">
      <c r="A8" s="72"/>
      <c r="B8" s="2" t="s">
        <v>33</v>
      </c>
      <c r="C8" s="81" t="s">
        <v>34</v>
      </c>
      <c r="D8" s="82"/>
      <c r="E8" s="82"/>
      <c r="F8" s="82"/>
      <c r="G8" s="73"/>
    </row>
    <row r="9" spans="1:7" ht="18.75" x14ac:dyDescent="0.3">
      <c r="A9" s="73"/>
      <c r="B9" s="2" t="s">
        <v>27</v>
      </c>
      <c r="C9" s="2"/>
      <c r="D9" s="2"/>
      <c r="E9" s="2"/>
      <c r="F9" s="2"/>
      <c r="G9" s="73"/>
    </row>
    <row r="10" spans="1:7" ht="18.75" x14ac:dyDescent="0.3">
      <c r="A10" s="73"/>
      <c r="B10" s="2" t="s">
        <v>1</v>
      </c>
      <c r="C10" s="2"/>
      <c r="D10" s="2"/>
      <c r="E10" s="2"/>
      <c r="F10" s="2"/>
      <c r="G10" s="73"/>
    </row>
    <row r="11" spans="1:7" ht="18.75" x14ac:dyDescent="0.3">
      <c r="A11" s="73"/>
      <c r="B11" s="2" t="s">
        <v>2</v>
      </c>
      <c r="C11" s="83">
        <f ca="1">Voorblad!H11</f>
        <v>42948</v>
      </c>
      <c r="D11" s="2"/>
      <c r="E11" s="2"/>
      <c r="F11" s="2"/>
      <c r="G11" s="73"/>
    </row>
    <row r="12" spans="1:7" ht="13.5" customHeight="1" x14ac:dyDescent="0.3">
      <c r="B12" s="81"/>
      <c r="C12" s="82"/>
      <c r="D12" s="81"/>
      <c r="E12" s="81"/>
      <c r="F12" s="81"/>
    </row>
    <row r="13" spans="1:7" ht="13.5" customHeight="1" x14ac:dyDescent="0.3">
      <c r="A13" s="74"/>
      <c r="B13" s="82"/>
      <c r="C13" s="68"/>
      <c r="D13" s="68"/>
      <c r="E13" s="68"/>
      <c r="F13" s="68"/>
    </row>
    <row r="14" spans="1:7" ht="18.75" x14ac:dyDescent="0.3">
      <c r="A14" s="75"/>
      <c r="B14" s="80" t="s">
        <v>76</v>
      </c>
      <c r="C14" s="80"/>
      <c r="D14" s="80"/>
      <c r="E14" s="80"/>
      <c r="F14" s="80"/>
    </row>
    <row r="15" spans="1:7" s="15" customFormat="1" ht="16.5" thickBot="1" x14ac:dyDescent="0.3">
      <c r="B15" s="54"/>
      <c r="C15" s="54"/>
      <c r="D15" s="54"/>
      <c r="E15" s="54"/>
      <c r="F15" s="54"/>
    </row>
    <row r="16" spans="1:7" ht="30" x14ac:dyDescent="0.3">
      <c r="A16" s="75"/>
      <c r="B16" s="84" t="s">
        <v>26</v>
      </c>
      <c r="C16" s="85">
        <f>Calculatie!W12</f>
        <v>0</v>
      </c>
      <c r="D16" s="75"/>
      <c r="E16" s="75"/>
      <c r="F16" s="75"/>
    </row>
    <row r="17" spans="1:6" ht="18.75" x14ac:dyDescent="0.3">
      <c r="A17" s="75"/>
      <c r="B17" s="87" t="s">
        <v>59</v>
      </c>
      <c r="C17" s="88">
        <f>Calculatie!W25</f>
        <v>0</v>
      </c>
      <c r="D17" s="75"/>
      <c r="E17" s="75"/>
      <c r="F17" s="75"/>
    </row>
    <row r="18" spans="1:6" ht="18.75" x14ac:dyDescent="0.3">
      <c r="A18" s="75"/>
      <c r="B18" s="87" t="s">
        <v>60</v>
      </c>
      <c r="C18" s="88">
        <f>Calculatie!W31</f>
        <v>0</v>
      </c>
      <c r="D18" s="75"/>
      <c r="E18" s="75"/>
      <c r="F18" s="86"/>
    </row>
    <row r="19" spans="1:6" ht="15.75" x14ac:dyDescent="0.25">
      <c r="B19" s="87" t="s">
        <v>55</v>
      </c>
      <c r="C19" s="88">
        <f>Calculatie!W46</f>
        <v>0</v>
      </c>
    </row>
    <row r="20" spans="1:6" ht="16.5" thickBot="1" x14ac:dyDescent="0.3">
      <c r="B20" s="96" t="s">
        <v>150</v>
      </c>
      <c r="C20" s="89">
        <f>Calculatie!W57</f>
        <v>0</v>
      </c>
    </row>
    <row r="21" spans="1:6" ht="17.25" thickTop="1" thickBot="1" x14ac:dyDescent="0.3">
      <c r="B21" s="94" t="s">
        <v>76</v>
      </c>
      <c r="C21" s="95">
        <f>SUM(C16:C20)</f>
        <v>0</v>
      </c>
    </row>
    <row r="22" spans="1:6" ht="13.5" customHeight="1" x14ac:dyDescent="0.3">
      <c r="C22" s="81"/>
    </row>
    <row r="23" spans="1:6" ht="13.5" customHeight="1" x14ac:dyDescent="0.3">
      <c r="A23" s="72"/>
      <c r="B23" s="90"/>
      <c r="C23" s="90"/>
      <c r="D23" s="91"/>
      <c r="E23" s="91"/>
      <c r="F23" s="91"/>
    </row>
    <row r="24" spans="1:6" ht="13.5" customHeight="1" x14ac:dyDescent="0.3">
      <c r="A24" s="72"/>
      <c r="B24" s="90"/>
      <c r="C24" s="90"/>
      <c r="D24" s="91"/>
      <c r="E24" s="91"/>
      <c r="F24" s="91"/>
    </row>
    <row r="25" spans="1:6" ht="13.5" customHeight="1" x14ac:dyDescent="0.3">
      <c r="A25" s="72"/>
      <c r="B25" s="90"/>
      <c r="C25" s="90"/>
      <c r="D25" s="91"/>
      <c r="E25" s="91"/>
      <c r="F25" s="91"/>
    </row>
    <row r="26" spans="1:6" ht="13.5" customHeight="1" x14ac:dyDescent="0.3">
      <c r="A26" s="72"/>
      <c r="B26" s="92"/>
      <c r="C26" s="92"/>
      <c r="D26" s="93"/>
      <c r="E26" s="93"/>
      <c r="F26" s="93"/>
    </row>
    <row r="27" spans="1:6" ht="13.5" customHeight="1" x14ac:dyDescent="0.3">
      <c r="A27" s="76"/>
      <c r="B27" s="121"/>
      <c r="C27" s="122"/>
      <c r="D27" s="123"/>
      <c r="E27" s="123"/>
      <c r="F27" s="123"/>
    </row>
    <row r="28" spans="1:6" ht="13.5" customHeight="1" x14ac:dyDescent="0.3">
      <c r="A28" s="73"/>
      <c r="B28" s="124" t="s">
        <v>16</v>
      </c>
      <c r="C28" s="125"/>
      <c r="D28" s="125"/>
      <c r="E28" s="125"/>
      <c r="F28" s="125"/>
    </row>
    <row r="29" spans="1:6" ht="18.75" x14ac:dyDescent="0.3">
      <c r="A29" s="73"/>
      <c r="B29" s="81" t="s">
        <v>159</v>
      </c>
      <c r="C29" s="126"/>
      <c r="D29" s="81" t="s">
        <v>158</v>
      </c>
      <c r="E29" s="126"/>
      <c r="F29" s="126"/>
    </row>
    <row r="30" spans="1:6" ht="18.75" x14ac:dyDescent="0.3">
      <c r="A30" s="73"/>
      <c r="B30" s="2" t="s">
        <v>2</v>
      </c>
      <c r="C30" s="3"/>
      <c r="D30" s="2" t="s">
        <v>2</v>
      </c>
      <c r="E30" s="3"/>
      <c r="F30" s="3"/>
    </row>
    <row r="31" spans="1:6" ht="18.75" x14ac:dyDescent="0.3">
      <c r="A31" s="73"/>
      <c r="B31" s="2" t="s">
        <v>17</v>
      </c>
      <c r="C31" s="3"/>
      <c r="D31" s="2" t="s">
        <v>17</v>
      </c>
      <c r="E31" s="3"/>
      <c r="F31" s="3"/>
    </row>
    <row r="32" spans="1:6" ht="18.75" x14ac:dyDescent="0.3">
      <c r="A32" s="73"/>
      <c r="B32" s="2" t="s">
        <v>18</v>
      </c>
      <c r="C32" s="3"/>
      <c r="D32" s="2" t="s">
        <v>18</v>
      </c>
      <c r="E32" s="3"/>
      <c r="F32" s="3"/>
    </row>
    <row r="33" spans="1:6" ht="18.75" x14ac:dyDescent="0.3">
      <c r="A33" s="73"/>
      <c r="B33" s="2" t="s">
        <v>19</v>
      </c>
      <c r="C33" s="3"/>
      <c r="D33" s="2" t="s">
        <v>19</v>
      </c>
      <c r="E33" s="3"/>
      <c r="F33" s="3"/>
    </row>
    <row r="34" spans="1:6" ht="18.75" x14ac:dyDescent="0.3">
      <c r="A34" s="73"/>
      <c r="B34" s="2" t="s">
        <v>20</v>
      </c>
      <c r="C34" s="3"/>
      <c r="D34" s="2" t="s">
        <v>20</v>
      </c>
      <c r="E34" s="3"/>
      <c r="F34" s="3"/>
    </row>
    <row r="35" spans="1:6" ht="13.5" customHeight="1" x14ac:dyDescent="0.3">
      <c r="A35" s="73"/>
      <c r="B35" s="3"/>
      <c r="C35" s="3"/>
      <c r="D35" s="3"/>
      <c r="E35" s="3"/>
      <c r="F35" s="3"/>
    </row>
    <row r="36" spans="1:6" ht="13.5" customHeight="1" x14ac:dyDescent="0.3">
      <c r="A36" s="73"/>
      <c r="B36" s="125"/>
      <c r="C36" s="125"/>
      <c r="D36" s="125"/>
      <c r="E36" s="125"/>
      <c r="F36" s="125"/>
    </row>
  </sheetData>
  <sheetProtection password="E8F4" sheet="1" objects="1" scenarios="1" selectLockedCells="1"/>
  <pageMargins left="0.7" right="0.7" top="0.75" bottom="0.75" header="0.3" footer="0.3"/>
  <pageSetup paperSize="9" scale="56" orientation="portrait" r:id="rId1"/>
  <colBreaks count="1" manualBreakCount="1">
    <brk id="6"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AO61"/>
  <sheetViews>
    <sheetView topLeftCell="B1" workbookViewId="0">
      <selection activeCell="I74" sqref="I74"/>
    </sheetView>
  </sheetViews>
  <sheetFormatPr defaultRowHeight="12.75" outlineLevelRow="2" x14ac:dyDescent="0.2"/>
  <cols>
    <col min="1" max="1" width="16.7109375" style="107" bestFit="1" customWidth="1"/>
    <col min="2" max="2" width="9.140625" style="107"/>
    <col min="3" max="3" width="9.140625" style="108"/>
    <col min="4" max="16384" width="9.140625" style="107"/>
  </cols>
  <sheetData>
    <row r="1" spans="1:41" x14ac:dyDescent="0.2">
      <c r="A1" s="109" t="s">
        <v>86</v>
      </c>
      <c r="B1" s="109" t="s">
        <v>87</v>
      </c>
      <c r="C1" s="110" t="s">
        <v>88</v>
      </c>
      <c r="D1" s="109" t="s">
        <v>89</v>
      </c>
      <c r="E1" s="109" t="s">
        <v>90</v>
      </c>
      <c r="F1" s="102">
        <v>2018</v>
      </c>
      <c r="G1" s="102">
        <v>2019</v>
      </c>
      <c r="H1" s="102">
        <v>2020</v>
      </c>
      <c r="I1" s="102">
        <v>2021</v>
      </c>
      <c r="J1" s="102">
        <v>2022</v>
      </c>
      <c r="K1" s="102">
        <v>2023</v>
      </c>
      <c r="L1" s="102">
        <v>2024</v>
      </c>
      <c r="M1" s="102">
        <v>2025</v>
      </c>
      <c r="N1" s="102">
        <v>2026</v>
      </c>
      <c r="O1" s="102">
        <v>2027</v>
      </c>
      <c r="P1" s="102">
        <v>2028</v>
      </c>
      <c r="Q1" s="102">
        <v>2029</v>
      </c>
      <c r="R1" s="102">
        <v>2030</v>
      </c>
      <c r="S1" s="102">
        <v>2031</v>
      </c>
      <c r="T1" s="102">
        <v>2032</v>
      </c>
      <c r="U1" s="102">
        <v>2033</v>
      </c>
      <c r="V1" s="102">
        <v>2034</v>
      </c>
      <c r="W1" s="102">
        <v>2035</v>
      </c>
      <c r="X1" s="102">
        <v>2018</v>
      </c>
      <c r="Y1" s="103">
        <v>2019</v>
      </c>
      <c r="Z1" s="103">
        <v>2020</v>
      </c>
      <c r="AA1" s="103">
        <v>2021</v>
      </c>
      <c r="AB1" s="103">
        <v>2022</v>
      </c>
      <c r="AC1" s="103">
        <v>2023</v>
      </c>
      <c r="AD1" s="103">
        <v>2024</v>
      </c>
      <c r="AE1" s="103">
        <v>2025</v>
      </c>
      <c r="AF1" s="103">
        <v>2026</v>
      </c>
      <c r="AG1" s="103">
        <v>2027</v>
      </c>
      <c r="AH1" s="103">
        <v>2028</v>
      </c>
      <c r="AI1" s="103">
        <v>2029</v>
      </c>
      <c r="AJ1" s="103">
        <v>2030</v>
      </c>
      <c r="AK1" s="103">
        <v>2031</v>
      </c>
      <c r="AL1" s="103">
        <v>2032</v>
      </c>
      <c r="AM1" s="103">
        <v>2033</v>
      </c>
      <c r="AN1" s="103">
        <v>2034</v>
      </c>
      <c r="AO1" s="104">
        <v>2035</v>
      </c>
    </row>
    <row r="2" spans="1:41" hidden="1" outlineLevel="2" x14ac:dyDescent="0.2">
      <c r="A2" s="109" t="s">
        <v>118</v>
      </c>
      <c r="B2" s="109" t="s">
        <v>122</v>
      </c>
      <c r="C2" s="110">
        <v>2020</v>
      </c>
      <c r="D2" s="109" t="s">
        <v>123</v>
      </c>
      <c r="E2" s="109" t="s">
        <v>93</v>
      </c>
      <c r="F2" s="105">
        <f t="shared" ref="F2:O8" si="0">IF($C2&gt;=F$1,1,0)</f>
        <v>1</v>
      </c>
      <c r="G2" s="105">
        <f t="shared" si="0"/>
        <v>1</v>
      </c>
      <c r="H2" s="105">
        <f t="shared" si="0"/>
        <v>1</v>
      </c>
      <c r="I2" s="105">
        <f t="shared" si="0"/>
        <v>0</v>
      </c>
      <c r="J2" s="105">
        <f t="shared" si="0"/>
        <v>0</v>
      </c>
      <c r="K2" s="105">
        <f t="shared" si="0"/>
        <v>0</v>
      </c>
      <c r="L2" s="105">
        <f t="shared" si="0"/>
        <v>0</v>
      </c>
      <c r="M2" s="105">
        <f t="shared" si="0"/>
        <v>0</v>
      </c>
      <c r="N2" s="105">
        <f t="shared" si="0"/>
        <v>0</v>
      </c>
      <c r="O2" s="105">
        <f t="shared" si="0"/>
        <v>0</v>
      </c>
      <c r="P2" s="105">
        <f t="shared" ref="P2:W8" si="1">IF($C2&gt;=P$1,1,0)</f>
        <v>0</v>
      </c>
      <c r="Q2" s="105">
        <f t="shared" si="1"/>
        <v>0</v>
      </c>
      <c r="R2" s="105">
        <f t="shared" si="1"/>
        <v>0</v>
      </c>
      <c r="S2" s="105">
        <f t="shared" si="1"/>
        <v>0</v>
      </c>
      <c r="T2" s="105">
        <f t="shared" si="1"/>
        <v>0</v>
      </c>
      <c r="U2" s="105">
        <f t="shared" si="1"/>
        <v>0</v>
      </c>
      <c r="V2" s="105">
        <f t="shared" si="1"/>
        <v>0</v>
      </c>
      <c r="W2" s="105">
        <f t="shared" si="1"/>
        <v>0</v>
      </c>
      <c r="X2" s="105">
        <f t="shared" ref="X2:AG8" si="2">IF($B2="ja",IF($C2&gt;X$1,1,0),0)</f>
        <v>1</v>
      </c>
      <c r="Y2" s="105">
        <f t="shared" si="2"/>
        <v>1</v>
      </c>
      <c r="Z2" s="105">
        <f t="shared" si="2"/>
        <v>0</v>
      </c>
      <c r="AA2" s="105">
        <f t="shared" si="2"/>
        <v>0</v>
      </c>
      <c r="AB2" s="105">
        <f t="shared" si="2"/>
        <v>0</v>
      </c>
      <c r="AC2" s="105">
        <f t="shared" si="2"/>
        <v>0</v>
      </c>
      <c r="AD2" s="105">
        <f t="shared" si="2"/>
        <v>0</v>
      </c>
      <c r="AE2" s="105">
        <f t="shared" si="2"/>
        <v>0</v>
      </c>
      <c r="AF2" s="105">
        <f t="shared" si="2"/>
        <v>0</v>
      </c>
      <c r="AG2" s="105">
        <f t="shared" si="2"/>
        <v>0</v>
      </c>
      <c r="AH2" s="105">
        <f t="shared" ref="AH2:AO8" si="3">IF($B2="ja",IF($C2&gt;AH$1,1,0),0)</f>
        <v>0</v>
      </c>
      <c r="AI2" s="105">
        <f t="shared" si="3"/>
        <v>0</v>
      </c>
      <c r="AJ2" s="105">
        <f t="shared" si="3"/>
        <v>0</v>
      </c>
      <c r="AK2" s="105">
        <f t="shared" si="3"/>
        <v>0</v>
      </c>
      <c r="AL2" s="105">
        <f t="shared" si="3"/>
        <v>0</v>
      </c>
      <c r="AM2" s="105">
        <f t="shared" si="3"/>
        <v>0</v>
      </c>
      <c r="AN2" s="105">
        <f t="shared" si="3"/>
        <v>0</v>
      </c>
      <c r="AO2" s="106">
        <f t="shared" si="3"/>
        <v>0</v>
      </c>
    </row>
    <row r="3" spans="1:41" hidden="1" outlineLevel="2" x14ac:dyDescent="0.2">
      <c r="A3" s="109" t="s">
        <v>118</v>
      </c>
      <c r="B3" s="109" t="s">
        <v>122</v>
      </c>
      <c r="C3" s="110">
        <v>2020</v>
      </c>
      <c r="D3" s="109" t="s">
        <v>123</v>
      </c>
      <c r="E3" s="109" t="s">
        <v>94</v>
      </c>
      <c r="F3" s="105">
        <f t="shared" si="0"/>
        <v>1</v>
      </c>
      <c r="G3" s="105">
        <f t="shared" si="0"/>
        <v>1</v>
      </c>
      <c r="H3" s="105">
        <f t="shared" si="0"/>
        <v>1</v>
      </c>
      <c r="I3" s="105">
        <f t="shared" si="0"/>
        <v>0</v>
      </c>
      <c r="J3" s="105">
        <f t="shared" si="0"/>
        <v>0</v>
      </c>
      <c r="K3" s="105">
        <f t="shared" si="0"/>
        <v>0</v>
      </c>
      <c r="L3" s="105">
        <f t="shared" si="0"/>
        <v>0</v>
      </c>
      <c r="M3" s="105">
        <f t="shared" si="0"/>
        <v>0</v>
      </c>
      <c r="N3" s="105">
        <f t="shared" si="0"/>
        <v>0</v>
      </c>
      <c r="O3" s="105">
        <f t="shared" si="0"/>
        <v>0</v>
      </c>
      <c r="P3" s="105">
        <f t="shared" si="1"/>
        <v>0</v>
      </c>
      <c r="Q3" s="105">
        <f t="shared" si="1"/>
        <v>0</v>
      </c>
      <c r="R3" s="105">
        <f t="shared" si="1"/>
        <v>0</v>
      </c>
      <c r="S3" s="105">
        <f t="shared" si="1"/>
        <v>0</v>
      </c>
      <c r="T3" s="105">
        <f t="shared" si="1"/>
        <v>0</v>
      </c>
      <c r="U3" s="105">
        <f t="shared" si="1"/>
        <v>0</v>
      </c>
      <c r="V3" s="105">
        <f t="shared" si="1"/>
        <v>0</v>
      </c>
      <c r="W3" s="105">
        <f t="shared" si="1"/>
        <v>0</v>
      </c>
      <c r="X3" s="105">
        <f t="shared" si="2"/>
        <v>1</v>
      </c>
      <c r="Y3" s="105">
        <f t="shared" si="2"/>
        <v>1</v>
      </c>
      <c r="Z3" s="105">
        <f t="shared" si="2"/>
        <v>0</v>
      </c>
      <c r="AA3" s="105">
        <f t="shared" si="2"/>
        <v>0</v>
      </c>
      <c r="AB3" s="105">
        <f t="shared" si="2"/>
        <v>0</v>
      </c>
      <c r="AC3" s="105">
        <f t="shared" si="2"/>
        <v>0</v>
      </c>
      <c r="AD3" s="105">
        <f t="shared" si="2"/>
        <v>0</v>
      </c>
      <c r="AE3" s="105">
        <f t="shared" si="2"/>
        <v>0</v>
      </c>
      <c r="AF3" s="105">
        <f t="shared" si="2"/>
        <v>0</v>
      </c>
      <c r="AG3" s="105">
        <f t="shared" si="2"/>
        <v>0</v>
      </c>
      <c r="AH3" s="105">
        <f t="shared" si="3"/>
        <v>0</v>
      </c>
      <c r="AI3" s="105">
        <f t="shared" si="3"/>
        <v>0</v>
      </c>
      <c r="AJ3" s="105">
        <f t="shared" si="3"/>
        <v>0</v>
      </c>
      <c r="AK3" s="105">
        <f t="shared" si="3"/>
        <v>0</v>
      </c>
      <c r="AL3" s="105">
        <f t="shared" si="3"/>
        <v>0</v>
      </c>
      <c r="AM3" s="105">
        <f t="shared" si="3"/>
        <v>0</v>
      </c>
      <c r="AN3" s="105">
        <f t="shared" si="3"/>
        <v>0</v>
      </c>
      <c r="AO3" s="106">
        <f t="shared" si="3"/>
        <v>0</v>
      </c>
    </row>
    <row r="4" spans="1:41" hidden="1" outlineLevel="2" x14ac:dyDescent="0.2">
      <c r="A4" s="109" t="s">
        <v>118</v>
      </c>
      <c r="B4" s="109" t="s">
        <v>122</v>
      </c>
      <c r="C4" s="110">
        <v>2020</v>
      </c>
      <c r="D4" s="109" t="s">
        <v>123</v>
      </c>
      <c r="E4" s="109" t="s">
        <v>92</v>
      </c>
      <c r="F4" s="105">
        <f t="shared" si="0"/>
        <v>1</v>
      </c>
      <c r="G4" s="105">
        <f t="shared" si="0"/>
        <v>1</v>
      </c>
      <c r="H4" s="105">
        <f t="shared" si="0"/>
        <v>1</v>
      </c>
      <c r="I4" s="105">
        <f t="shared" si="0"/>
        <v>0</v>
      </c>
      <c r="J4" s="105">
        <f t="shared" si="0"/>
        <v>0</v>
      </c>
      <c r="K4" s="105">
        <f t="shared" si="0"/>
        <v>0</v>
      </c>
      <c r="L4" s="105">
        <f t="shared" si="0"/>
        <v>0</v>
      </c>
      <c r="M4" s="105">
        <f t="shared" si="0"/>
        <v>0</v>
      </c>
      <c r="N4" s="105">
        <f t="shared" si="0"/>
        <v>0</v>
      </c>
      <c r="O4" s="105">
        <f t="shared" si="0"/>
        <v>0</v>
      </c>
      <c r="P4" s="105">
        <f t="shared" si="1"/>
        <v>0</v>
      </c>
      <c r="Q4" s="105">
        <f t="shared" si="1"/>
        <v>0</v>
      </c>
      <c r="R4" s="105">
        <f t="shared" si="1"/>
        <v>0</v>
      </c>
      <c r="S4" s="105">
        <f t="shared" si="1"/>
        <v>0</v>
      </c>
      <c r="T4" s="105">
        <f t="shared" si="1"/>
        <v>0</v>
      </c>
      <c r="U4" s="105">
        <f t="shared" si="1"/>
        <v>0</v>
      </c>
      <c r="V4" s="105">
        <f t="shared" si="1"/>
        <v>0</v>
      </c>
      <c r="W4" s="105">
        <f t="shared" si="1"/>
        <v>0</v>
      </c>
      <c r="X4" s="105">
        <f t="shared" si="2"/>
        <v>1</v>
      </c>
      <c r="Y4" s="105">
        <f t="shared" si="2"/>
        <v>1</v>
      </c>
      <c r="Z4" s="105">
        <f t="shared" si="2"/>
        <v>0</v>
      </c>
      <c r="AA4" s="105">
        <f t="shared" si="2"/>
        <v>0</v>
      </c>
      <c r="AB4" s="105">
        <f t="shared" si="2"/>
        <v>0</v>
      </c>
      <c r="AC4" s="105">
        <f t="shared" si="2"/>
        <v>0</v>
      </c>
      <c r="AD4" s="105">
        <f t="shared" si="2"/>
        <v>0</v>
      </c>
      <c r="AE4" s="105">
        <f t="shared" si="2"/>
        <v>0</v>
      </c>
      <c r="AF4" s="105">
        <f t="shared" si="2"/>
        <v>0</v>
      </c>
      <c r="AG4" s="105">
        <f t="shared" si="2"/>
        <v>0</v>
      </c>
      <c r="AH4" s="105">
        <f t="shared" si="3"/>
        <v>0</v>
      </c>
      <c r="AI4" s="105">
        <f t="shared" si="3"/>
        <v>0</v>
      </c>
      <c r="AJ4" s="105">
        <f t="shared" si="3"/>
        <v>0</v>
      </c>
      <c r="AK4" s="105">
        <f t="shared" si="3"/>
        <v>0</v>
      </c>
      <c r="AL4" s="105">
        <f t="shared" si="3"/>
        <v>0</v>
      </c>
      <c r="AM4" s="105">
        <f t="shared" si="3"/>
        <v>0</v>
      </c>
      <c r="AN4" s="105">
        <f t="shared" si="3"/>
        <v>0</v>
      </c>
      <c r="AO4" s="106">
        <f t="shared" si="3"/>
        <v>0</v>
      </c>
    </row>
    <row r="5" spans="1:41" hidden="1" outlineLevel="2" x14ac:dyDescent="0.2">
      <c r="A5" s="109" t="s">
        <v>118</v>
      </c>
      <c r="B5" s="109" t="s">
        <v>122</v>
      </c>
      <c r="C5" s="110">
        <v>2020</v>
      </c>
      <c r="D5" s="109" t="s">
        <v>123</v>
      </c>
      <c r="E5" s="109" t="s">
        <v>103</v>
      </c>
      <c r="F5" s="105">
        <f t="shared" si="0"/>
        <v>1</v>
      </c>
      <c r="G5" s="105">
        <f t="shared" si="0"/>
        <v>1</v>
      </c>
      <c r="H5" s="105">
        <f t="shared" si="0"/>
        <v>1</v>
      </c>
      <c r="I5" s="105">
        <f t="shared" si="0"/>
        <v>0</v>
      </c>
      <c r="J5" s="105">
        <f t="shared" si="0"/>
        <v>0</v>
      </c>
      <c r="K5" s="105">
        <f t="shared" si="0"/>
        <v>0</v>
      </c>
      <c r="L5" s="105">
        <f t="shared" si="0"/>
        <v>0</v>
      </c>
      <c r="M5" s="105">
        <f t="shared" si="0"/>
        <v>0</v>
      </c>
      <c r="N5" s="105">
        <f t="shared" si="0"/>
        <v>0</v>
      </c>
      <c r="O5" s="105">
        <f t="shared" si="0"/>
        <v>0</v>
      </c>
      <c r="P5" s="105">
        <f t="shared" si="1"/>
        <v>0</v>
      </c>
      <c r="Q5" s="105">
        <f t="shared" si="1"/>
        <v>0</v>
      </c>
      <c r="R5" s="105">
        <f t="shared" si="1"/>
        <v>0</v>
      </c>
      <c r="S5" s="105">
        <f t="shared" si="1"/>
        <v>0</v>
      </c>
      <c r="T5" s="105">
        <f t="shared" si="1"/>
        <v>0</v>
      </c>
      <c r="U5" s="105">
        <f t="shared" si="1"/>
        <v>0</v>
      </c>
      <c r="V5" s="105">
        <f t="shared" si="1"/>
        <v>0</v>
      </c>
      <c r="W5" s="105">
        <f t="shared" si="1"/>
        <v>0</v>
      </c>
      <c r="X5" s="105">
        <f t="shared" si="2"/>
        <v>1</v>
      </c>
      <c r="Y5" s="105">
        <f t="shared" si="2"/>
        <v>1</v>
      </c>
      <c r="Z5" s="105">
        <f t="shared" si="2"/>
        <v>0</v>
      </c>
      <c r="AA5" s="105">
        <f t="shared" si="2"/>
        <v>0</v>
      </c>
      <c r="AB5" s="105">
        <f t="shared" si="2"/>
        <v>0</v>
      </c>
      <c r="AC5" s="105">
        <f t="shared" si="2"/>
        <v>0</v>
      </c>
      <c r="AD5" s="105">
        <f t="shared" si="2"/>
        <v>0</v>
      </c>
      <c r="AE5" s="105">
        <f t="shared" si="2"/>
        <v>0</v>
      </c>
      <c r="AF5" s="105">
        <f t="shared" si="2"/>
        <v>0</v>
      </c>
      <c r="AG5" s="105">
        <f t="shared" si="2"/>
        <v>0</v>
      </c>
      <c r="AH5" s="105">
        <f t="shared" si="3"/>
        <v>0</v>
      </c>
      <c r="AI5" s="105">
        <f t="shared" si="3"/>
        <v>0</v>
      </c>
      <c r="AJ5" s="105">
        <f t="shared" si="3"/>
        <v>0</v>
      </c>
      <c r="AK5" s="105">
        <f t="shared" si="3"/>
        <v>0</v>
      </c>
      <c r="AL5" s="105">
        <f t="shared" si="3"/>
        <v>0</v>
      </c>
      <c r="AM5" s="105">
        <f t="shared" si="3"/>
        <v>0</v>
      </c>
      <c r="AN5" s="105">
        <f t="shared" si="3"/>
        <v>0</v>
      </c>
      <c r="AO5" s="106">
        <f t="shared" si="3"/>
        <v>0</v>
      </c>
    </row>
    <row r="6" spans="1:41" hidden="1" outlineLevel="2" x14ac:dyDescent="0.2">
      <c r="A6" s="109" t="s">
        <v>118</v>
      </c>
      <c r="B6" s="109" t="s">
        <v>122</v>
      </c>
      <c r="C6" s="110">
        <v>2033</v>
      </c>
      <c r="D6" s="109" t="s">
        <v>112</v>
      </c>
      <c r="E6" s="109" t="s">
        <v>95</v>
      </c>
      <c r="F6" s="105">
        <f t="shared" si="0"/>
        <v>1</v>
      </c>
      <c r="G6" s="105">
        <f t="shared" si="0"/>
        <v>1</v>
      </c>
      <c r="H6" s="105">
        <f t="shared" si="0"/>
        <v>1</v>
      </c>
      <c r="I6" s="105">
        <f t="shared" si="0"/>
        <v>1</v>
      </c>
      <c r="J6" s="105">
        <f t="shared" si="0"/>
        <v>1</v>
      </c>
      <c r="K6" s="105">
        <f t="shared" si="0"/>
        <v>1</v>
      </c>
      <c r="L6" s="105">
        <f t="shared" si="0"/>
        <v>1</v>
      </c>
      <c r="M6" s="105">
        <f t="shared" si="0"/>
        <v>1</v>
      </c>
      <c r="N6" s="105">
        <f t="shared" si="0"/>
        <v>1</v>
      </c>
      <c r="O6" s="105">
        <f t="shared" si="0"/>
        <v>1</v>
      </c>
      <c r="P6" s="105">
        <f t="shared" si="1"/>
        <v>1</v>
      </c>
      <c r="Q6" s="105">
        <f t="shared" si="1"/>
        <v>1</v>
      </c>
      <c r="R6" s="105">
        <f t="shared" si="1"/>
        <v>1</v>
      </c>
      <c r="S6" s="105">
        <f t="shared" si="1"/>
        <v>1</v>
      </c>
      <c r="T6" s="105">
        <f t="shared" si="1"/>
        <v>1</v>
      </c>
      <c r="U6" s="105">
        <f t="shared" si="1"/>
        <v>1</v>
      </c>
      <c r="V6" s="105">
        <f t="shared" si="1"/>
        <v>0</v>
      </c>
      <c r="W6" s="105">
        <f t="shared" si="1"/>
        <v>0</v>
      </c>
      <c r="X6" s="105">
        <f t="shared" si="2"/>
        <v>1</v>
      </c>
      <c r="Y6" s="105">
        <f t="shared" si="2"/>
        <v>1</v>
      </c>
      <c r="Z6" s="105">
        <f t="shared" si="2"/>
        <v>1</v>
      </c>
      <c r="AA6" s="105">
        <f t="shared" si="2"/>
        <v>1</v>
      </c>
      <c r="AB6" s="105">
        <f t="shared" si="2"/>
        <v>1</v>
      </c>
      <c r="AC6" s="105">
        <f t="shared" si="2"/>
        <v>1</v>
      </c>
      <c r="AD6" s="105">
        <f t="shared" si="2"/>
        <v>1</v>
      </c>
      <c r="AE6" s="105">
        <f t="shared" si="2"/>
        <v>1</v>
      </c>
      <c r="AF6" s="105">
        <f t="shared" si="2"/>
        <v>1</v>
      </c>
      <c r="AG6" s="105">
        <f t="shared" si="2"/>
        <v>1</v>
      </c>
      <c r="AH6" s="105">
        <f t="shared" si="3"/>
        <v>1</v>
      </c>
      <c r="AI6" s="105">
        <f t="shared" si="3"/>
        <v>1</v>
      </c>
      <c r="AJ6" s="105">
        <f t="shared" si="3"/>
        <v>1</v>
      </c>
      <c r="AK6" s="105">
        <f t="shared" si="3"/>
        <v>1</v>
      </c>
      <c r="AL6" s="105">
        <f t="shared" si="3"/>
        <v>1</v>
      </c>
      <c r="AM6" s="105">
        <f t="shared" si="3"/>
        <v>0</v>
      </c>
      <c r="AN6" s="105">
        <f t="shared" si="3"/>
        <v>0</v>
      </c>
      <c r="AO6" s="106">
        <f t="shared" si="3"/>
        <v>0</v>
      </c>
    </row>
    <row r="7" spans="1:41" hidden="1" outlineLevel="2" x14ac:dyDescent="0.2">
      <c r="A7" s="109" t="s">
        <v>118</v>
      </c>
      <c r="B7" s="109" t="s">
        <v>122</v>
      </c>
      <c r="C7" s="110">
        <v>2033</v>
      </c>
      <c r="D7" s="109" t="s">
        <v>112</v>
      </c>
      <c r="E7" s="109" t="s">
        <v>96</v>
      </c>
      <c r="F7" s="105">
        <f t="shared" si="0"/>
        <v>1</v>
      </c>
      <c r="G7" s="105">
        <f t="shared" si="0"/>
        <v>1</v>
      </c>
      <c r="H7" s="105">
        <f t="shared" si="0"/>
        <v>1</v>
      </c>
      <c r="I7" s="105">
        <f t="shared" si="0"/>
        <v>1</v>
      </c>
      <c r="J7" s="105">
        <f t="shared" si="0"/>
        <v>1</v>
      </c>
      <c r="K7" s="105">
        <f t="shared" si="0"/>
        <v>1</v>
      </c>
      <c r="L7" s="105">
        <f t="shared" si="0"/>
        <v>1</v>
      </c>
      <c r="M7" s="105">
        <f t="shared" si="0"/>
        <v>1</v>
      </c>
      <c r="N7" s="105">
        <f t="shared" si="0"/>
        <v>1</v>
      </c>
      <c r="O7" s="105">
        <f t="shared" si="0"/>
        <v>1</v>
      </c>
      <c r="P7" s="105">
        <f t="shared" si="1"/>
        <v>1</v>
      </c>
      <c r="Q7" s="105">
        <f t="shared" si="1"/>
        <v>1</v>
      </c>
      <c r="R7" s="105">
        <f t="shared" si="1"/>
        <v>1</v>
      </c>
      <c r="S7" s="105">
        <f t="shared" si="1"/>
        <v>1</v>
      </c>
      <c r="T7" s="105">
        <f t="shared" si="1"/>
        <v>1</v>
      </c>
      <c r="U7" s="105">
        <f t="shared" si="1"/>
        <v>1</v>
      </c>
      <c r="V7" s="105">
        <f t="shared" si="1"/>
        <v>0</v>
      </c>
      <c r="W7" s="105">
        <f t="shared" si="1"/>
        <v>0</v>
      </c>
      <c r="X7" s="105">
        <f t="shared" si="2"/>
        <v>1</v>
      </c>
      <c r="Y7" s="105">
        <f t="shared" si="2"/>
        <v>1</v>
      </c>
      <c r="Z7" s="105">
        <f t="shared" si="2"/>
        <v>1</v>
      </c>
      <c r="AA7" s="105">
        <f t="shared" si="2"/>
        <v>1</v>
      </c>
      <c r="AB7" s="105">
        <f t="shared" si="2"/>
        <v>1</v>
      </c>
      <c r="AC7" s="105">
        <f t="shared" si="2"/>
        <v>1</v>
      </c>
      <c r="AD7" s="105">
        <f t="shared" si="2"/>
        <v>1</v>
      </c>
      <c r="AE7" s="105">
        <f t="shared" si="2"/>
        <v>1</v>
      </c>
      <c r="AF7" s="105">
        <f t="shared" si="2"/>
        <v>1</v>
      </c>
      <c r="AG7" s="105">
        <f t="shared" si="2"/>
        <v>1</v>
      </c>
      <c r="AH7" s="105">
        <f t="shared" si="3"/>
        <v>1</v>
      </c>
      <c r="AI7" s="105">
        <f t="shared" si="3"/>
        <v>1</v>
      </c>
      <c r="AJ7" s="105">
        <f t="shared" si="3"/>
        <v>1</v>
      </c>
      <c r="AK7" s="105">
        <f t="shared" si="3"/>
        <v>1</v>
      </c>
      <c r="AL7" s="105">
        <f t="shared" si="3"/>
        <v>1</v>
      </c>
      <c r="AM7" s="105">
        <f t="shared" si="3"/>
        <v>0</v>
      </c>
      <c r="AN7" s="105">
        <f t="shared" si="3"/>
        <v>0</v>
      </c>
      <c r="AO7" s="106">
        <f t="shared" si="3"/>
        <v>0</v>
      </c>
    </row>
    <row r="8" spans="1:41" hidden="1" outlineLevel="2" x14ac:dyDescent="0.2">
      <c r="A8" s="109" t="s">
        <v>118</v>
      </c>
      <c r="B8" s="109" t="s">
        <v>124</v>
      </c>
      <c r="C8" s="110">
        <v>2033</v>
      </c>
      <c r="D8" s="109" t="s">
        <v>112</v>
      </c>
      <c r="E8" s="109" t="s">
        <v>97</v>
      </c>
      <c r="F8" s="105">
        <f t="shared" si="0"/>
        <v>1</v>
      </c>
      <c r="G8" s="105">
        <f t="shared" si="0"/>
        <v>1</v>
      </c>
      <c r="H8" s="105">
        <f t="shared" si="0"/>
        <v>1</v>
      </c>
      <c r="I8" s="105">
        <f t="shared" si="0"/>
        <v>1</v>
      </c>
      <c r="J8" s="105">
        <f t="shared" si="0"/>
        <v>1</v>
      </c>
      <c r="K8" s="105">
        <f t="shared" si="0"/>
        <v>1</v>
      </c>
      <c r="L8" s="105">
        <f t="shared" si="0"/>
        <v>1</v>
      </c>
      <c r="M8" s="105">
        <f t="shared" si="0"/>
        <v>1</v>
      </c>
      <c r="N8" s="105">
        <f t="shared" si="0"/>
        <v>1</v>
      </c>
      <c r="O8" s="105">
        <f t="shared" si="0"/>
        <v>1</v>
      </c>
      <c r="P8" s="105">
        <f t="shared" si="1"/>
        <v>1</v>
      </c>
      <c r="Q8" s="105">
        <f t="shared" si="1"/>
        <v>1</v>
      </c>
      <c r="R8" s="105">
        <f t="shared" si="1"/>
        <v>1</v>
      </c>
      <c r="S8" s="105">
        <f t="shared" si="1"/>
        <v>1</v>
      </c>
      <c r="T8" s="105">
        <f t="shared" si="1"/>
        <v>1</v>
      </c>
      <c r="U8" s="105">
        <f t="shared" si="1"/>
        <v>1</v>
      </c>
      <c r="V8" s="105">
        <f t="shared" si="1"/>
        <v>0</v>
      </c>
      <c r="W8" s="105">
        <f t="shared" si="1"/>
        <v>0</v>
      </c>
      <c r="X8" s="105">
        <f t="shared" si="2"/>
        <v>0</v>
      </c>
      <c r="Y8" s="105">
        <f t="shared" si="2"/>
        <v>0</v>
      </c>
      <c r="Z8" s="105">
        <f t="shared" si="2"/>
        <v>0</v>
      </c>
      <c r="AA8" s="105">
        <f t="shared" si="2"/>
        <v>0</v>
      </c>
      <c r="AB8" s="105">
        <f t="shared" si="2"/>
        <v>0</v>
      </c>
      <c r="AC8" s="105">
        <f t="shared" si="2"/>
        <v>0</v>
      </c>
      <c r="AD8" s="105">
        <f t="shared" si="2"/>
        <v>0</v>
      </c>
      <c r="AE8" s="105">
        <f t="shared" si="2"/>
        <v>0</v>
      </c>
      <c r="AF8" s="105">
        <f t="shared" si="2"/>
        <v>0</v>
      </c>
      <c r="AG8" s="105">
        <f t="shared" si="2"/>
        <v>0</v>
      </c>
      <c r="AH8" s="105">
        <f t="shared" si="3"/>
        <v>0</v>
      </c>
      <c r="AI8" s="105">
        <f t="shared" si="3"/>
        <v>0</v>
      </c>
      <c r="AJ8" s="105">
        <f t="shared" si="3"/>
        <v>0</v>
      </c>
      <c r="AK8" s="105">
        <f t="shared" si="3"/>
        <v>0</v>
      </c>
      <c r="AL8" s="105">
        <f t="shared" si="3"/>
        <v>0</v>
      </c>
      <c r="AM8" s="105">
        <f t="shared" si="3"/>
        <v>0</v>
      </c>
      <c r="AN8" s="105">
        <f t="shared" si="3"/>
        <v>0</v>
      </c>
      <c r="AO8" s="106">
        <f t="shared" si="3"/>
        <v>0</v>
      </c>
    </row>
    <row r="9" spans="1:41" outlineLevel="1" collapsed="1" x14ac:dyDescent="0.2">
      <c r="A9" s="111" t="s">
        <v>119</v>
      </c>
      <c r="B9" s="109"/>
      <c r="C9" s="110"/>
      <c r="D9" s="109"/>
      <c r="E9" s="109"/>
      <c r="F9" s="105">
        <f t="shared" ref="F9:AO9" si="4">SUBTOTAL(9,F2:F8)</f>
        <v>7</v>
      </c>
      <c r="G9" s="105">
        <f t="shared" si="4"/>
        <v>7</v>
      </c>
      <c r="H9" s="105">
        <f t="shared" si="4"/>
        <v>7</v>
      </c>
      <c r="I9" s="105">
        <f t="shared" si="4"/>
        <v>3</v>
      </c>
      <c r="J9" s="105">
        <f t="shared" si="4"/>
        <v>3</v>
      </c>
      <c r="K9" s="105">
        <f t="shared" si="4"/>
        <v>3</v>
      </c>
      <c r="L9" s="105">
        <f t="shared" si="4"/>
        <v>3</v>
      </c>
      <c r="M9" s="105">
        <f t="shared" si="4"/>
        <v>3</v>
      </c>
      <c r="N9" s="105">
        <f t="shared" si="4"/>
        <v>3</v>
      </c>
      <c r="O9" s="105">
        <f t="shared" si="4"/>
        <v>3</v>
      </c>
      <c r="P9" s="105">
        <f t="shared" si="4"/>
        <v>3</v>
      </c>
      <c r="Q9" s="105">
        <f t="shared" si="4"/>
        <v>3</v>
      </c>
      <c r="R9" s="105">
        <f t="shared" si="4"/>
        <v>3</v>
      </c>
      <c r="S9" s="105">
        <f t="shared" si="4"/>
        <v>3</v>
      </c>
      <c r="T9" s="105">
        <f t="shared" si="4"/>
        <v>3</v>
      </c>
      <c r="U9" s="105">
        <f t="shared" si="4"/>
        <v>3</v>
      </c>
      <c r="V9" s="105">
        <f t="shared" si="4"/>
        <v>0</v>
      </c>
      <c r="W9" s="105">
        <f t="shared" si="4"/>
        <v>0</v>
      </c>
      <c r="X9" s="105">
        <f t="shared" si="4"/>
        <v>6</v>
      </c>
      <c r="Y9" s="105">
        <f t="shared" si="4"/>
        <v>6</v>
      </c>
      <c r="Z9" s="105">
        <f t="shared" si="4"/>
        <v>2</v>
      </c>
      <c r="AA9" s="105">
        <f t="shared" si="4"/>
        <v>2</v>
      </c>
      <c r="AB9" s="105">
        <f t="shared" si="4"/>
        <v>2</v>
      </c>
      <c r="AC9" s="105">
        <f t="shared" si="4"/>
        <v>2</v>
      </c>
      <c r="AD9" s="105">
        <f t="shared" si="4"/>
        <v>2</v>
      </c>
      <c r="AE9" s="105">
        <f t="shared" si="4"/>
        <v>2</v>
      </c>
      <c r="AF9" s="105">
        <f t="shared" si="4"/>
        <v>2</v>
      </c>
      <c r="AG9" s="105">
        <f t="shared" si="4"/>
        <v>2</v>
      </c>
      <c r="AH9" s="105">
        <f t="shared" si="4"/>
        <v>2</v>
      </c>
      <c r="AI9" s="105">
        <f t="shared" si="4"/>
        <v>2</v>
      </c>
      <c r="AJ9" s="105">
        <f t="shared" si="4"/>
        <v>2</v>
      </c>
      <c r="AK9" s="105">
        <f t="shared" si="4"/>
        <v>2</v>
      </c>
      <c r="AL9" s="105">
        <f t="shared" si="4"/>
        <v>2</v>
      </c>
      <c r="AM9" s="105">
        <f t="shared" si="4"/>
        <v>0</v>
      </c>
      <c r="AN9" s="105">
        <f t="shared" si="4"/>
        <v>0</v>
      </c>
      <c r="AO9" s="106">
        <f t="shared" si="4"/>
        <v>0</v>
      </c>
    </row>
    <row r="10" spans="1:41" hidden="1" outlineLevel="2" x14ac:dyDescent="0.2">
      <c r="A10" s="109" t="s">
        <v>77</v>
      </c>
      <c r="B10" s="109" t="s">
        <v>122</v>
      </c>
      <c r="C10" s="110">
        <v>2031</v>
      </c>
      <c r="D10" s="109" t="s">
        <v>114</v>
      </c>
      <c r="E10" s="109" t="s">
        <v>93</v>
      </c>
      <c r="F10" s="105">
        <f t="shared" ref="F10:O11" si="5">IF($C10&gt;=F$1,1,0)</f>
        <v>1</v>
      </c>
      <c r="G10" s="105">
        <f t="shared" si="5"/>
        <v>1</v>
      </c>
      <c r="H10" s="105">
        <f t="shared" si="5"/>
        <v>1</v>
      </c>
      <c r="I10" s="105">
        <f t="shared" si="5"/>
        <v>1</v>
      </c>
      <c r="J10" s="105">
        <f t="shared" si="5"/>
        <v>1</v>
      </c>
      <c r="K10" s="105">
        <f t="shared" si="5"/>
        <v>1</v>
      </c>
      <c r="L10" s="105">
        <f t="shared" si="5"/>
        <v>1</v>
      </c>
      <c r="M10" s="105">
        <f t="shared" si="5"/>
        <v>1</v>
      </c>
      <c r="N10" s="105">
        <f t="shared" si="5"/>
        <v>1</v>
      </c>
      <c r="O10" s="105">
        <f t="shared" si="5"/>
        <v>1</v>
      </c>
      <c r="P10" s="105">
        <f t="shared" ref="P10:W11" si="6">IF($C10&gt;=P$1,1,0)</f>
        <v>1</v>
      </c>
      <c r="Q10" s="105">
        <f t="shared" si="6"/>
        <v>1</v>
      </c>
      <c r="R10" s="105">
        <f t="shared" si="6"/>
        <v>1</v>
      </c>
      <c r="S10" s="105">
        <f t="shared" si="6"/>
        <v>1</v>
      </c>
      <c r="T10" s="105">
        <f t="shared" si="6"/>
        <v>0</v>
      </c>
      <c r="U10" s="105">
        <f t="shared" si="6"/>
        <v>0</v>
      </c>
      <c r="V10" s="105">
        <f t="shared" si="6"/>
        <v>0</v>
      </c>
      <c r="W10" s="105">
        <f t="shared" si="6"/>
        <v>0</v>
      </c>
      <c r="X10" s="105">
        <f t="shared" ref="X10:AG11" si="7">IF($B10="ja",IF($C10&gt;X$1,1,0),0)</f>
        <v>1</v>
      </c>
      <c r="Y10" s="105">
        <f t="shared" si="7"/>
        <v>1</v>
      </c>
      <c r="Z10" s="105">
        <f t="shared" si="7"/>
        <v>1</v>
      </c>
      <c r="AA10" s="105">
        <f t="shared" si="7"/>
        <v>1</v>
      </c>
      <c r="AB10" s="105">
        <f t="shared" si="7"/>
        <v>1</v>
      </c>
      <c r="AC10" s="105">
        <f t="shared" si="7"/>
        <v>1</v>
      </c>
      <c r="AD10" s="105">
        <f t="shared" si="7"/>
        <v>1</v>
      </c>
      <c r="AE10" s="105">
        <f t="shared" si="7"/>
        <v>1</v>
      </c>
      <c r="AF10" s="105">
        <f t="shared" si="7"/>
        <v>1</v>
      </c>
      <c r="AG10" s="105">
        <f t="shared" si="7"/>
        <v>1</v>
      </c>
      <c r="AH10" s="105">
        <f t="shared" ref="AH10:AO11" si="8">IF($B10="ja",IF($C10&gt;AH$1,1,0),0)</f>
        <v>1</v>
      </c>
      <c r="AI10" s="105">
        <f t="shared" si="8"/>
        <v>1</v>
      </c>
      <c r="AJ10" s="105">
        <f t="shared" si="8"/>
        <v>1</v>
      </c>
      <c r="AK10" s="105">
        <f t="shared" si="8"/>
        <v>0</v>
      </c>
      <c r="AL10" s="105">
        <f t="shared" si="8"/>
        <v>0</v>
      </c>
      <c r="AM10" s="105">
        <f t="shared" si="8"/>
        <v>0</v>
      </c>
      <c r="AN10" s="105">
        <f t="shared" si="8"/>
        <v>0</v>
      </c>
      <c r="AO10" s="106">
        <f t="shared" si="8"/>
        <v>0</v>
      </c>
    </row>
    <row r="11" spans="1:41" hidden="1" outlineLevel="2" x14ac:dyDescent="0.2">
      <c r="A11" s="109" t="s">
        <v>77</v>
      </c>
      <c r="B11" s="109" t="s">
        <v>122</v>
      </c>
      <c r="C11" s="110">
        <v>2031</v>
      </c>
      <c r="D11" s="109" t="s">
        <v>114</v>
      </c>
      <c r="E11" s="109" t="s">
        <v>94</v>
      </c>
      <c r="F11" s="105">
        <f t="shared" si="5"/>
        <v>1</v>
      </c>
      <c r="G11" s="105">
        <f t="shared" si="5"/>
        <v>1</v>
      </c>
      <c r="H11" s="105">
        <f t="shared" si="5"/>
        <v>1</v>
      </c>
      <c r="I11" s="105">
        <f t="shared" si="5"/>
        <v>1</v>
      </c>
      <c r="J11" s="105">
        <f t="shared" si="5"/>
        <v>1</v>
      </c>
      <c r="K11" s="105">
        <f t="shared" si="5"/>
        <v>1</v>
      </c>
      <c r="L11" s="105">
        <f t="shared" si="5"/>
        <v>1</v>
      </c>
      <c r="M11" s="105">
        <f t="shared" si="5"/>
        <v>1</v>
      </c>
      <c r="N11" s="105">
        <f t="shared" si="5"/>
        <v>1</v>
      </c>
      <c r="O11" s="105">
        <f t="shared" si="5"/>
        <v>1</v>
      </c>
      <c r="P11" s="105">
        <f t="shared" si="6"/>
        <v>1</v>
      </c>
      <c r="Q11" s="105">
        <f t="shared" si="6"/>
        <v>1</v>
      </c>
      <c r="R11" s="105">
        <f t="shared" si="6"/>
        <v>1</v>
      </c>
      <c r="S11" s="105">
        <f t="shared" si="6"/>
        <v>1</v>
      </c>
      <c r="T11" s="105">
        <f t="shared" si="6"/>
        <v>0</v>
      </c>
      <c r="U11" s="105">
        <f t="shared" si="6"/>
        <v>0</v>
      </c>
      <c r="V11" s="105">
        <f t="shared" si="6"/>
        <v>0</v>
      </c>
      <c r="W11" s="105">
        <f t="shared" si="6"/>
        <v>0</v>
      </c>
      <c r="X11" s="105">
        <f t="shared" si="7"/>
        <v>1</v>
      </c>
      <c r="Y11" s="105">
        <f t="shared" si="7"/>
        <v>1</v>
      </c>
      <c r="Z11" s="105">
        <f t="shared" si="7"/>
        <v>1</v>
      </c>
      <c r="AA11" s="105">
        <f t="shared" si="7"/>
        <v>1</v>
      </c>
      <c r="AB11" s="105">
        <f t="shared" si="7"/>
        <v>1</v>
      </c>
      <c r="AC11" s="105">
        <f t="shared" si="7"/>
        <v>1</v>
      </c>
      <c r="AD11" s="105">
        <f t="shared" si="7"/>
        <v>1</v>
      </c>
      <c r="AE11" s="105">
        <f t="shared" si="7"/>
        <v>1</v>
      </c>
      <c r="AF11" s="105">
        <f t="shared" si="7"/>
        <v>1</v>
      </c>
      <c r="AG11" s="105">
        <f t="shared" si="7"/>
        <v>1</v>
      </c>
      <c r="AH11" s="105">
        <f t="shared" si="8"/>
        <v>1</v>
      </c>
      <c r="AI11" s="105">
        <f t="shared" si="8"/>
        <v>1</v>
      </c>
      <c r="AJ11" s="105">
        <f t="shared" si="8"/>
        <v>1</v>
      </c>
      <c r="AK11" s="105">
        <f t="shared" si="8"/>
        <v>0</v>
      </c>
      <c r="AL11" s="105">
        <f t="shared" si="8"/>
        <v>0</v>
      </c>
      <c r="AM11" s="105">
        <f t="shared" si="8"/>
        <v>0</v>
      </c>
      <c r="AN11" s="105">
        <f t="shared" si="8"/>
        <v>0</v>
      </c>
      <c r="AO11" s="106">
        <f t="shared" si="8"/>
        <v>0</v>
      </c>
    </row>
    <row r="12" spans="1:41" outlineLevel="1" collapsed="1" x14ac:dyDescent="0.2">
      <c r="A12" s="112" t="s">
        <v>81</v>
      </c>
      <c r="B12" s="109"/>
      <c r="C12" s="110"/>
      <c r="D12" s="109"/>
      <c r="E12" s="109"/>
      <c r="F12" s="105">
        <f t="shared" ref="F12:AO12" si="9">SUBTOTAL(9,F10:F11)</f>
        <v>2</v>
      </c>
      <c r="G12" s="105">
        <f t="shared" si="9"/>
        <v>2</v>
      </c>
      <c r="H12" s="105">
        <f t="shared" si="9"/>
        <v>2</v>
      </c>
      <c r="I12" s="105">
        <f t="shared" si="9"/>
        <v>2</v>
      </c>
      <c r="J12" s="105">
        <f t="shared" si="9"/>
        <v>2</v>
      </c>
      <c r="K12" s="105">
        <f t="shared" si="9"/>
        <v>2</v>
      </c>
      <c r="L12" s="105">
        <f t="shared" si="9"/>
        <v>2</v>
      </c>
      <c r="M12" s="105">
        <f t="shared" si="9"/>
        <v>2</v>
      </c>
      <c r="N12" s="105">
        <f t="shared" si="9"/>
        <v>2</v>
      </c>
      <c r="O12" s="105">
        <f t="shared" si="9"/>
        <v>2</v>
      </c>
      <c r="P12" s="105">
        <f t="shared" si="9"/>
        <v>2</v>
      </c>
      <c r="Q12" s="105">
        <f t="shared" si="9"/>
        <v>2</v>
      </c>
      <c r="R12" s="105">
        <f t="shared" si="9"/>
        <v>2</v>
      </c>
      <c r="S12" s="105">
        <f t="shared" si="9"/>
        <v>2</v>
      </c>
      <c r="T12" s="105">
        <f t="shared" si="9"/>
        <v>0</v>
      </c>
      <c r="U12" s="105">
        <f t="shared" si="9"/>
        <v>0</v>
      </c>
      <c r="V12" s="105">
        <f t="shared" si="9"/>
        <v>0</v>
      </c>
      <c r="W12" s="105">
        <f t="shared" si="9"/>
        <v>0</v>
      </c>
      <c r="X12" s="105">
        <f t="shared" si="9"/>
        <v>2</v>
      </c>
      <c r="Y12" s="105">
        <f t="shared" si="9"/>
        <v>2</v>
      </c>
      <c r="Z12" s="105">
        <f t="shared" si="9"/>
        <v>2</v>
      </c>
      <c r="AA12" s="105">
        <f t="shared" si="9"/>
        <v>2</v>
      </c>
      <c r="AB12" s="105">
        <f t="shared" si="9"/>
        <v>2</v>
      </c>
      <c r="AC12" s="105">
        <f t="shared" si="9"/>
        <v>2</v>
      </c>
      <c r="AD12" s="105">
        <f t="shared" si="9"/>
        <v>2</v>
      </c>
      <c r="AE12" s="105">
        <f t="shared" si="9"/>
        <v>2</v>
      </c>
      <c r="AF12" s="105">
        <f t="shared" si="9"/>
        <v>2</v>
      </c>
      <c r="AG12" s="105">
        <f t="shared" si="9"/>
        <v>2</v>
      </c>
      <c r="AH12" s="105">
        <f t="shared" si="9"/>
        <v>2</v>
      </c>
      <c r="AI12" s="105">
        <f t="shared" si="9"/>
        <v>2</v>
      </c>
      <c r="AJ12" s="105">
        <f t="shared" si="9"/>
        <v>2</v>
      </c>
      <c r="AK12" s="105">
        <f t="shared" si="9"/>
        <v>0</v>
      </c>
      <c r="AL12" s="105">
        <f t="shared" si="9"/>
        <v>0</v>
      </c>
      <c r="AM12" s="105">
        <f t="shared" si="9"/>
        <v>0</v>
      </c>
      <c r="AN12" s="105">
        <f t="shared" si="9"/>
        <v>0</v>
      </c>
      <c r="AO12" s="106">
        <f t="shared" si="9"/>
        <v>0</v>
      </c>
    </row>
    <row r="13" spans="1:41" hidden="1" outlineLevel="2" x14ac:dyDescent="0.2">
      <c r="A13" s="109" t="s">
        <v>115</v>
      </c>
      <c r="B13" s="109" t="s">
        <v>122</v>
      </c>
      <c r="C13" s="110">
        <v>2034</v>
      </c>
      <c r="D13" s="109" t="s">
        <v>116</v>
      </c>
      <c r="E13" s="109" t="s">
        <v>93</v>
      </c>
      <c r="F13" s="105">
        <f t="shared" ref="F13:O14" si="10">IF($C13&gt;=F$1,1,0)</f>
        <v>1</v>
      </c>
      <c r="G13" s="105">
        <f t="shared" si="10"/>
        <v>1</v>
      </c>
      <c r="H13" s="105">
        <f t="shared" si="10"/>
        <v>1</v>
      </c>
      <c r="I13" s="105">
        <f t="shared" si="10"/>
        <v>1</v>
      </c>
      <c r="J13" s="105">
        <f t="shared" si="10"/>
        <v>1</v>
      </c>
      <c r="K13" s="105">
        <f t="shared" si="10"/>
        <v>1</v>
      </c>
      <c r="L13" s="105">
        <f t="shared" si="10"/>
        <v>1</v>
      </c>
      <c r="M13" s="105">
        <f t="shared" si="10"/>
        <v>1</v>
      </c>
      <c r="N13" s="105">
        <f t="shared" si="10"/>
        <v>1</v>
      </c>
      <c r="O13" s="105">
        <f t="shared" si="10"/>
        <v>1</v>
      </c>
      <c r="P13" s="105">
        <f t="shared" ref="P13:W14" si="11">IF($C13&gt;=P$1,1,0)</f>
        <v>1</v>
      </c>
      <c r="Q13" s="105">
        <f t="shared" si="11"/>
        <v>1</v>
      </c>
      <c r="R13" s="105">
        <f t="shared" si="11"/>
        <v>1</v>
      </c>
      <c r="S13" s="105">
        <f t="shared" si="11"/>
        <v>1</v>
      </c>
      <c r="T13" s="105">
        <f t="shared" si="11"/>
        <v>1</v>
      </c>
      <c r="U13" s="105">
        <f t="shared" si="11"/>
        <v>1</v>
      </c>
      <c r="V13" s="105">
        <f t="shared" si="11"/>
        <v>1</v>
      </c>
      <c r="W13" s="105">
        <f t="shared" si="11"/>
        <v>0</v>
      </c>
      <c r="X13" s="105">
        <f t="shared" ref="X13:AG14" si="12">IF($B13="ja",IF($C13&gt;X$1,1,0),0)</f>
        <v>1</v>
      </c>
      <c r="Y13" s="105">
        <f t="shared" si="12"/>
        <v>1</v>
      </c>
      <c r="Z13" s="105">
        <f t="shared" si="12"/>
        <v>1</v>
      </c>
      <c r="AA13" s="105">
        <f t="shared" si="12"/>
        <v>1</v>
      </c>
      <c r="AB13" s="105">
        <f t="shared" si="12"/>
        <v>1</v>
      </c>
      <c r="AC13" s="105">
        <f t="shared" si="12"/>
        <v>1</v>
      </c>
      <c r="AD13" s="105">
        <f t="shared" si="12"/>
        <v>1</v>
      </c>
      <c r="AE13" s="105">
        <f t="shared" si="12"/>
        <v>1</v>
      </c>
      <c r="AF13" s="105">
        <f t="shared" si="12"/>
        <v>1</v>
      </c>
      <c r="AG13" s="105">
        <f t="shared" si="12"/>
        <v>1</v>
      </c>
      <c r="AH13" s="105">
        <f t="shared" ref="AH13:AO14" si="13">IF($B13="ja",IF($C13&gt;AH$1,1,0),0)</f>
        <v>1</v>
      </c>
      <c r="AI13" s="105">
        <f t="shared" si="13"/>
        <v>1</v>
      </c>
      <c r="AJ13" s="105">
        <f t="shared" si="13"/>
        <v>1</v>
      </c>
      <c r="AK13" s="105">
        <f t="shared" si="13"/>
        <v>1</v>
      </c>
      <c r="AL13" s="105">
        <f t="shared" si="13"/>
        <v>1</v>
      </c>
      <c r="AM13" s="105">
        <f t="shared" si="13"/>
        <v>1</v>
      </c>
      <c r="AN13" s="105">
        <f t="shared" si="13"/>
        <v>0</v>
      </c>
      <c r="AO13" s="106">
        <f t="shared" si="13"/>
        <v>0</v>
      </c>
    </row>
    <row r="14" spans="1:41" hidden="1" outlineLevel="2" x14ac:dyDescent="0.2">
      <c r="A14" s="109" t="s">
        <v>115</v>
      </c>
      <c r="B14" s="109" t="s">
        <v>122</v>
      </c>
      <c r="C14" s="110">
        <v>2037</v>
      </c>
      <c r="D14" s="109" t="s">
        <v>116</v>
      </c>
      <c r="E14" s="109" t="s">
        <v>94</v>
      </c>
      <c r="F14" s="105">
        <f t="shared" si="10"/>
        <v>1</v>
      </c>
      <c r="G14" s="105">
        <f t="shared" si="10"/>
        <v>1</v>
      </c>
      <c r="H14" s="105">
        <f t="shared" si="10"/>
        <v>1</v>
      </c>
      <c r="I14" s="105">
        <f t="shared" si="10"/>
        <v>1</v>
      </c>
      <c r="J14" s="105">
        <f t="shared" si="10"/>
        <v>1</v>
      </c>
      <c r="K14" s="105">
        <f t="shared" si="10"/>
        <v>1</v>
      </c>
      <c r="L14" s="105">
        <f t="shared" si="10"/>
        <v>1</v>
      </c>
      <c r="M14" s="105">
        <f t="shared" si="10"/>
        <v>1</v>
      </c>
      <c r="N14" s="105">
        <f t="shared" si="10"/>
        <v>1</v>
      </c>
      <c r="O14" s="105">
        <f t="shared" si="10"/>
        <v>1</v>
      </c>
      <c r="P14" s="105">
        <f t="shared" si="11"/>
        <v>1</v>
      </c>
      <c r="Q14" s="105">
        <f t="shared" si="11"/>
        <v>1</v>
      </c>
      <c r="R14" s="105">
        <f t="shared" si="11"/>
        <v>1</v>
      </c>
      <c r="S14" s="105">
        <f t="shared" si="11"/>
        <v>1</v>
      </c>
      <c r="T14" s="105">
        <f t="shared" si="11"/>
        <v>1</v>
      </c>
      <c r="U14" s="105">
        <f t="shared" si="11"/>
        <v>1</v>
      </c>
      <c r="V14" s="105">
        <f t="shared" si="11"/>
        <v>1</v>
      </c>
      <c r="W14" s="105">
        <f t="shared" si="11"/>
        <v>1</v>
      </c>
      <c r="X14" s="105">
        <f t="shared" si="12"/>
        <v>1</v>
      </c>
      <c r="Y14" s="105">
        <f t="shared" si="12"/>
        <v>1</v>
      </c>
      <c r="Z14" s="105">
        <f t="shared" si="12"/>
        <v>1</v>
      </c>
      <c r="AA14" s="105">
        <f t="shared" si="12"/>
        <v>1</v>
      </c>
      <c r="AB14" s="105">
        <f t="shared" si="12"/>
        <v>1</v>
      </c>
      <c r="AC14" s="105">
        <f t="shared" si="12"/>
        <v>1</v>
      </c>
      <c r="AD14" s="105">
        <f t="shared" si="12"/>
        <v>1</v>
      </c>
      <c r="AE14" s="105">
        <f t="shared" si="12"/>
        <v>1</v>
      </c>
      <c r="AF14" s="105">
        <f t="shared" si="12"/>
        <v>1</v>
      </c>
      <c r="AG14" s="105">
        <f t="shared" si="12"/>
        <v>1</v>
      </c>
      <c r="AH14" s="105">
        <f t="shared" si="13"/>
        <v>1</v>
      </c>
      <c r="AI14" s="105">
        <f t="shared" si="13"/>
        <v>1</v>
      </c>
      <c r="AJ14" s="105">
        <f t="shared" si="13"/>
        <v>1</v>
      </c>
      <c r="AK14" s="105">
        <f t="shared" si="13"/>
        <v>1</v>
      </c>
      <c r="AL14" s="105">
        <f t="shared" si="13"/>
        <v>1</v>
      </c>
      <c r="AM14" s="105">
        <f t="shared" si="13"/>
        <v>1</v>
      </c>
      <c r="AN14" s="105">
        <f t="shared" si="13"/>
        <v>1</v>
      </c>
      <c r="AO14" s="106">
        <f t="shared" si="13"/>
        <v>1</v>
      </c>
    </row>
    <row r="15" spans="1:41" outlineLevel="1" collapsed="1" x14ac:dyDescent="0.2">
      <c r="A15" s="112" t="s">
        <v>117</v>
      </c>
      <c r="B15" s="109"/>
      <c r="C15" s="110"/>
      <c r="D15" s="109"/>
      <c r="E15" s="109"/>
      <c r="F15" s="105">
        <f t="shared" ref="F15:AO15" si="14">SUBTOTAL(9,F13:F14)</f>
        <v>2</v>
      </c>
      <c r="G15" s="105">
        <f t="shared" si="14"/>
        <v>2</v>
      </c>
      <c r="H15" s="105">
        <f t="shared" si="14"/>
        <v>2</v>
      </c>
      <c r="I15" s="105">
        <f t="shared" si="14"/>
        <v>2</v>
      </c>
      <c r="J15" s="105">
        <f t="shared" si="14"/>
        <v>2</v>
      </c>
      <c r="K15" s="105">
        <f t="shared" si="14"/>
        <v>2</v>
      </c>
      <c r="L15" s="105">
        <f t="shared" si="14"/>
        <v>2</v>
      </c>
      <c r="M15" s="105">
        <f t="shared" si="14"/>
        <v>2</v>
      </c>
      <c r="N15" s="105">
        <f t="shared" si="14"/>
        <v>2</v>
      </c>
      <c r="O15" s="105">
        <f t="shared" si="14"/>
        <v>2</v>
      </c>
      <c r="P15" s="105">
        <f t="shared" si="14"/>
        <v>2</v>
      </c>
      <c r="Q15" s="105">
        <f t="shared" si="14"/>
        <v>2</v>
      </c>
      <c r="R15" s="105">
        <f t="shared" si="14"/>
        <v>2</v>
      </c>
      <c r="S15" s="105">
        <f t="shared" si="14"/>
        <v>2</v>
      </c>
      <c r="T15" s="105">
        <f t="shared" si="14"/>
        <v>2</v>
      </c>
      <c r="U15" s="105">
        <f t="shared" si="14"/>
        <v>2</v>
      </c>
      <c r="V15" s="105">
        <f t="shared" si="14"/>
        <v>2</v>
      </c>
      <c r="W15" s="105">
        <f t="shared" si="14"/>
        <v>1</v>
      </c>
      <c r="X15" s="105">
        <f t="shared" si="14"/>
        <v>2</v>
      </c>
      <c r="Y15" s="105">
        <f t="shared" si="14"/>
        <v>2</v>
      </c>
      <c r="Z15" s="105">
        <f t="shared" si="14"/>
        <v>2</v>
      </c>
      <c r="AA15" s="105">
        <f t="shared" si="14"/>
        <v>2</v>
      </c>
      <c r="AB15" s="105">
        <f t="shared" si="14"/>
        <v>2</v>
      </c>
      <c r="AC15" s="105">
        <f t="shared" si="14"/>
        <v>2</v>
      </c>
      <c r="AD15" s="105">
        <f t="shared" si="14"/>
        <v>2</v>
      </c>
      <c r="AE15" s="105">
        <f t="shared" si="14"/>
        <v>2</v>
      </c>
      <c r="AF15" s="105">
        <f t="shared" si="14"/>
        <v>2</v>
      </c>
      <c r="AG15" s="105">
        <f t="shared" si="14"/>
        <v>2</v>
      </c>
      <c r="AH15" s="105">
        <f t="shared" si="14"/>
        <v>2</v>
      </c>
      <c r="AI15" s="105">
        <f t="shared" si="14"/>
        <v>2</v>
      </c>
      <c r="AJ15" s="105">
        <f t="shared" si="14"/>
        <v>2</v>
      </c>
      <c r="AK15" s="105">
        <f t="shared" si="14"/>
        <v>2</v>
      </c>
      <c r="AL15" s="105">
        <f t="shared" si="14"/>
        <v>2</v>
      </c>
      <c r="AM15" s="105">
        <f t="shared" si="14"/>
        <v>2</v>
      </c>
      <c r="AN15" s="105">
        <f t="shared" si="14"/>
        <v>1</v>
      </c>
      <c r="AO15" s="106">
        <f t="shared" si="14"/>
        <v>1</v>
      </c>
    </row>
    <row r="16" spans="1:41" hidden="1" outlineLevel="2" x14ac:dyDescent="0.2">
      <c r="A16" s="109" t="s">
        <v>78</v>
      </c>
      <c r="B16" s="109" t="s">
        <v>122</v>
      </c>
      <c r="C16" s="110">
        <v>2033</v>
      </c>
      <c r="D16" s="109" t="s">
        <v>98</v>
      </c>
      <c r="E16" s="109" t="s">
        <v>92</v>
      </c>
      <c r="F16" s="105">
        <f t="shared" ref="F16:O21" si="15">IF($C16&gt;=F$1,1,0)</f>
        <v>1</v>
      </c>
      <c r="G16" s="105">
        <f t="shared" si="15"/>
        <v>1</v>
      </c>
      <c r="H16" s="105">
        <f t="shared" si="15"/>
        <v>1</v>
      </c>
      <c r="I16" s="105">
        <f t="shared" si="15"/>
        <v>1</v>
      </c>
      <c r="J16" s="105">
        <f t="shared" si="15"/>
        <v>1</v>
      </c>
      <c r="K16" s="105">
        <f t="shared" si="15"/>
        <v>1</v>
      </c>
      <c r="L16" s="105">
        <f t="shared" si="15"/>
        <v>1</v>
      </c>
      <c r="M16" s="105">
        <f t="shared" si="15"/>
        <v>1</v>
      </c>
      <c r="N16" s="105">
        <f t="shared" si="15"/>
        <v>1</v>
      </c>
      <c r="O16" s="105">
        <f t="shared" si="15"/>
        <v>1</v>
      </c>
      <c r="P16" s="105">
        <f t="shared" ref="P16:W21" si="16">IF($C16&gt;=P$1,1,0)</f>
        <v>1</v>
      </c>
      <c r="Q16" s="105">
        <f t="shared" si="16"/>
        <v>1</v>
      </c>
      <c r="R16" s="105">
        <f t="shared" si="16"/>
        <v>1</v>
      </c>
      <c r="S16" s="105">
        <f t="shared" si="16"/>
        <v>1</v>
      </c>
      <c r="T16" s="105">
        <f t="shared" si="16"/>
        <v>1</v>
      </c>
      <c r="U16" s="105">
        <f t="shared" si="16"/>
        <v>1</v>
      </c>
      <c r="V16" s="105">
        <f t="shared" si="16"/>
        <v>0</v>
      </c>
      <c r="W16" s="105">
        <f t="shared" si="16"/>
        <v>0</v>
      </c>
      <c r="X16" s="105">
        <f t="shared" ref="X16:AG21" si="17">IF($B16="ja",IF($C16&gt;X$1,1,0),0)</f>
        <v>1</v>
      </c>
      <c r="Y16" s="105">
        <f t="shared" si="17"/>
        <v>1</v>
      </c>
      <c r="Z16" s="105">
        <f t="shared" si="17"/>
        <v>1</v>
      </c>
      <c r="AA16" s="105">
        <f t="shared" si="17"/>
        <v>1</v>
      </c>
      <c r="AB16" s="105">
        <f t="shared" si="17"/>
        <v>1</v>
      </c>
      <c r="AC16" s="105">
        <f t="shared" si="17"/>
        <v>1</v>
      </c>
      <c r="AD16" s="105">
        <f t="shared" si="17"/>
        <v>1</v>
      </c>
      <c r="AE16" s="105">
        <f t="shared" si="17"/>
        <v>1</v>
      </c>
      <c r="AF16" s="105">
        <f t="shared" si="17"/>
        <v>1</v>
      </c>
      <c r="AG16" s="105">
        <f t="shared" si="17"/>
        <v>1</v>
      </c>
      <c r="AH16" s="105">
        <f t="shared" ref="AH16:AO21" si="18">IF($B16="ja",IF($C16&gt;AH$1,1,0),0)</f>
        <v>1</v>
      </c>
      <c r="AI16" s="105">
        <f t="shared" si="18"/>
        <v>1</v>
      </c>
      <c r="AJ16" s="105">
        <f t="shared" si="18"/>
        <v>1</v>
      </c>
      <c r="AK16" s="105">
        <f t="shared" si="18"/>
        <v>1</v>
      </c>
      <c r="AL16" s="105">
        <f t="shared" si="18"/>
        <v>1</v>
      </c>
      <c r="AM16" s="105">
        <f t="shared" si="18"/>
        <v>0</v>
      </c>
      <c r="AN16" s="105">
        <f t="shared" si="18"/>
        <v>0</v>
      </c>
      <c r="AO16" s="106">
        <f t="shared" si="18"/>
        <v>0</v>
      </c>
    </row>
    <row r="17" spans="1:41" hidden="1" outlineLevel="2" x14ac:dyDescent="0.2">
      <c r="A17" s="109" t="s">
        <v>78</v>
      </c>
      <c r="B17" s="109" t="s">
        <v>122</v>
      </c>
      <c r="C17" s="110">
        <v>2033</v>
      </c>
      <c r="D17" s="109" t="s">
        <v>99</v>
      </c>
      <c r="E17" s="109" t="s">
        <v>92</v>
      </c>
      <c r="F17" s="105">
        <f t="shared" si="15"/>
        <v>1</v>
      </c>
      <c r="G17" s="105">
        <f t="shared" si="15"/>
        <v>1</v>
      </c>
      <c r="H17" s="105">
        <f t="shared" si="15"/>
        <v>1</v>
      </c>
      <c r="I17" s="105">
        <f t="shared" si="15"/>
        <v>1</v>
      </c>
      <c r="J17" s="105">
        <f t="shared" si="15"/>
        <v>1</v>
      </c>
      <c r="K17" s="105">
        <f t="shared" si="15"/>
        <v>1</v>
      </c>
      <c r="L17" s="105">
        <f t="shared" si="15"/>
        <v>1</v>
      </c>
      <c r="M17" s="105">
        <f t="shared" si="15"/>
        <v>1</v>
      </c>
      <c r="N17" s="105">
        <f t="shared" si="15"/>
        <v>1</v>
      </c>
      <c r="O17" s="105">
        <f t="shared" si="15"/>
        <v>1</v>
      </c>
      <c r="P17" s="105">
        <f t="shared" si="16"/>
        <v>1</v>
      </c>
      <c r="Q17" s="105">
        <f t="shared" si="16"/>
        <v>1</v>
      </c>
      <c r="R17" s="105">
        <f t="shared" si="16"/>
        <v>1</v>
      </c>
      <c r="S17" s="105">
        <f t="shared" si="16"/>
        <v>1</v>
      </c>
      <c r="T17" s="105">
        <f t="shared" si="16"/>
        <v>1</v>
      </c>
      <c r="U17" s="105">
        <f t="shared" si="16"/>
        <v>1</v>
      </c>
      <c r="V17" s="105">
        <f t="shared" si="16"/>
        <v>0</v>
      </c>
      <c r="W17" s="105">
        <f t="shared" si="16"/>
        <v>0</v>
      </c>
      <c r="X17" s="105">
        <f t="shared" si="17"/>
        <v>1</v>
      </c>
      <c r="Y17" s="105">
        <f t="shared" si="17"/>
        <v>1</v>
      </c>
      <c r="Z17" s="105">
        <f t="shared" si="17"/>
        <v>1</v>
      </c>
      <c r="AA17" s="105">
        <f t="shared" si="17"/>
        <v>1</v>
      </c>
      <c r="AB17" s="105">
        <f t="shared" si="17"/>
        <v>1</v>
      </c>
      <c r="AC17" s="105">
        <f t="shared" si="17"/>
        <v>1</v>
      </c>
      <c r="AD17" s="105">
        <f t="shared" si="17"/>
        <v>1</v>
      </c>
      <c r="AE17" s="105">
        <f t="shared" si="17"/>
        <v>1</v>
      </c>
      <c r="AF17" s="105">
        <f t="shared" si="17"/>
        <v>1</v>
      </c>
      <c r="AG17" s="105">
        <f t="shared" si="17"/>
        <v>1</v>
      </c>
      <c r="AH17" s="105">
        <f t="shared" si="18"/>
        <v>1</v>
      </c>
      <c r="AI17" s="105">
        <f t="shared" si="18"/>
        <v>1</v>
      </c>
      <c r="AJ17" s="105">
        <f t="shared" si="18"/>
        <v>1</v>
      </c>
      <c r="AK17" s="105">
        <f t="shared" si="18"/>
        <v>1</v>
      </c>
      <c r="AL17" s="105">
        <f t="shared" si="18"/>
        <v>1</v>
      </c>
      <c r="AM17" s="105">
        <f t="shared" si="18"/>
        <v>0</v>
      </c>
      <c r="AN17" s="105">
        <f t="shared" si="18"/>
        <v>0</v>
      </c>
      <c r="AO17" s="106">
        <f t="shared" si="18"/>
        <v>0</v>
      </c>
    </row>
    <row r="18" spans="1:41" hidden="1" outlineLevel="2" x14ac:dyDescent="0.2">
      <c r="A18" s="109" t="s">
        <v>78</v>
      </c>
      <c r="B18" s="109" t="s">
        <v>122</v>
      </c>
      <c r="C18" s="110">
        <v>2031</v>
      </c>
      <c r="D18" s="109" t="s">
        <v>100</v>
      </c>
      <c r="E18" s="109" t="s">
        <v>92</v>
      </c>
      <c r="F18" s="105">
        <f t="shared" si="15"/>
        <v>1</v>
      </c>
      <c r="G18" s="105">
        <f t="shared" si="15"/>
        <v>1</v>
      </c>
      <c r="H18" s="105">
        <f t="shared" si="15"/>
        <v>1</v>
      </c>
      <c r="I18" s="105">
        <f t="shared" si="15"/>
        <v>1</v>
      </c>
      <c r="J18" s="105">
        <f t="shared" si="15"/>
        <v>1</v>
      </c>
      <c r="K18" s="105">
        <f t="shared" si="15"/>
        <v>1</v>
      </c>
      <c r="L18" s="105">
        <f t="shared" si="15"/>
        <v>1</v>
      </c>
      <c r="M18" s="105">
        <f t="shared" si="15"/>
        <v>1</v>
      </c>
      <c r="N18" s="105">
        <f t="shared" si="15"/>
        <v>1</v>
      </c>
      <c r="O18" s="105">
        <f t="shared" si="15"/>
        <v>1</v>
      </c>
      <c r="P18" s="105">
        <f t="shared" si="16"/>
        <v>1</v>
      </c>
      <c r="Q18" s="105">
        <f t="shared" si="16"/>
        <v>1</v>
      </c>
      <c r="R18" s="105">
        <f t="shared" si="16"/>
        <v>1</v>
      </c>
      <c r="S18" s="105">
        <f t="shared" si="16"/>
        <v>1</v>
      </c>
      <c r="T18" s="105">
        <f t="shared" si="16"/>
        <v>0</v>
      </c>
      <c r="U18" s="105">
        <f t="shared" si="16"/>
        <v>0</v>
      </c>
      <c r="V18" s="105">
        <f t="shared" si="16"/>
        <v>0</v>
      </c>
      <c r="W18" s="105">
        <f t="shared" si="16"/>
        <v>0</v>
      </c>
      <c r="X18" s="105">
        <f t="shared" si="17"/>
        <v>1</v>
      </c>
      <c r="Y18" s="105">
        <f t="shared" si="17"/>
        <v>1</v>
      </c>
      <c r="Z18" s="105">
        <f t="shared" si="17"/>
        <v>1</v>
      </c>
      <c r="AA18" s="105">
        <f t="shared" si="17"/>
        <v>1</v>
      </c>
      <c r="AB18" s="105">
        <f t="shared" si="17"/>
        <v>1</v>
      </c>
      <c r="AC18" s="105">
        <f t="shared" si="17"/>
        <v>1</v>
      </c>
      <c r="AD18" s="105">
        <f t="shared" si="17"/>
        <v>1</v>
      </c>
      <c r="AE18" s="105">
        <f t="shared" si="17"/>
        <v>1</v>
      </c>
      <c r="AF18" s="105">
        <f t="shared" si="17"/>
        <v>1</v>
      </c>
      <c r="AG18" s="105">
        <f t="shared" si="17"/>
        <v>1</v>
      </c>
      <c r="AH18" s="105">
        <f t="shared" si="18"/>
        <v>1</v>
      </c>
      <c r="AI18" s="105">
        <f t="shared" si="18"/>
        <v>1</v>
      </c>
      <c r="AJ18" s="105">
        <f t="shared" si="18"/>
        <v>1</v>
      </c>
      <c r="AK18" s="105">
        <f t="shared" si="18"/>
        <v>0</v>
      </c>
      <c r="AL18" s="105">
        <f t="shared" si="18"/>
        <v>0</v>
      </c>
      <c r="AM18" s="105">
        <f t="shared" si="18"/>
        <v>0</v>
      </c>
      <c r="AN18" s="105">
        <f t="shared" si="18"/>
        <v>0</v>
      </c>
      <c r="AO18" s="106">
        <f t="shared" si="18"/>
        <v>0</v>
      </c>
    </row>
    <row r="19" spans="1:41" hidden="1" outlineLevel="2" x14ac:dyDescent="0.2">
      <c r="A19" s="109" t="s">
        <v>78</v>
      </c>
      <c r="B19" s="109" t="s">
        <v>122</v>
      </c>
      <c r="C19" s="110">
        <v>2036</v>
      </c>
      <c r="D19" s="109" t="s">
        <v>101</v>
      </c>
      <c r="E19" s="109" t="s">
        <v>92</v>
      </c>
      <c r="F19" s="105">
        <f t="shared" si="15"/>
        <v>1</v>
      </c>
      <c r="G19" s="105">
        <f t="shared" si="15"/>
        <v>1</v>
      </c>
      <c r="H19" s="105">
        <f t="shared" si="15"/>
        <v>1</v>
      </c>
      <c r="I19" s="105">
        <f t="shared" si="15"/>
        <v>1</v>
      </c>
      <c r="J19" s="105">
        <f t="shared" si="15"/>
        <v>1</v>
      </c>
      <c r="K19" s="105">
        <f t="shared" si="15"/>
        <v>1</v>
      </c>
      <c r="L19" s="105">
        <f t="shared" si="15"/>
        <v>1</v>
      </c>
      <c r="M19" s="105">
        <f t="shared" si="15"/>
        <v>1</v>
      </c>
      <c r="N19" s="105">
        <f t="shared" si="15"/>
        <v>1</v>
      </c>
      <c r="O19" s="105">
        <f t="shared" si="15"/>
        <v>1</v>
      </c>
      <c r="P19" s="105">
        <f t="shared" si="16"/>
        <v>1</v>
      </c>
      <c r="Q19" s="105">
        <f t="shared" si="16"/>
        <v>1</v>
      </c>
      <c r="R19" s="105">
        <f t="shared" si="16"/>
        <v>1</v>
      </c>
      <c r="S19" s="105">
        <f t="shared" si="16"/>
        <v>1</v>
      </c>
      <c r="T19" s="105">
        <f t="shared" si="16"/>
        <v>1</v>
      </c>
      <c r="U19" s="105">
        <f t="shared" si="16"/>
        <v>1</v>
      </c>
      <c r="V19" s="105">
        <f t="shared" si="16"/>
        <v>1</v>
      </c>
      <c r="W19" s="105">
        <f t="shared" si="16"/>
        <v>1</v>
      </c>
      <c r="X19" s="105">
        <f t="shared" si="17"/>
        <v>1</v>
      </c>
      <c r="Y19" s="105">
        <f t="shared" si="17"/>
        <v>1</v>
      </c>
      <c r="Z19" s="105">
        <f t="shared" si="17"/>
        <v>1</v>
      </c>
      <c r="AA19" s="105">
        <f t="shared" si="17"/>
        <v>1</v>
      </c>
      <c r="AB19" s="105">
        <f t="shared" si="17"/>
        <v>1</v>
      </c>
      <c r="AC19" s="105">
        <f t="shared" si="17"/>
        <v>1</v>
      </c>
      <c r="AD19" s="105">
        <f t="shared" si="17"/>
        <v>1</v>
      </c>
      <c r="AE19" s="105">
        <f t="shared" si="17"/>
        <v>1</v>
      </c>
      <c r="AF19" s="105">
        <f t="shared" si="17"/>
        <v>1</v>
      </c>
      <c r="AG19" s="105">
        <f t="shared" si="17"/>
        <v>1</v>
      </c>
      <c r="AH19" s="105">
        <f t="shared" si="18"/>
        <v>1</v>
      </c>
      <c r="AI19" s="105">
        <f t="shared" si="18"/>
        <v>1</v>
      </c>
      <c r="AJ19" s="105">
        <f t="shared" si="18"/>
        <v>1</v>
      </c>
      <c r="AK19" s="105">
        <f t="shared" si="18"/>
        <v>1</v>
      </c>
      <c r="AL19" s="105">
        <f t="shared" si="18"/>
        <v>1</v>
      </c>
      <c r="AM19" s="105">
        <f t="shared" si="18"/>
        <v>1</v>
      </c>
      <c r="AN19" s="105">
        <f t="shared" si="18"/>
        <v>1</v>
      </c>
      <c r="AO19" s="106">
        <f t="shared" si="18"/>
        <v>1</v>
      </c>
    </row>
    <row r="20" spans="1:41" hidden="1" outlineLevel="2" x14ac:dyDescent="0.2">
      <c r="A20" s="109" t="s">
        <v>78</v>
      </c>
      <c r="B20" s="109" t="s">
        <v>124</v>
      </c>
      <c r="C20" s="110">
        <v>2033</v>
      </c>
      <c r="D20" s="109" t="s">
        <v>102</v>
      </c>
      <c r="E20" s="109" t="s">
        <v>92</v>
      </c>
      <c r="F20" s="105">
        <f t="shared" si="15"/>
        <v>1</v>
      </c>
      <c r="G20" s="105">
        <f t="shared" si="15"/>
        <v>1</v>
      </c>
      <c r="H20" s="105">
        <f t="shared" si="15"/>
        <v>1</v>
      </c>
      <c r="I20" s="105">
        <f t="shared" si="15"/>
        <v>1</v>
      </c>
      <c r="J20" s="105">
        <f t="shared" si="15"/>
        <v>1</v>
      </c>
      <c r="K20" s="105">
        <f t="shared" si="15"/>
        <v>1</v>
      </c>
      <c r="L20" s="105">
        <f t="shared" si="15"/>
        <v>1</v>
      </c>
      <c r="M20" s="105">
        <f t="shared" si="15"/>
        <v>1</v>
      </c>
      <c r="N20" s="105">
        <f t="shared" si="15"/>
        <v>1</v>
      </c>
      <c r="O20" s="105">
        <f t="shared" si="15"/>
        <v>1</v>
      </c>
      <c r="P20" s="105">
        <f t="shared" si="16"/>
        <v>1</v>
      </c>
      <c r="Q20" s="105">
        <f t="shared" si="16"/>
        <v>1</v>
      </c>
      <c r="R20" s="105">
        <f t="shared" si="16"/>
        <v>1</v>
      </c>
      <c r="S20" s="105">
        <f t="shared" si="16"/>
        <v>1</v>
      </c>
      <c r="T20" s="105">
        <f t="shared" si="16"/>
        <v>1</v>
      </c>
      <c r="U20" s="105">
        <f t="shared" si="16"/>
        <v>1</v>
      </c>
      <c r="V20" s="105">
        <f t="shared" si="16"/>
        <v>0</v>
      </c>
      <c r="W20" s="105">
        <f t="shared" si="16"/>
        <v>0</v>
      </c>
      <c r="X20" s="105">
        <f t="shared" si="17"/>
        <v>0</v>
      </c>
      <c r="Y20" s="105">
        <f t="shared" si="17"/>
        <v>0</v>
      </c>
      <c r="Z20" s="105">
        <f t="shared" si="17"/>
        <v>0</v>
      </c>
      <c r="AA20" s="105">
        <f t="shared" si="17"/>
        <v>0</v>
      </c>
      <c r="AB20" s="105">
        <f t="shared" si="17"/>
        <v>0</v>
      </c>
      <c r="AC20" s="105">
        <f t="shared" si="17"/>
        <v>0</v>
      </c>
      <c r="AD20" s="105">
        <f t="shared" si="17"/>
        <v>0</v>
      </c>
      <c r="AE20" s="105">
        <f t="shared" si="17"/>
        <v>0</v>
      </c>
      <c r="AF20" s="105">
        <f t="shared" si="17"/>
        <v>0</v>
      </c>
      <c r="AG20" s="105">
        <f t="shared" si="17"/>
        <v>0</v>
      </c>
      <c r="AH20" s="105">
        <f t="shared" si="18"/>
        <v>0</v>
      </c>
      <c r="AI20" s="105">
        <f t="shared" si="18"/>
        <v>0</v>
      </c>
      <c r="AJ20" s="105">
        <f t="shared" si="18"/>
        <v>0</v>
      </c>
      <c r="AK20" s="105">
        <f t="shared" si="18"/>
        <v>0</v>
      </c>
      <c r="AL20" s="105">
        <f t="shared" si="18"/>
        <v>0</v>
      </c>
      <c r="AM20" s="105">
        <f t="shared" si="18"/>
        <v>0</v>
      </c>
      <c r="AN20" s="105">
        <f t="shared" si="18"/>
        <v>0</v>
      </c>
      <c r="AO20" s="106">
        <f t="shared" si="18"/>
        <v>0</v>
      </c>
    </row>
    <row r="21" spans="1:41" hidden="1" outlineLevel="2" x14ac:dyDescent="0.2">
      <c r="A21" s="109" t="s">
        <v>78</v>
      </c>
      <c r="B21" s="109" t="s">
        <v>124</v>
      </c>
      <c r="C21" s="110">
        <v>2033</v>
      </c>
      <c r="D21" s="109" t="s">
        <v>102</v>
      </c>
      <c r="E21" s="109" t="s">
        <v>103</v>
      </c>
      <c r="F21" s="105">
        <f t="shared" si="15"/>
        <v>1</v>
      </c>
      <c r="G21" s="105">
        <f t="shared" si="15"/>
        <v>1</v>
      </c>
      <c r="H21" s="105">
        <f t="shared" si="15"/>
        <v>1</v>
      </c>
      <c r="I21" s="105">
        <f t="shared" si="15"/>
        <v>1</v>
      </c>
      <c r="J21" s="105">
        <f t="shared" si="15"/>
        <v>1</v>
      </c>
      <c r="K21" s="105">
        <f t="shared" si="15"/>
        <v>1</v>
      </c>
      <c r="L21" s="105">
        <f t="shared" si="15"/>
        <v>1</v>
      </c>
      <c r="M21" s="105">
        <f t="shared" si="15"/>
        <v>1</v>
      </c>
      <c r="N21" s="105">
        <f t="shared" si="15"/>
        <v>1</v>
      </c>
      <c r="O21" s="105">
        <f t="shared" si="15"/>
        <v>1</v>
      </c>
      <c r="P21" s="105">
        <f t="shared" si="16"/>
        <v>1</v>
      </c>
      <c r="Q21" s="105">
        <f t="shared" si="16"/>
        <v>1</v>
      </c>
      <c r="R21" s="105">
        <f t="shared" si="16"/>
        <v>1</v>
      </c>
      <c r="S21" s="105">
        <f t="shared" si="16"/>
        <v>1</v>
      </c>
      <c r="T21" s="105">
        <f t="shared" si="16"/>
        <v>1</v>
      </c>
      <c r="U21" s="105">
        <f t="shared" si="16"/>
        <v>1</v>
      </c>
      <c r="V21" s="105">
        <f t="shared" si="16"/>
        <v>0</v>
      </c>
      <c r="W21" s="105">
        <f t="shared" si="16"/>
        <v>0</v>
      </c>
      <c r="X21" s="105">
        <f t="shared" si="17"/>
        <v>0</v>
      </c>
      <c r="Y21" s="105">
        <f t="shared" si="17"/>
        <v>0</v>
      </c>
      <c r="Z21" s="105">
        <f t="shared" si="17"/>
        <v>0</v>
      </c>
      <c r="AA21" s="105">
        <f t="shared" si="17"/>
        <v>0</v>
      </c>
      <c r="AB21" s="105">
        <f t="shared" si="17"/>
        <v>0</v>
      </c>
      <c r="AC21" s="105">
        <f t="shared" si="17"/>
        <v>0</v>
      </c>
      <c r="AD21" s="105">
        <f t="shared" si="17"/>
        <v>0</v>
      </c>
      <c r="AE21" s="105">
        <f t="shared" si="17"/>
        <v>0</v>
      </c>
      <c r="AF21" s="105">
        <f t="shared" si="17"/>
        <v>0</v>
      </c>
      <c r="AG21" s="105">
        <f t="shared" si="17"/>
        <v>0</v>
      </c>
      <c r="AH21" s="105">
        <f t="shared" si="18"/>
        <v>0</v>
      </c>
      <c r="AI21" s="105">
        <f t="shared" si="18"/>
        <v>0</v>
      </c>
      <c r="AJ21" s="105">
        <f t="shared" si="18"/>
        <v>0</v>
      </c>
      <c r="AK21" s="105">
        <f t="shared" si="18"/>
        <v>0</v>
      </c>
      <c r="AL21" s="105">
        <f t="shared" si="18"/>
        <v>0</v>
      </c>
      <c r="AM21" s="105">
        <f t="shared" si="18"/>
        <v>0</v>
      </c>
      <c r="AN21" s="105">
        <f t="shared" si="18"/>
        <v>0</v>
      </c>
      <c r="AO21" s="106">
        <f t="shared" si="18"/>
        <v>0</v>
      </c>
    </row>
    <row r="22" spans="1:41" outlineLevel="1" collapsed="1" x14ac:dyDescent="0.2">
      <c r="A22" s="112" t="s">
        <v>82</v>
      </c>
      <c r="B22" s="109"/>
      <c r="C22" s="110"/>
      <c r="D22" s="109"/>
      <c r="E22" s="109"/>
      <c r="F22" s="105">
        <f t="shared" ref="F22:AO22" si="19">SUBTOTAL(9,F16:F21)</f>
        <v>6</v>
      </c>
      <c r="G22" s="105">
        <f t="shared" si="19"/>
        <v>6</v>
      </c>
      <c r="H22" s="105">
        <f t="shared" si="19"/>
        <v>6</v>
      </c>
      <c r="I22" s="105">
        <f t="shared" si="19"/>
        <v>6</v>
      </c>
      <c r="J22" s="105">
        <f t="shared" si="19"/>
        <v>6</v>
      </c>
      <c r="K22" s="105">
        <f t="shared" si="19"/>
        <v>6</v>
      </c>
      <c r="L22" s="105">
        <f t="shared" si="19"/>
        <v>6</v>
      </c>
      <c r="M22" s="105">
        <f t="shared" si="19"/>
        <v>6</v>
      </c>
      <c r="N22" s="105">
        <f t="shared" si="19"/>
        <v>6</v>
      </c>
      <c r="O22" s="105">
        <f t="shared" si="19"/>
        <v>6</v>
      </c>
      <c r="P22" s="105">
        <f t="shared" si="19"/>
        <v>6</v>
      </c>
      <c r="Q22" s="105">
        <f t="shared" si="19"/>
        <v>6</v>
      </c>
      <c r="R22" s="105">
        <f t="shared" si="19"/>
        <v>6</v>
      </c>
      <c r="S22" s="105">
        <f t="shared" si="19"/>
        <v>6</v>
      </c>
      <c r="T22" s="105">
        <f t="shared" si="19"/>
        <v>5</v>
      </c>
      <c r="U22" s="105">
        <f t="shared" si="19"/>
        <v>5</v>
      </c>
      <c r="V22" s="105">
        <f t="shared" si="19"/>
        <v>1</v>
      </c>
      <c r="W22" s="105">
        <f t="shared" si="19"/>
        <v>1</v>
      </c>
      <c r="X22" s="105">
        <f t="shared" si="19"/>
        <v>4</v>
      </c>
      <c r="Y22" s="105">
        <f t="shared" si="19"/>
        <v>4</v>
      </c>
      <c r="Z22" s="105">
        <f t="shared" si="19"/>
        <v>4</v>
      </c>
      <c r="AA22" s="105">
        <f t="shared" si="19"/>
        <v>4</v>
      </c>
      <c r="AB22" s="105">
        <f t="shared" si="19"/>
        <v>4</v>
      </c>
      <c r="AC22" s="105">
        <f t="shared" si="19"/>
        <v>4</v>
      </c>
      <c r="AD22" s="105">
        <f t="shared" si="19"/>
        <v>4</v>
      </c>
      <c r="AE22" s="105">
        <f t="shared" si="19"/>
        <v>4</v>
      </c>
      <c r="AF22" s="105">
        <f t="shared" si="19"/>
        <v>4</v>
      </c>
      <c r="AG22" s="105">
        <f t="shared" si="19"/>
        <v>4</v>
      </c>
      <c r="AH22" s="105">
        <f t="shared" si="19"/>
        <v>4</v>
      </c>
      <c r="AI22" s="105">
        <f t="shared" si="19"/>
        <v>4</v>
      </c>
      <c r="AJ22" s="105">
        <f t="shared" si="19"/>
        <v>4</v>
      </c>
      <c r="AK22" s="105">
        <f t="shared" si="19"/>
        <v>3</v>
      </c>
      <c r="AL22" s="105">
        <f t="shared" si="19"/>
        <v>3</v>
      </c>
      <c r="AM22" s="105">
        <f t="shared" si="19"/>
        <v>1</v>
      </c>
      <c r="AN22" s="105">
        <f t="shared" si="19"/>
        <v>1</v>
      </c>
      <c r="AO22" s="106">
        <f t="shared" si="19"/>
        <v>1</v>
      </c>
    </row>
    <row r="23" spans="1:41" hidden="1" outlineLevel="2" x14ac:dyDescent="0.2">
      <c r="A23" s="109" t="s">
        <v>79</v>
      </c>
      <c r="B23" s="109" t="s">
        <v>122</v>
      </c>
      <c r="C23" s="110">
        <v>2026</v>
      </c>
      <c r="D23" s="109" t="s">
        <v>98</v>
      </c>
      <c r="E23" s="109" t="s">
        <v>93</v>
      </c>
      <c r="F23" s="105">
        <f t="shared" ref="F23:O32" si="20">IF($C23&gt;=F$1,1,0)</f>
        <v>1</v>
      </c>
      <c r="G23" s="105">
        <f t="shared" si="20"/>
        <v>1</v>
      </c>
      <c r="H23" s="105">
        <f t="shared" si="20"/>
        <v>1</v>
      </c>
      <c r="I23" s="105">
        <f t="shared" si="20"/>
        <v>1</v>
      </c>
      <c r="J23" s="105">
        <f t="shared" si="20"/>
        <v>1</v>
      </c>
      <c r="K23" s="105">
        <f t="shared" si="20"/>
        <v>1</v>
      </c>
      <c r="L23" s="105">
        <f t="shared" si="20"/>
        <v>1</v>
      </c>
      <c r="M23" s="105">
        <f t="shared" si="20"/>
        <v>1</v>
      </c>
      <c r="N23" s="105">
        <f t="shared" si="20"/>
        <v>1</v>
      </c>
      <c r="O23" s="105">
        <f t="shared" si="20"/>
        <v>0</v>
      </c>
      <c r="P23" s="105">
        <f t="shared" ref="P23:W32" si="21">IF($C23&gt;=P$1,1,0)</f>
        <v>0</v>
      </c>
      <c r="Q23" s="105">
        <f t="shared" si="21"/>
        <v>0</v>
      </c>
      <c r="R23" s="105">
        <f t="shared" si="21"/>
        <v>0</v>
      </c>
      <c r="S23" s="105">
        <f t="shared" si="21"/>
        <v>0</v>
      </c>
      <c r="T23" s="105">
        <f t="shared" si="21"/>
        <v>0</v>
      </c>
      <c r="U23" s="105">
        <f t="shared" si="21"/>
        <v>0</v>
      </c>
      <c r="V23" s="105">
        <f t="shared" si="21"/>
        <v>0</v>
      </c>
      <c r="W23" s="105">
        <f t="shared" si="21"/>
        <v>0</v>
      </c>
      <c r="X23" s="105">
        <f t="shared" ref="X23:AG32" si="22">IF($B23="ja",IF($C23&gt;X$1,1,0),0)</f>
        <v>1</v>
      </c>
      <c r="Y23" s="105">
        <f t="shared" si="22"/>
        <v>1</v>
      </c>
      <c r="Z23" s="105">
        <f t="shared" si="22"/>
        <v>1</v>
      </c>
      <c r="AA23" s="105">
        <f t="shared" si="22"/>
        <v>1</v>
      </c>
      <c r="AB23" s="105">
        <f t="shared" si="22"/>
        <v>1</v>
      </c>
      <c r="AC23" s="105">
        <f t="shared" si="22"/>
        <v>1</v>
      </c>
      <c r="AD23" s="105">
        <f t="shared" si="22"/>
        <v>1</v>
      </c>
      <c r="AE23" s="105">
        <f t="shared" si="22"/>
        <v>1</v>
      </c>
      <c r="AF23" s="105">
        <f t="shared" si="22"/>
        <v>0</v>
      </c>
      <c r="AG23" s="105">
        <f t="shared" si="22"/>
        <v>0</v>
      </c>
      <c r="AH23" s="105">
        <f t="shared" ref="AH23:AO32" si="23">IF($B23="ja",IF($C23&gt;AH$1,1,0),0)</f>
        <v>0</v>
      </c>
      <c r="AI23" s="105">
        <f t="shared" si="23"/>
        <v>0</v>
      </c>
      <c r="AJ23" s="105">
        <f t="shared" si="23"/>
        <v>0</v>
      </c>
      <c r="AK23" s="105">
        <f t="shared" si="23"/>
        <v>0</v>
      </c>
      <c r="AL23" s="105">
        <f t="shared" si="23"/>
        <v>0</v>
      </c>
      <c r="AM23" s="105">
        <f t="shared" si="23"/>
        <v>0</v>
      </c>
      <c r="AN23" s="105">
        <f t="shared" si="23"/>
        <v>0</v>
      </c>
      <c r="AO23" s="106">
        <f t="shared" si="23"/>
        <v>0</v>
      </c>
    </row>
    <row r="24" spans="1:41" hidden="1" outlineLevel="2" x14ac:dyDescent="0.2">
      <c r="A24" s="109" t="s">
        <v>79</v>
      </c>
      <c r="B24" s="109" t="s">
        <v>122</v>
      </c>
      <c r="C24" s="110">
        <v>2026</v>
      </c>
      <c r="D24" s="109" t="s">
        <v>98</v>
      </c>
      <c r="E24" s="109" t="s">
        <v>94</v>
      </c>
      <c r="F24" s="105">
        <f t="shared" si="20"/>
        <v>1</v>
      </c>
      <c r="G24" s="105">
        <f t="shared" si="20"/>
        <v>1</v>
      </c>
      <c r="H24" s="105">
        <f t="shared" si="20"/>
        <v>1</v>
      </c>
      <c r="I24" s="105">
        <f t="shared" si="20"/>
        <v>1</v>
      </c>
      <c r="J24" s="105">
        <f t="shared" si="20"/>
        <v>1</v>
      </c>
      <c r="K24" s="105">
        <f t="shared" si="20"/>
        <v>1</v>
      </c>
      <c r="L24" s="105">
        <f t="shared" si="20"/>
        <v>1</v>
      </c>
      <c r="M24" s="105">
        <f t="shared" si="20"/>
        <v>1</v>
      </c>
      <c r="N24" s="105">
        <f t="shared" si="20"/>
        <v>1</v>
      </c>
      <c r="O24" s="105">
        <f t="shared" si="20"/>
        <v>0</v>
      </c>
      <c r="P24" s="105">
        <f t="shared" si="21"/>
        <v>0</v>
      </c>
      <c r="Q24" s="105">
        <f t="shared" si="21"/>
        <v>0</v>
      </c>
      <c r="R24" s="105">
        <f t="shared" si="21"/>
        <v>0</v>
      </c>
      <c r="S24" s="105">
        <f t="shared" si="21"/>
        <v>0</v>
      </c>
      <c r="T24" s="105">
        <f t="shared" si="21"/>
        <v>0</v>
      </c>
      <c r="U24" s="105">
        <f t="shared" si="21"/>
        <v>0</v>
      </c>
      <c r="V24" s="105">
        <f t="shared" si="21"/>
        <v>0</v>
      </c>
      <c r="W24" s="105">
        <f t="shared" si="21"/>
        <v>0</v>
      </c>
      <c r="X24" s="105">
        <f t="shared" si="22"/>
        <v>1</v>
      </c>
      <c r="Y24" s="105">
        <f t="shared" si="22"/>
        <v>1</v>
      </c>
      <c r="Z24" s="105">
        <f t="shared" si="22"/>
        <v>1</v>
      </c>
      <c r="AA24" s="105">
        <f t="shared" si="22"/>
        <v>1</v>
      </c>
      <c r="AB24" s="105">
        <f t="shared" si="22"/>
        <v>1</v>
      </c>
      <c r="AC24" s="105">
        <f t="shared" si="22"/>
        <v>1</v>
      </c>
      <c r="AD24" s="105">
        <f t="shared" si="22"/>
        <v>1</v>
      </c>
      <c r="AE24" s="105">
        <f t="shared" si="22"/>
        <v>1</v>
      </c>
      <c r="AF24" s="105">
        <f t="shared" si="22"/>
        <v>0</v>
      </c>
      <c r="AG24" s="105">
        <f t="shared" si="22"/>
        <v>0</v>
      </c>
      <c r="AH24" s="105">
        <f t="shared" si="23"/>
        <v>0</v>
      </c>
      <c r="AI24" s="105">
        <f t="shared" si="23"/>
        <v>0</v>
      </c>
      <c r="AJ24" s="105">
        <f t="shared" si="23"/>
        <v>0</v>
      </c>
      <c r="AK24" s="105">
        <f t="shared" si="23"/>
        <v>0</v>
      </c>
      <c r="AL24" s="105">
        <f t="shared" si="23"/>
        <v>0</v>
      </c>
      <c r="AM24" s="105">
        <f t="shared" si="23"/>
        <v>0</v>
      </c>
      <c r="AN24" s="105">
        <f t="shared" si="23"/>
        <v>0</v>
      </c>
      <c r="AO24" s="106">
        <f t="shared" si="23"/>
        <v>0</v>
      </c>
    </row>
    <row r="25" spans="1:41" hidden="1" outlineLevel="2" x14ac:dyDescent="0.2">
      <c r="A25" s="109" t="s">
        <v>79</v>
      </c>
      <c r="B25" s="109" t="s">
        <v>122</v>
      </c>
      <c r="C25" s="110">
        <v>2033</v>
      </c>
      <c r="D25" s="109" t="s">
        <v>104</v>
      </c>
      <c r="E25" s="109" t="s">
        <v>93</v>
      </c>
      <c r="F25" s="105">
        <f t="shared" si="20"/>
        <v>1</v>
      </c>
      <c r="G25" s="105">
        <f t="shared" si="20"/>
        <v>1</v>
      </c>
      <c r="H25" s="105">
        <f t="shared" si="20"/>
        <v>1</v>
      </c>
      <c r="I25" s="105">
        <f t="shared" si="20"/>
        <v>1</v>
      </c>
      <c r="J25" s="105">
        <f t="shared" si="20"/>
        <v>1</v>
      </c>
      <c r="K25" s="105">
        <f t="shared" si="20"/>
        <v>1</v>
      </c>
      <c r="L25" s="105">
        <f t="shared" si="20"/>
        <v>1</v>
      </c>
      <c r="M25" s="105">
        <f t="shared" si="20"/>
        <v>1</v>
      </c>
      <c r="N25" s="105">
        <f t="shared" si="20"/>
        <v>1</v>
      </c>
      <c r="O25" s="105">
        <f t="shared" si="20"/>
        <v>1</v>
      </c>
      <c r="P25" s="105">
        <f t="shared" si="21"/>
        <v>1</v>
      </c>
      <c r="Q25" s="105">
        <f t="shared" si="21"/>
        <v>1</v>
      </c>
      <c r="R25" s="105">
        <f t="shared" si="21"/>
        <v>1</v>
      </c>
      <c r="S25" s="105">
        <f t="shared" si="21"/>
        <v>1</v>
      </c>
      <c r="T25" s="105">
        <f t="shared" si="21"/>
        <v>1</v>
      </c>
      <c r="U25" s="105">
        <f t="shared" si="21"/>
        <v>1</v>
      </c>
      <c r="V25" s="105">
        <f t="shared" si="21"/>
        <v>0</v>
      </c>
      <c r="W25" s="105">
        <f t="shared" si="21"/>
        <v>0</v>
      </c>
      <c r="X25" s="105">
        <f t="shared" si="22"/>
        <v>1</v>
      </c>
      <c r="Y25" s="105">
        <f t="shared" si="22"/>
        <v>1</v>
      </c>
      <c r="Z25" s="105">
        <f t="shared" si="22"/>
        <v>1</v>
      </c>
      <c r="AA25" s="105">
        <f t="shared" si="22"/>
        <v>1</v>
      </c>
      <c r="AB25" s="105">
        <f t="shared" si="22"/>
        <v>1</v>
      </c>
      <c r="AC25" s="105">
        <f t="shared" si="22"/>
        <v>1</v>
      </c>
      <c r="AD25" s="105">
        <f t="shared" si="22"/>
        <v>1</v>
      </c>
      <c r="AE25" s="105">
        <f t="shared" si="22"/>
        <v>1</v>
      </c>
      <c r="AF25" s="105">
        <f t="shared" si="22"/>
        <v>1</v>
      </c>
      <c r="AG25" s="105">
        <f t="shared" si="22"/>
        <v>1</v>
      </c>
      <c r="AH25" s="105">
        <f t="shared" si="23"/>
        <v>1</v>
      </c>
      <c r="AI25" s="105">
        <f t="shared" si="23"/>
        <v>1</v>
      </c>
      <c r="AJ25" s="105">
        <f t="shared" si="23"/>
        <v>1</v>
      </c>
      <c r="AK25" s="105">
        <f t="shared" si="23"/>
        <v>1</v>
      </c>
      <c r="AL25" s="105">
        <f t="shared" si="23"/>
        <v>1</v>
      </c>
      <c r="AM25" s="105">
        <f t="shared" si="23"/>
        <v>0</v>
      </c>
      <c r="AN25" s="105">
        <f t="shared" si="23"/>
        <v>0</v>
      </c>
      <c r="AO25" s="106">
        <f t="shared" si="23"/>
        <v>0</v>
      </c>
    </row>
    <row r="26" spans="1:41" hidden="1" outlineLevel="2" x14ac:dyDescent="0.2">
      <c r="A26" s="109" t="s">
        <v>79</v>
      </c>
      <c r="B26" s="109" t="s">
        <v>122</v>
      </c>
      <c r="C26" s="110">
        <v>2033</v>
      </c>
      <c r="D26" s="109" t="s">
        <v>104</v>
      </c>
      <c r="E26" s="109" t="s">
        <v>94</v>
      </c>
      <c r="F26" s="105">
        <f t="shared" si="20"/>
        <v>1</v>
      </c>
      <c r="G26" s="105">
        <f t="shared" si="20"/>
        <v>1</v>
      </c>
      <c r="H26" s="105">
        <f t="shared" si="20"/>
        <v>1</v>
      </c>
      <c r="I26" s="105">
        <f t="shared" si="20"/>
        <v>1</v>
      </c>
      <c r="J26" s="105">
        <f t="shared" si="20"/>
        <v>1</v>
      </c>
      <c r="K26" s="105">
        <f t="shared" si="20"/>
        <v>1</v>
      </c>
      <c r="L26" s="105">
        <f t="shared" si="20"/>
        <v>1</v>
      </c>
      <c r="M26" s="105">
        <f t="shared" si="20"/>
        <v>1</v>
      </c>
      <c r="N26" s="105">
        <f t="shared" si="20"/>
        <v>1</v>
      </c>
      <c r="O26" s="105">
        <f t="shared" si="20"/>
        <v>1</v>
      </c>
      <c r="P26" s="105">
        <f t="shared" si="21"/>
        <v>1</v>
      </c>
      <c r="Q26" s="105">
        <f t="shared" si="21"/>
        <v>1</v>
      </c>
      <c r="R26" s="105">
        <f t="shared" si="21"/>
        <v>1</v>
      </c>
      <c r="S26" s="105">
        <f t="shared" si="21"/>
        <v>1</v>
      </c>
      <c r="T26" s="105">
        <f t="shared" si="21"/>
        <v>1</v>
      </c>
      <c r="U26" s="105">
        <f t="shared" si="21"/>
        <v>1</v>
      </c>
      <c r="V26" s="105">
        <f t="shared" si="21"/>
        <v>0</v>
      </c>
      <c r="W26" s="105">
        <f t="shared" si="21"/>
        <v>0</v>
      </c>
      <c r="X26" s="105">
        <f t="shared" si="22"/>
        <v>1</v>
      </c>
      <c r="Y26" s="105">
        <f t="shared" si="22"/>
        <v>1</v>
      </c>
      <c r="Z26" s="105">
        <f t="shared" si="22"/>
        <v>1</v>
      </c>
      <c r="AA26" s="105">
        <f t="shared" si="22"/>
        <v>1</v>
      </c>
      <c r="AB26" s="105">
        <f t="shared" si="22"/>
        <v>1</v>
      </c>
      <c r="AC26" s="105">
        <f t="shared" si="22"/>
        <v>1</v>
      </c>
      <c r="AD26" s="105">
        <f t="shared" si="22"/>
        <v>1</v>
      </c>
      <c r="AE26" s="105">
        <f t="shared" si="22"/>
        <v>1</v>
      </c>
      <c r="AF26" s="105">
        <f t="shared" si="22"/>
        <v>1</v>
      </c>
      <c r="AG26" s="105">
        <f t="shared" si="22"/>
        <v>1</v>
      </c>
      <c r="AH26" s="105">
        <f t="shared" si="23"/>
        <v>1</v>
      </c>
      <c r="AI26" s="105">
        <f t="shared" si="23"/>
        <v>1</v>
      </c>
      <c r="AJ26" s="105">
        <f t="shared" si="23"/>
        <v>1</v>
      </c>
      <c r="AK26" s="105">
        <f t="shared" si="23"/>
        <v>1</v>
      </c>
      <c r="AL26" s="105">
        <f t="shared" si="23"/>
        <v>1</v>
      </c>
      <c r="AM26" s="105">
        <f t="shared" si="23"/>
        <v>0</v>
      </c>
      <c r="AN26" s="105">
        <f t="shared" si="23"/>
        <v>0</v>
      </c>
      <c r="AO26" s="106">
        <f t="shared" si="23"/>
        <v>0</v>
      </c>
    </row>
    <row r="27" spans="1:41" hidden="1" outlineLevel="2" x14ac:dyDescent="0.2">
      <c r="A27" s="109" t="s">
        <v>79</v>
      </c>
      <c r="B27" s="109" t="s">
        <v>122</v>
      </c>
      <c r="C27" s="110">
        <v>2026</v>
      </c>
      <c r="D27" s="109" t="s">
        <v>126</v>
      </c>
      <c r="E27" s="109" t="s">
        <v>93</v>
      </c>
      <c r="F27" s="105">
        <f t="shared" si="20"/>
        <v>1</v>
      </c>
      <c r="G27" s="105">
        <f t="shared" si="20"/>
        <v>1</v>
      </c>
      <c r="H27" s="105">
        <f t="shared" si="20"/>
        <v>1</v>
      </c>
      <c r="I27" s="105">
        <f t="shared" si="20"/>
        <v>1</v>
      </c>
      <c r="J27" s="105">
        <f t="shared" si="20"/>
        <v>1</v>
      </c>
      <c r="K27" s="105">
        <f t="shared" si="20"/>
        <v>1</v>
      </c>
      <c r="L27" s="105">
        <f t="shared" si="20"/>
        <v>1</v>
      </c>
      <c r="M27" s="105">
        <f t="shared" si="20"/>
        <v>1</v>
      </c>
      <c r="N27" s="105">
        <f t="shared" si="20"/>
        <v>1</v>
      </c>
      <c r="O27" s="105">
        <f t="shared" si="20"/>
        <v>0</v>
      </c>
      <c r="P27" s="105">
        <f t="shared" si="21"/>
        <v>0</v>
      </c>
      <c r="Q27" s="105">
        <f t="shared" si="21"/>
        <v>0</v>
      </c>
      <c r="R27" s="105">
        <f t="shared" si="21"/>
        <v>0</v>
      </c>
      <c r="S27" s="105">
        <f t="shared" si="21"/>
        <v>0</v>
      </c>
      <c r="T27" s="105">
        <f t="shared" si="21"/>
        <v>0</v>
      </c>
      <c r="U27" s="105">
        <f t="shared" si="21"/>
        <v>0</v>
      </c>
      <c r="V27" s="105">
        <f t="shared" si="21"/>
        <v>0</v>
      </c>
      <c r="W27" s="105">
        <f t="shared" si="21"/>
        <v>0</v>
      </c>
      <c r="X27" s="105">
        <f t="shared" si="22"/>
        <v>1</v>
      </c>
      <c r="Y27" s="105">
        <f t="shared" si="22"/>
        <v>1</v>
      </c>
      <c r="Z27" s="105">
        <f t="shared" si="22"/>
        <v>1</v>
      </c>
      <c r="AA27" s="105">
        <f t="shared" si="22"/>
        <v>1</v>
      </c>
      <c r="AB27" s="105">
        <f t="shared" si="22"/>
        <v>1</v>
      </c>
      <c r="AC27" s="105">
        <f t="shared" si="22"/>
        <v>1</v>
      </c>
      <c r="AD27" s="105">
        <f t="shared" si="22"/>
        <v>1</v>
      </c>
      <c r="AE27" s="105">
        <f t="shared" si="22"/>
        <v>1</v>
      </c>
      <c r="AF27" s="105">
        <f t="shared" si="22"/>
        <v>0</v>
      </c>
      <c r="AG27" s="105">
        <f t="shared" si="22"/>
        <v>0</v>
      </c>
      <c r="AH27" s="105">
        <f t="shared" si="23"/>
        <v>0</v>
      </c>
      <c r="AI27" s="105">
        <f t="shared" si="23"/>
        <v>0</v>
      </c>
      <c r="AJ27" s="105">
        <f t="shared" si="23"/>
        <v>0</v>
      </c>
      <c r="AK27" s="105">
        <f t="shared" si="23"/>
        <v>0</v>
      </c>
      <c r="AL27" s="105">
        <f t="shared" si="23"/>
        <v>0</v>
      </c>
      <c r="AM27" s="105">
        <f t="shared" si="23"/>
        <v>0</v>
      </c>
      <c r="AN27" s="105">
        <f t="shared" si="23"/>
        <v>0</v>
      </c>
      <c r="AO27" s="106">
        <f t="shared" si="23"/>
        <v>0</v>
      </c>
    </row>
    <row r="28" spans="1:41" hidden="1" outlineLevel="2" x14ac:dyDescent="0.2">
      <c r="A28" s="109" t="s">
        <v>79</v>
      </c>
      <c r="B28" s="109" t="s">
        <v>122</v>
      </c>
      <c r="C28" s="110">
        <v>2026</v>
      </c>
      <c r="D28" s="109" t="s">
        <v>126</v>
      </c>
      <c r="E28" s="109" t="s">
        <v>94</v>
      </c>
      <c r="F28" s="105">
        <f t="shared" si="20"/>
        <v>1</v>
      </c>
      <c r="G28" s="105">
        <f t="shared" si="20"/>
        <v>1</v>
      </c>
      <c r="H28" s="105">
        <f t="shared" si="20"/>
        <v>1</v>
      </c>
      <c r="I28" s="105">
        <f t="shared" si="20"/>
        <v>1</v>
      </c>
      <c r="J28" s="105">
        <f t="shared" si="20"/>
        <v>1</v>
      </c>
      <c r="K28" s="105">
        <f t="shared" si="20"/>
        <v>1</v>
      </c>
      <c r="L28" s="105">
        <f t="shared" si="20"/>
        <v>1</v>
      </c>
      <c r="M28" s="105">
        <f t="shared" si="20"/>
        <v>1</v>
      </c>
      <c r="N28" s="105">
        <f t="shared" si="20"/>
        <v>1</v>
      </c>
      <c r="O28" s="105">
        <f t="shared" si="20"/>
        <v>0</v>
      </c>
      <c r="P28" s="105">
        <f t="shared" si="21"/>
        <v>0</v>
      </c>
      <c r="Q28" s="105">
        <f t="shared" si="21"/>
        <v>0</v>
      </c>
      <c r="R28" s="105">
        <f t="shared" si="21"/>
        <v>0</v>
      </c>
      <c r="S28" s="105">
        <f t="shared" si="21"/>
        <v>0</v>
      </c>
      <c r="T28" s="105">
        <f t="shared" si="21"/>
        <v>0</v>
      </c>
      <c r="U28" s="105">
        <f t="shared" si="21"/>
        <v>0</v>
      </c>
      <c r="V28" s="105">
        <f t="shared" si="21"/>
        <v>0</v>
      </c>
      <c r="W28" s="105">
        <f t="shared" si="21"/>
        <v>0</v>
      </c>
      <c r="X28" s="105">
        <f t="shared" si="22"/>
        <v>1</v>
      </c>
      <c r="Y28" s="105">
        <f t="shared" si="22"/>
        <v>1</v>
      </c>
      <c r="Z28" s="105">
        <f t="shared" si="22"/>
        <v>1</v>
      </c>
      <c r="AA28" s="105">
        <f t="shared" si="22"/>
        <v>1</v>
      </c>
      <c r="AB28" s="105">
        <f t="shared" si="22"/>
        <v>1</v>
      </c>
      <c r="AC28" s="105">
        <f t="shared" si="22"/>
        <v>1</v>
      </c>
      <c r="AD28" s="105">
        <f t="shared" si="22"/>
        <v>1</v>
      </c>
      <c r="AE28" s="105">
        <f t="shared" si="22"/>
        <v>1</v>
      </c>
      <c r="AF28" s="105">
        <f t="shared" si="22"/>
        <v>0</v>
      </c>
      <c r="AG28" s="105">
        <f t="shared" si="22"/>
        <v>0</v>
      </c>
      <c r="AH28" s="105">
        <f t="shared" si="23"/>
        <v>0</v>
      </c>
      <c r="AI28" s="105">
        <f t="shared" si="23"/>
        <v>0</v>
      </c>
      <c r="AJ28" s="105">
        <f t="shared" si="23"/>
        <v>0</v>
      </c>
      <c r="AK28" s="105">
        <f t="shared" si="23"/>
        <v>0</v>
      </c>
      <c r="AL28" s="105">
        <f t="shared" si="23"/>
        <v>0</v>
      </c>
      <c r="AM28" s="105">
        <f t="shared" si="23"/>
        <v>0</v>
      </c>
      <c r="AN28" s="105">
        <f t="shared" si="23"/>
        <v>0</v>
      </c>
      <c r="AO28" s="106">
        <f t="shared" si="23"/>
        <v>0</v>
      </c>
    </row>
    <row r="29" spans="1:41" hidden="1" outlineLevel="2" x14ac:dyDescent="0.2">
      <c r="A29" s="109" t="s">
        <v>79</v>
      </c>
      <c r="B29" s="109" t="s">
        <v>122</v>
      </c>
      <c r="C29" s="110">
        <v>2026</v>
      </c>
      <c r="D29" s="109" t="s">
        <v>126</v>
      </c>
      <c r="E29" s="109" t="s">
        <v>92</v>
      </c>
      <c r="F29" s="105">
        <f t="shared" si="20"/>
        <v>1</v>
      </c>
      <c r="G29" s="105">
        <f t="shared" si="20"/>
        <v>1</v>
      </c>
      <c r="H29" s="105">
        <f t="shared" si="20"/>
        <v>1</v>
      </c>
      <c r="I29" s="105">
        <f t="shared" si="20"/>
        <v>1</v>
      </c>
      <c r="J29" s="105">
        <f t="shared" si="20"/>
        <v>1</v>
      </c>
      <c r="K29" s="105">
        <f t="shared" si="20"/>
        <v>1</v>
      </c>
      <c r="L29" s="105">
        <f t="shared" si="20"/>
        <v>1</v>
      </c>
      <c r="M29" s="105">
        <f t="shared" si="20"/>
        <v>1</v>
      </c>
      <c r="N29" s="105">
        <f t="shared" si="20"/>
        <v>1</v>
      </c>
      <c r="O29" s="105">
        <f t="shared" si="20"/>
        <v>0</v>
      </c>
      <c r="P29" s="105">
        <f t="shared" si="21"/>
        <v>0</v>
      </c>
      <c r="Q29" s="105">
        <f t="shared" si="21"/>
        <v>0</v>
      </c>
      <c r="R29" s="105">
        <f t="shared" si="21"/>
        <v>0</v>
      </c>
      <c r="S29" s="105">
        <f t="shared" si="21"/>
        <v>0</v>
      </c>
      <c r="T29" s="105">
        <f t="shared" si="21"/>
        <v>0</v>
      </c>
      <c r="U29" s="105">
        <f t="shared" si="21"/>
        <v>0</v>
      </c>
      <c r="V29" s="105">
        <f t="shared" si="21"/>
        <v>0</v>
      </c>
      <c r="W29" s="105">
        <f t="shared" si="21"/>
        <v>0</v>
      </c>
      <c r="X29" s="105">
        <f t="shared" si="22"/>
        <v>1</v>
      </c>
      <c r="Y29" s="105">
        <f t="shared" si="22"/>
        <v>1</v>
      </c>
      <c r="Z29" s="105">
        <f t="shared" si="22"/>
        <v>1</v>
      </c>
      <c r="AA29" s="105">
        <f t="shared" si="22"/>
        <v>1</v>
      </c>
      <c r="AB29" s="105">
        <f t="shared" si="22"/>
        <v>1</v>
      </c>
      <c r="AC29" s="105">
        <f t="shared" si="22"/>
        <v>1</v>
      </c>
      <c r="AD29" s="105">
        <f t="shared" si="22"/>
        <v>1</v>
      </c>
      <c r="AE29" s="105">
        <f t="shared" si="22"/>
        <v>1</v>
      </c>
      <c r="AF29" s="105">
        <f t="shared" si="22"/>
        <v>0</v>
      </c>
      <c r="AG29" s="105">
        <f t="shared" si="22"/>
        <v>0</v>
      </c>
      <c r="AH29" s="105">
        <f t="shared" si="23"/>
        <v>0</v>
      </c>
      <c r="AI29" s="105">
        <f t="shared" si="23"/>
        <v>0</v>
      </c>
      <c r="AJ29" s="105">
        <f t="shared" si="23"/>
        <v>0</v>
      </c>
      <c r="AK29" s="105">
        <f t="shared" si="23"/>
        <v>0</v>
      </c>
      <c r="AL29" s="105">
        <f t="shared" si="23"/>
        <v>0</v>
      </c>
      <c r="AM29" s="105">
        <f t="shared" si="23"/>
        <v>0</v>
      </c>
      <c r="AN29" s="105">
        <f t="shared" si="23"/>
        <v>0</v>
      </c>
      <c r="AO29" s="106">
        <f t="shared" si="23"/>
        <v>0</v>
      </c>
    </row>
    <row r="30" spans="1:41" hidden="1" outlineLevel="2" x14ac:dyDescent="0.2">
      <c r="A30" s="109" t="s">
        <v>79</v>
      </c>
      <c r="B30" s="109" t="s">
        <v>122</v>
      </c>
      <c r="C30" s="110">
        <v>2026</v>
      </c>
      <c r="D30" s="109" t="s">
        <v>105</v>
      </c>
      <c r="E30" s="109" t="s">
        <v>92</v>
      </c>
      <c r="F30" s="105">
        <f t="shared" si="20"/>
        <v>1</v>
      </c>
      <c r="G30" s="105">
        <f t="shared" si="20"/>
        <v>1</v>
      </c>
      <c r="H30" s="105">
        <f t="shared" si="20"/>
        <v>1</v>
      </c>
      <c r="I30" s="105">
        <f t="shared" si="20"/>
        <v>1</v>
      </c>
      <c r="J30" s="105">
        <f t="shared" si="20"/>
        <v>1</v>
      </c>
      <c r="K30" s="105">
        <f t="shared" si="20"/>
        <v>1</v>
      </c>
      <c r="L30" s="105">
        <f t="shared" si="20"/>
        <v>1</v>
      </c>
      <c r="M30" s="105">
        <f t="shared" si="20"/>
        <v>1</v>
      </c>
      <c r="N30" s="105">
        <f t="shared" si="20"/>
        <v>1</v>
      </c>
      <c r="O30" s="105">
        <f t="shared" si="20"/>
        <v>0</v>
      </c>
      <c r="P30" s="105">
        <f t="shared" si="21"/>
        <v>0</v>
      </c>
      <c r="Q30" s="105">
        <f t="shared" si="21"/>
        <v>0</v>
      </c>
      <c r="R30" s="105">
        <f t="shared" si="21"/>
        <v>0</v>
      </c>
      <c r="S30" s="105">
        <f t="shared" si="21"/>
        <v>0</v>
      </c>
      <c r="T30" s="105">
        <f t="shared" si="21"/>
        <v>0</v>
      </c>
      <c r="U30" s="105">
        <f t="shared" si="21"/>
        <v>0</v>
      </c>
      <c r="V30" s="105">
        <f t="shared" si="21"/>
        <v>0</v>
      </c>
      <c r="W30" s="105">
        <f t="shared" si="21"/>
        <v>0</v>
      </c>
      <c r="X30" s="105">
        <f t="shared" si="22"/>
        <v>1</v>
      </c>
      <c r="Y30" s="105">
        <f t="shared" si="22"/>
        <v>1</v>
      </c>
      <c r="Z30" s="105">
        <f t="shared" si="22"/>
        <v>1</v>
      </c>
      <c r="AA30" s="105">
        <f t="shared" si="22"/>
        <v>1</v>
      </c>
      <c r="AB30" s="105">
        <f t="shared" si="22"/>
        <v>1</v>
      </c>
      <c r="AC30" s="105">
        <f t="shared" si="22"/>
        <v>1</v>
      </c>
      <c r="AD30" s="105">
        <f t="shared" si="22"/>
        <v>1</v>
      </c>
      <c r="AE30" s="105">
        <f t="shared" si="22"/>
        <v>1</v>
      </c>
      <c r="AF30" s="105">
        <f t="shared" si="22"/>
        <v>0</v>
      </c>
      <c r="AG30" s="105">
        <f t="shared" si="22"/>
        <v>0</v>
      </c>
      <c r="AH30" s="105">
        <f t="shared" si="23"/>
        <v>0</v>
      </c>
      <c r="AI30" s="105">
        <f t="shared" si="23"/>
        <v>0</v>
      </c>
      <c r="AJ30" s="105">
        <f t="shared" si="23"/>
        <v>0</v>
      </c>
      <c r="AK30" s="105">
        <f t="shared" si="23"/>
        <v>0</v>
      </c>
      <c r="AL30" s="105">
        <f t="shared" si="23"/>
        <v>0</v>
      </c>
      <c r="AM30" s="105">
        <f t="shared" si="23"/>
        <v>0</v>
      </c>
      <c r="AN30" s="105">
        <f t="shared" si="23"/>
        <v>0</v>
      </c>
      <c r="AO30" s="106">
        <f t="shared" si="23"/>
        <v>0</v>
      </c>
    </row>
    <row r="31" spans="1:41" hidden="1" outlineLevel="2" x14ac:dyDescent="0.2">
      <c r="A31" s="109" t="s">
        <v>79</v>
      </c>
      <c r="B31" s="109" t="s">
        <v>122</v>
      </c>
      <c r="C31" s="110">
        <v>2033</v>
      </c>
      <c r="D31" s="109" t="s">
        <v>99</v>
      </c>
      <c r="E31" s="109" t="s">
        <v>93</v>
      </c>
      <c r="F31" s="105">
        <f t="shared" si="20"/>
        <v>1</v>
      </c>
      <c r="G31" s="105">
        <f t="shared" si="20"/>
        <v>1</v>
      </c>
      <c r="H31" s="105">
        <f t="shared" si="20"/>
        <v>1</v>
      </c>
      <c r="I31" s="105">
        <f t="shared" si="20"/>
        <v>1</v>
      </c>
      <c r="J31" s="105">
        <f t="shared" si="20"/>
        <v>1</v>
      </c>
      <c r="K31" s="105">
        <f t="shared" si="20"/>
        <v>1</v>
      </c>
      <c r="L31" s="105">
        <f t="shared" si="20"/>
        <v>1</v>
      </c>
      <c r="M31" s="105">
        <f t="shared" si="20"/>
        <v>1</v>
      </c>
      <c r="N31" s="105">
        <f t="shared" si="20"/>
        <v>1</v>
      </c>
      <c r="O31" s="105">
        <f t="shared" si="20"/>
        <v>1</v>
      </c>
      <c r="P31" s="105">
        <f t="shared" si="21"/>
        <v>1</v>
      </c>
      <c r="Q31" s="105">
        <f t="shared" si="21"/>
        <v>1</v>
      </c>
      <c r="R31" s="105">
        <f t="shared" si="21"/>
        <v>1</v>
      </c>
      <c r="S31" s="105">
        <f t="shared" si="21"/>
        <v>1</v>
      </c>
      <c r="T31" s="105">
        <f t="shared" si="21"/>
        <v>1</v>
      </c>
      <c r="U31" s="105">
        <f t="shared" si="21"/>
        <v>1</v>
      </c>
      <c r="V31" s="105">
        <f t="shared" si="21"/>
        <v>0</v>
      </c>
      <c r="W31" s="105">
        <f t="shared" si="21"/>
        <v>0</v>
      </c>
      <c r="X31" s="105">
        <f t="shared" si="22"/>
        <v>1</v>
      </c>
      <c r="Y31" s="105">
        <f t="shared" si="22"/>
        <v>1</v>
      </c>
      <c r="Z31" s="105">
        <f t="shared" si="22"/>
        <v>1</v>
      </c>
      <c r="AA31" s="105">
        <f t="shared" si="22"/>
        <v>1</v>
      </c>
      <c r="AB31" s="105">
        <f t="shared" si="22"/>
        <v>1</v>
      </c>
      <c r="AC31" s="105">
        <f t="shared" si="22"/>
        <v>1</v>
      </c>
      <c r="AD31" s="105">
        <f t="shared" si="22"/>
        <v>1</v>
      </c>
      <c r="AE31" s="105">
        <f t="shared" si="22"/>
        <v>1</v>
      </c>
      <c r="AF31" s="105">
        <f t="shared" si="22"/>
        <v>1</v>
      </c>
      <c r="AG31" s="105">
        <f t="shared" si="22"/>
        <v>1</v>
      </c>
      <c r="AH31" s="105">
        <f t="shared" si="23"/>
        <v>1</v>
      </c>
      <c r="AI31" s="105">
        <f t="shared" si="23"/>
        <v>1</v>
      </c>
      <c r="AJ31" s="105">
        <f t="shared" si="23"/>
        <v>1</v>
      </c>
      <c r="AK31" s="105">
        <f t="shared" si="23"/>
        <v>1</v>
      </c>
      <c r="AL31" s="105">
        <f t="shared" si="23"/>
        <v>1</v>
      </c>
      <c r="AM31" s="105">
        <f t="shared" si="23"/>
        <v>0</v>
      </c>
      <c r="AN31" s="105">
        <f t="shared" si="23"/>
        <v>0</v>
      </c>
      <c r="AO31" s="106">
        <f t="shared" si="23"/>
        <v>0</v>
      </c>
    </row>
    <row r="32" spans="1:41" hidden="1" outlineLevel="2" x14ac:dyDescent="0.2">
      <c r="A32" s="109" t="s">
        <v>79</v>
      </c>
      <c r="B32" s="109" t="s">
        <v>122</v>
      </c>
      <c r="C32" s="110">
        <v>2033</v>
      </c>
      <c r="D32" s="109" t="s">
        <v>99</v>
      </c>
      <c r="E32" s="109" t="s">
        <v>94</v>
      </c>
      <c r="F32" s="105">
        <f t="shared" si="20"/>
        <v>1</v>
      </c>
      <c r="G32" s="105">
        <f t="shared" si="20"/>
        <v>1</v>
      </c>
      <c r="H32" s="105">
        <f t="shared" si="20"/>
        <v>1</v>
      </c>
      <c r="I32" s="105">
        <f t="shared" si="20"/>
        <v>1</v>
      </c>
      <c r="J32" s="105">
        <f t="shared" si="20"/>
        <v>1</v>
      </c>
      <c r="K32" s="105">
        <f t="shared" si="20"/>
        <v>1</v>
      </c>
      <c r="L32" s="105">
        <f t="shared" si="20"/>
        <v>1</v>
      </c>
      <c r="M32" s="105">
        <f t="shared" si="20"/>
        <v>1</v>
      </c>
      <c r="N32" s="105">
        <f t="shared" si="20"/>
        <v>1</v>
      </c>
      <c r="O32" s="105">
        <f t="shared" si="20"/>
        <v>1</v>
      </c>
      <c r="P32" s="105">
        <f t="shared" si="21"/>
        <v>1</v>
      </c>
      <c r="Q32" s="105">
        <f t="shared" si="21"/>
        <v>1</v>
      </c>
      <c r="R32" s="105">
        <f t="shared" si="21"/>
        <v>1</v>
      </c>
      <c r="S32" s="105">
        <f t="shared" si="21"/>
        <v>1</v>
      </c>
      <c r="T32" s="105">
        <f t="shared" si="21"/>
        <v>1</v>
      </c>
      <c r="U32" s="105">
        <f t="shared" si="21"/>
        <v>1</v>
      </c>
      <c r="V32" s="105">
        <f t="shared" si="21"/>
        <v>0</v>
      </c>
      <c r="W32" s="105">
        <f t="shared" si="21"/>
        <v>0</v>
      </c>
      <c r="X32" s="105">
        <f t="shared" si="22"/>
        <v>1</v>
      </c>
      <c r="Y32" s="105">
        <f t="shared" si="22"/>
        <v>1</v>
      </c>
      <c r="Z32" s="105">
        <f t="shared" si="22"/>
        <v>1</v>
      </c>
      <c r="AA32" s="105">
        <f t="shared" si="22"/>
        <v>1</v>
      </c>
      <c r="AB32" s="105">
        <f t="shared" si="22"/>
        <v>1</v>
      </c>
      <c r="AC32" s="105">
        <f t="shared" si="22"/>
        <v>1</v>
      </c>
      <c r="AD32" s="105">
        <f t="shared" si="22"/>
        <v>1</v>
      </c>
      <c r="AE32" s="105">
        <f t="shared" si="22"/>
        <v>1</v>
      </c>
      <c r="AF32" s="105">
        <f t="shared" si="22"/>
        <v>1</v>
      </c>
      <c r="AG32" s="105">
        <f t="shared" si="22"/>
        <v>1</v>
      </c>
      <c r="AH32" s="105">
        <f t="shared" si="23"/>
        <v>1</v>
      </c>
      <c r="AI32" s="105">
        <f t="shared" si="23"/>
        <v>1</v>
      </c>
      <c r="AJ32" s="105">
        <f t="shared" si="23"/>
        <v>1</v>
      </c>
      <c r="AK32" s="105">
        <f t="shared" si="23"/>
        <v>1</v>
      </c>
      <c r="AL32" s="105">
        <f t="shared" si="23"/>
        <v>1</v>
      </c>
      <c r="AM32" s="105">
        <f t="shared" si="23"/>
        <v>0</v>
      </c>
      <c r="AN32" s="105">
        <f t="shared" si="23"/>
        <v>0</v>
      </c>
      <c r="AO32" s="106">
        <f t="shared" si="23"/>
        <v>0</v>
      </c>
    </row>
    <row r="33" spans="1:41" hidden="1" outlineLevel="2" x14ac:dyDescent="0.2">
      <c r="A33" s="109" t="s">
        <v>79</v>
      </c>
      <c r="B33" s="109" t="s">
        <v>122</v>
      </c>
      <c r="C33" s="110">
        <v>2033</v>
      </c>
      <c r="D33" s="109" t="s">
        <v>106</v>
      </c>
      <c r="E33" s="109" t="s">
        <v>92</v>
      </c>
      <c r="F33" s="105">
        <f t="shared" ref="F33:O38" si="24">IF($C33&gt;=F$1,1,0)</f>
        <v>1</v>
      </c>
      <c r="G33" s="105">
        <f t="shared" si="24"/>
        <v>1</v>
      </c>
      <c r="H33" s="105">
        <f t="shared" si="24"/>
        <v>1</v>
      </c>
      <c r="I33" s="105">
        <f t="shared" si="24"/>
        <v>1</v>
      </c>
      <c r="J33" s="105">
        <f t="shared" si="24"/>
        <v>1</v>
      </c>
      <c r="K33" s="105">
        <f t="shared" si="24"/>
        <v>1</v>
      </c>
      <c r="L33" s="105">
        <f t="shared" si="24"/>
        <v>1</v>
      </c>
      <c r="M33" s="105">
        <f t="shared" si="24"/>
        <v>1</v>
      </c>
      <c r="N33" s="105">
        <f t="shared" si="24"/>
        <v>1</v>
      </c>
      <c r="O33" s="105">
        <f t="shared" si="24"/>
        <v>1</v>
      </c>
      <c r="P33" s="105">
        <f t="shared" ref="P33:W38" si="25">IF($C33&gt;=P$1,1,0)</f>
        <v>1</v>
      </c>
      <c r="Q33" s="105">
        <f t="shared" si="25"/>
        <v>1</v>
      </c>
      <c r="R33" s="105">
        <f t="shared" si="25"/>
        <v>1</v>
      </c>
      <c r="S33" s="105">
        <f t="shared" si="25"/>
        <v>1</v>
      </c>
      <c r="T33" s="105">
        <f t="shared" si="25"/>
        <v>1</v>
      </c>
      <c r="U33" s="105">
        <f t="shared" si="25"/>
        <v>1</v>
      </c>
      <c r="V33" s="105">
        <f t="shared" si="25"/>
        <v>0</v>
      </c>
      <c r="W33" s="105">
        <f t="shared" si="25"/>
        <v>0</v>
      </c>
      <c r="X33" s="105">
        <f t="shared" ref="X33:AG38" si="26">IF($B33="ja",IF($C33&gt;X$1,1,0),0)</f>
        <v>1</v>
      </c>
      <c r="Y33" s="105">
        <f t="shared" si="26"/>
        <v>1</v>
      </c>
      <c r="Z33" s="105">
        <f t="shared" si="26"/>
        <v>1</v>
      </c>
      <c r="AA33" s="105">
        <f t="shared" si="26"/>
        <v>1</v>
      </c>
      <c r="AB33" s="105">
        <f t="shared" si="26"/>
        <v>1</v>
      </c>
      <c r="AC33" s="105">
        <f t="shared" si="26"/>
        <v>1</v>
      </c>
      <c r="AD33" s="105">
        <f t="shared" si="26"/>
        <v>1</v>
      </c>
      <c r="AE33" s="105">
        <f t="shared" si="26"/>
        <v>1</v>
      </c>
      <c r="AF33" s="105">
        <f t="shared" si="26"/>
        <v>1</v>
      </c>
      <c r="AG33" s="105">
        <f t="shared" si="26"/>
        <v>1</v>
      </c>
      <c r="AH33" s="105">
        <f t="shared" ref="AH33:AO38" si="27">IF($B33="ja",IF($C33&gt;AH$1,1,0),0)</f>
        <v>1</v>
      </c>
      <c r="AI33" s="105">
        <f t="shared" si="27"/>
        <v>1</v>
      </c>
      <c r="AJ33" s="105">
        <f t="shared" si="27"/>
        <v>1</v>
      </c>
      <c r="AK33" s="105">
        <f t="shared" si="27"/>
        <v>1</v>
      </c>
      <c r="AL33" s="105">
        <f t="shared" si="27"/>
        <v>1</v>
      </c>
      <c r="AM33" s="105">
        <f t="shared" si="27"/>
        <v>0</v>
      </c>
      <c r="AN33" s="105">
        <f t="shared" si="27"/>
        <v>0</v>
      </c>
      <c r="AO33" s="106">
        <f t="shared" si="27"/>
        <v>0</v>
      </c>
    </row>
    <row r="34" spans="1:41" hidden="1" outlineLevel="2" x14ac:dyDescent="0.2">
      <c r="A34" s="109" t="s">
        <v>79</v>
      </c>
      <c r="B34" s="109" t="s">
        <v>122</v>
      </c>
      <c r="C34" s="110">
        <v>2034</v>
      </c>
      <c r="D34" s="109" t="s">
        <v>106</v>
      </c>
      <c r="E34" s="109" t="s">
        <v>103</v>
      </c>
      <c r="F34" s="105">
        <f t="shared" si="24"/>
        <v>1</v>
      </c>
      <c r="G34" s="105">
        <f t="shared" si="24"/>
        <v>1</v>
      </c>
      <c r="H34" s="105">
        <f t="shared" si="24"/>
        <v>1</v>
      </c>
      <c r="I34" s="105">
        <f t="shared" si="24"/>
        <v>1</v>
      </c>
      <c r="J34" s="105">
        <f t="shared" si="24"/>
        <v>1</v>
      </c>
      <c r="K34" s="105">
        <f t="shared" si="24"/>
        <v>1</v>
      </c>
      <c r="L34" s="105">
        <f t="shared" si="24"/>
        <v>1</v>
      </c>
      <c r="M34" s="105">
        <f t="shared" si="24"/>
        <v>1</v>
      </c>
      <c r="N34" s="105">
        <f t="shared" si="24"/>
        <v>1</v>
      </c>
      <c r="O34" s="105">
        <f t="shared" si="24"/>
        <v>1</v>
      </c>
      <c r="P34" s="105">
        <f t="shared" si="25"/>
        <v>1</v>
      </c>
      <c r="Q34" s="105">
        <f t="shared" si="25"/>
        <v>1</v>
      </c>
      <c r="R34" s="105">
        <f t="shared" si="25"/>
        <v>1</v>
      </c>
      <c r="S34" s="105">
        <f t="shared" si="25"/>
        <v>1</v>
      </c>
      <c r="T34" s="105">
        <f t="shared" si="25"/>
        <v>1</v>
      </c>
      <c r="U34" s="105">
        <f t="shared" si="25"/>
        <v>1</v>
      </c>
      <c r="V34" s="105">
        <f t="shared" si="25"/>
        <v>1</v>
      </c>
      <c r="W34" s="105">
        <f t="shared" si="25"/>
        <v>0</v>
      </c>
      <c r="X34" s="105">
        <f t="shared" si="26"/>
        <v>1</v>
      </c>
      <c r="Y34" s="105">
        <f t="shared" si="26"/>
        <v>1</v>
      </c>
      <c r="Z34" s="105">
        <f t="shared" si="26"/>
        <v>1</v>
      </c>
      <c r="AA34" s="105">
        <f t="shared" si="26"/>
        <v>1</v>
      </c>
      <c r="AB34" s="105">
        <f t="shared" si="26"/>
        <v>1</v>
      </c>
      <c r="AC34" s="105">
        <f t="shared" si="26"/>
        <v>1</v>
      </c>
      <c r="AD34" s="105">
        <f t="shared" si="26"/>
        <v>1</v>
      </c>
      <c r="AE34" s="105">
        <f t="shared" si="26"/>
        <v>1</v>
      </c>
      <c r="AF34" s="105">
        <f t="shared" si="26"/>
        <v>1</v>
      </c>
      <c r="AG34" s="105">
        <f t="shared" si="26"/>
        <v>1</v>
      </c>
      <c r="AH34" s="105">
        <f t="shared" si="27"/>
        <v>1</v>
      </c>
      <c r="AI34" s="105">
        <f t="shared" si="27"/>
        <v>1</v>
      </c>
      <c r="AJ34" s="105">
        <f t="shared" si="27"/>
        <v>1</v>
      </c>
      <c r="AK34" s="105">
        <f t="shared" si="27"/>
        <v>1</v>
      </c>
      <c r="AL34" s="105">
        <f t="shared" si="27"/>
        <v>1</v>
      </c>
      <c r="AM34" s="105">
        <f t="shared" si="27"/>
        <v>1</v>
      </c>
      <c r="AN34" s="105">
        <f t="shared" si="27"/>
        <v>0</v>
      </c>
      <c r="AO34" s="106">
        <f t="shared" si="27"/>
        <v>0</v>
      </c>
    </row>
    <row r="35" spans="1:41" hidden="1" outlineLevel="2" x14ac:dyDescent="0.2">
      <c r="A35" s="109" t="s">
        <v>79</v>
      </c>
      <c r="B35" s="109" t="s">
        <v>122</v>
      </c>
      <c r="C35" s="110">
        <v>2025</v>
      </c>
      <c r="D35" s="109" t="s">
        <v>106</v>
      </c>
      <c r="E35" s="109" t="s">
        <v>107</v>
      </c>
      <c r="F35" s="105">
        <f t="shared" si="24"/>
        <v>1</v>
      </c>
      <c r="G35" s="105">
        <f t="shared" si="24"/>
        <v>1</v>
      </c>
      <c r="H35" s="105">
        <f t="shared" si="24"/>
        <v>1</v>
      </c>
      <c r="I35" s="105">
        <f t="shared" si="24"/>
        <v>1</v>
      </c>
      <c r="J35" s="105">
        <f t="shared" si="24"/>
        <v>1</v>
      </c>
      <c r="K35" s="105">
        <f t="shared" si="24"/>
        <v>1</v>
      </c>
      <c r="L35" s="105">
        <f t="shared" si="24"/>
        <v>1</v>
      </c>
      <c r="M35" s="105">
        <f t="shared" si="24"/>
        <v>1</v>
      </c>
      <c r="N35" s="105">
        <f t="shared" si="24"/>
        <v>0</v>
      </c>
      <c r="O35" s="105">
        <f t="shared" si="24"/>
        <v>0</v>
      </c>
      <c r="P35" s="105">
        <f t="shared" si="25"/>
        <v>0</v>
      </c>
      <c r="Q35" s="105">
        <f t="shared" si="25"/>
        <v>0</v>
      </c>
      <c r="R35" s="105">
        <f t="shared" si="25"/>
        <v>0</v>
      </c>
      <c r="S35" s="105">
        <f t="shared" si="25"/>
        <v>0</v>
      </c>
      <c r="T35" s="105">
        <f t="shared" si="25"/>
        <v>0</v>
      </c>
      <c r="U35" s="105">
        <f t="shared" si="25"/>
        <v>0</v>
      </c>
      <c r="V35" s="105">
        <f t="shared" si="25"/>
        <v>0</v>
      </c>
      <c r="W35" s="105">
        <f t="shared" si="25"/>
        <v>0</v>
      </c>
      <c r="X35" s="105">
        <f t="shared" si="26"/>
        <v>1</v>
      </c>
      <c r="Y35" s="105">
        <f t="shared" si="26"/>
        <v>1</v>
      </c>
      <c r="Z35" s="105">
        <f t="shared" si="26"/>
        <v>1</v>
      </c>
      <c r="AA35" s="105">
        <f t="shared" si="26"/>
        <v>1</v>
      </c>
      <c r="AB35" s="105">
        <f t="shared" si="26"/>
        <v>1</v>
      </c>
      <c r="AC35" s="105">
        <f t="shared" si="26"/>
        <v>1</v>
      </c>
      <c r="AD35" s="105">
        <f t="shared" si="26"/>
        <v>1</v>
      </c>
      <c r="AE35" s="105">
        <f t="shared" si="26"/>
        <v>0</v>
      </c>
      <c r="AF35" s="105">
        <f t="shared" si="26"/>
        <v>0</v>
      </c>
      <c r="AG35" s="105">
        <f t="shared" si="26"/>
        <v>0</v>
      </c>
      <c r="AH35" s="105">
        <f t="shared" si="27"/>
        <v>0</v>
      </c>
      <c r="AI35" s="105">
        <f t="shared" si="27"/>
        <v>0</v>
      </c>
      <c r="AJ35" s="105">
        <f t="shared" si="27"/>
        <v>0</v>
      </c>
      <c r="AK35" s="105">
        <f t="shared" si="27"/>
        <v>0</v>
      </c>
      <c r="AL35" s="105">
        <f t="shared" si="27"/>
        <v>0</v>
      </c>
      <c r="AM35" s="105">
        <f t="shared" si="27"/>
        <v>0</v>
      </c>
      <c r="AN35" s="105">
        <f t="shared" si="27"/>
        <v>0</v>
      </c>
      <c r="AO35" s="106">
        <f t="shared" si="27"/>
        <v>0</v>
      </c>
    </row>
    <row r="36" spans="1:41" hidden="1" outlineLevel="2" x14ac:dyDescent="0.2">
      <c r="A36" s="109" t="s">
        <v>79</v>
      </c>
      <c r="B36" s="109" t="s">
        <v>122</v>
      </c>
      <c r="C36" s="110">
        <v>2033</v>
      </c>
      <c r="D36" s="109" t="s">
        <v>102</v>
      </c>
      <c r="E36" s="109" t="s">
        <v>93</v>
      </c>
      <c r="F36" s="105">
        <f t="shared" si="24"/>
        <v>1</v>
      </c>
      <c r="G36" s="105">
        <f t="shared" si="24"/>
        <v>1</v>
      </c>
      <c r="H36" s="105">
        <f t="shared" si="24"/>
        <v>1</v>
      </c>
      <c r="I36" s="105">
        <f t="shared" si="24"/>
        <v>1</v>
      </c>
      <c r="J36" s="105">
        <f t="shared" si="24"/>
        <v>1</v>
      </c>
      <c r="K36" s="105">
        <f t="shared" si="24"/>
        <v>1</v>
      </c>
      <c r="L36" s="105">
        <f t="shared" si="24"/>
        <v>1</v>
      </c>
      <c r="M36" s="105">
        <f t="shared" si="24"/>
        <v>1</v>
      </c>
      <c r="N36" s="105">
        <f t="shared" si="24"/>
        <v>1</v>
      </c>
      <c r="O36" s="105">
        <f t="shared" si="24"/>
        <v>1</v>
      </c>
      <c r="P36" s="105">
        <f t="shared" si="25"/>
        <v>1</v>
      </c>
      <c r="Q36" s="105">
        <f t="shared" si="25"/>
        <v>1</v>
      </c>
      <c r="R36" s="105">
        <f t="shared" si="25"/>
        <v>1</v>
      </c>
      <c r="S36" s="105">
        <f t="shared" si="25"/>
        <v>1</v>
      </c>
      <c r="T36" s="105">
        <f t="shared" si="25"/>
        <v>1</v>
      </c>
      <c r="U36" s="105">
        <f t="shared" si="25"/>
        <v>1</v>
      </c>
      <c r="V36" s="105">
        <f t="shared" si="25"/>
        <v>0</v>
      </c>
      <c r="W36" s="105">
        <f t="shared" si="25"/>
        <v>0</v>
      </c>
      <c r="X36" s="105">
        <f t="shared" si="26"/>
        <v>1</v>
      </c>
      <c r="Y36" s="105">
        <f t="shared" si="26"/>
        <v>1</v>
      </c>
      <c r="Z36" s="105">
        <f t="shared" si="26"/>
        <v>1</v>
      </c>
      <c r="AA36" s="105">
        <f t="shared" si="26"/>
        <v>1</v>
      </c>
      <c r="AB36" s="105">
        <f t="shared" si="26"/>
        <v>1</v>
      </c>
      <c r="AC36" s="105">
        <f t="shared" si="26"/>
        <v>1</v>
      </c>
      <c r="AD36" s="105">
        <f t="shared" si="26"/>
        <v>1</v>
      </c>
      <c r="AE36" s="105">
        <f t="shared" si="26"/>
        <v>1</v>
      </c>
      <c r="AF36" s="105">
        <f t="shared" si="26"/>
        <v>1</v>
      </c>
      <c r="AG36" s="105">
        <f t="shared" si="26"/>
        <v>1</v>
      </c>
      <c r="AH36" s="105">
        <f t="shared" si="27"/>
        <v>1</v>
      </c>
      <c r="AI36" s="105">
        <f t="shared" si="27"/>
        <v>1</v>
      </c>
      <c r="AJ36" s="105">
        <f t="shared" si="27"/>
        <v>1</v>
      </c>
      <c r="AK36" s="105">
        <f t="shared" si="27"/>
        <v>1</v>
      </c>
      <c r="AL36" s="105">
        <f t="shared" si="27"/>
        <v>1</v>
      </c>
      <c r="AM36" s="105">
        <f t="shared" si="27"/>
        <v>0</v>
      </c>
      <c r="AN36" s="105">
        <f t="shared" si="27"/>
        <v>0</v>
      </c>
      <c r="AO36" s="106">
        <f t="shared" si="27"/>
        <v>0</v>
      </c>
    </row>
    <row r="37" spans="1:41" hidden="1" outlineLevel="2" x14ac:dyDescent="0.2">
      <c r="A37" s="109" t="s">
        <v>79</v>
      </c>
      <c r="B37" s="109" t="s">
        <v>122</v>
      </c>
      <c r="C37" s="110">
        <v>2033</v>
      </c>
      <c r="D37" s="109" t="s">
        <v>102</v>
      </c>
      <c r="E37" s="109" t="s">
        <v>94</v>
      </c>
      <c r="F37" s="105">
        <f t="shared" si="24"/>
        <v>1</v>
      </c>
      <c r="G37" s="105">
        <f t="shared" si="24"/>
        <v>1</v>
      </c>
      <c r="H37" s="105">
        <f t="shared" si="24"/>
        <v>1</v>
      </c>
      <c r="I37" s="105">
        <f t="shared" si="24"/>
        <v>1</v>
      </c>
      <c r="J37" s="105">
        <f t="shared" si="24"/>
        <v>1</v>
      </c>
      <c r="K37" s="105">
        <f t="shared" si="24"/>
        <v>1</v>
      </c>
      <c r="L37" s="105">
        <f t="shared" si="24"/>
        <v>1</v>
      </c>
      <c r="M37" s="105">
        <f t="shared" si="24"/>
        <v>1</v>
      </c>
      <c r="N37" s="105">
        <f t="shared" si="24"/>
        <v>1</v>
      </c>
      <c r="O37" s="105">
        <f t="shared" si="24"/>
        <v>1</v>
      </c>
      <c r="P37" s="105">
        <f t="shared" si="25"/>
        <v>1</v>
      </c>
      <c r="Q37" s="105">
        <f t="shared" si="25"/>
        <v>1</v>
      </c>
      <c r="R37" s="105">
        <f t="shared" si="25"/>
        <v>1</v>
      </c>
      <c r="S37" s="105">
        <f t="shared" si="25"/>
        <v>1</v>
      </c>
      <c r="T37" s="105">
        <f t="shared" si="25"/>
        <v>1</v>
      </c>
      <c r="U37" s="105">
        <f t="shared" si="25"/>
        <v>1</v>
      </c>
      <c r="V37" s="105">
        <f t="shared" si="25"/>
        <v>0</v>
      </c>
      <c r="W37" s="105">
        <f t="shared" si="25"/>
        <v>0</v>
      </c>
      <c r="X37" s="105">
        <f t="shared" si="26"/>
        <v>1</v>
      </c>
      <c r="Y37" s="105">
        <f t="shared" si="26"/>
        <v>1</v>
      </c>
      <c r="Z37" s="105">
        <f t="shared" si="26"/>
        <v>1</v>
      </c>
      <c r="AA37" s="105">
        <f t="shared" si="26"/>
        <v>1</v>
      </c>
      <c r="AB37" s="105">
        <f t="shared" si="26"/>
        <v>1</v>
      </c>
      <c r="AC37" s="105">
        <f t="shared" si="26"/>
        <v>1</v>
      </c>
      <c r="AD37" s="105">
        <f t="shared" si="26"/>
        <v>1</v>
      </c>
      <c r="AE37" s="105">
        <f t="shared" si="26"/>
        <v>1</v>
      </c>
      <c r="AF37" s="105">
        <f t="shared" si="26"/>
        <v>1</v>
      </c>
      <c r="AG37" s="105">
        <f t="shared" si="26"/>
        <v>1</v>
      </c>
      <c r="AH37" s="105">
        <f t="shared" si="27"/>
        <v>1</v>
      </c>
      <c r="AI37" s="105">
        <f t="shared" si="27"/>
        <v>1</v>
      </c>
      <c r="AJ37" s="105">
        <f t="shared" si="27"/>
        <v>1</v>
      </c>
      <c r="AK37" s="105">
        <f t="shared" si="27"/>
        <v>1</v>
      </c>
      <c r="AL37" s="105">
        <f t="shared" si="27"/>
        <v>1</v>
      </c>
      <c r="AM37" s="105">
        <f t="shared" si="27"/>
        <v>0</v>
      </c>
      <c r="AN37" s="105">
        <f t="shared" si="27"/>
        <v>0</v>
      </c>
      <c r="AO37" s="106">
        <f t="shared" si="27"/>
        <v>0</v>
      </c>
    </row>
    <row r="38" spans="1:41" hidden="1" outlineLevel="2" x14ac:dyDescent="0.2">
      <c r="A38" s="109" t="s">
        <v>79</v>
      </c>
      <c r="B38" s="109" t="s">
        <v>124</v>
      </c>
      <c r="C38" s="110">
        <v>2030</v>
      </c>
      <c r="D38" s="109" t="s">
        <v>91</v>
      </c>
      <c r="E38" s="109" t="s">
        <v>92</v>
      </c>
      <c r="F38" s="105">
        <f t="shared" si="24"/>
        <v>1</v>
      </c>
      <c r="G38" s="105">
        <f t="shared" si="24"/>
        <v>1</v>
      </c>
      <c r="H38" s="105">
        <f t="shared" si="24"/>
        <v>1</v>
      </c>
      <c r="I38" s="105">
        <f t="shared" si="24"/>
        <v>1</v>
      </c>
      <c r="J38" s="105">
        <f t="shared" si="24"/>
        <v>1</v>
      </c>
      <c r="K38" s="105">
        <f t="shared" si="24"/>
        <v>1</v>
      </c>
      <c r="L38" s="105">
        <f t="shared" si="24"/>
        <v>1</v>
      </c>
      <c r="M38" s="105">
        <f t="shared" si="24"/>
        <v>1</v>
      </c>
      <c r="N38" s="105">
        <f t="shared" si="24"/>
        <v>1</v>
      </c>
      <c r="O38" s="105">
        <f t="shared" si="24"/>
        <v>1</v>
      </c>
      <c r="P38" s="105">
        <f t="shared" si="25"/>
        <v>1</v>
      </c>
      <c r="Q38" s="105">
        <f t="shared" si="25"/>
        <v>1</v>
      </c>
      <c r="R38" s="105">
        <f t="shared" si="25"/>
        <v>1</v>
      </c>
      <c r="S38" s="105">
        <f t="shared" si="25"/>
        <v>0</v>
      </c>
      <c r="T38" s="105">
        <f t="shared" si="25"/>
        <v>0</v>
      </c>
      <c r="U38" s="105">
        <f t="shared" si="25"/>
        <v>0</v>
      </c>
      <c r="V38" s="105">
        <f t="shared" si="25"/>
        <v>0</v>
      </c>
      <c r="W38" s="105">
        <f t="shared" si="25"/>
        <v>0</v>
      </c>
      <c r="X38" s="105">
        <f t="shared" si="26"/>
        <v>0</v>
      </c>
      <c r="Y38" s="105">
        <f t="shared" si="26"/>
        <v>0</v>
      </c>
      <c r="Z38" s="105">
        <f t="shared" si="26"/>
        <v>0</v>
      </c>
      <c r="AA38" s="105">
        <f t="shared" si="26"/>
        <v>0</v>
      </c>
      <c r="AB38" s="105">
        <f t="shared" si="26"/>
        <v>0</v>
      </c>
      <c r="AC38" s="105">
        <f t="shared" si="26"/>
        <v>0</v>
      </c>
      <c r="AD38" s="105">
        <f t="shared" si="26"/>
        <v>0</v>
      </c>
      <c r="AE38" s="105">
        <f t="shared" si="26"/>
        <v>0</v>
      </c>
      <c r="AF38" s="105">
        <f t="shared" si="26"/>
        <v>0</v>
      </c>
      <c r="AG38" s="105">
        <f t="shared" si="26"/>
        <v>0</v>
      </c>
      <c r="AH38" s="105">
        <f t="shared" si="27"/>
        <v>0</v>
      </c>
      <c r="AI38" s="105">
        <f t="shared" si="27"/>
        <v>0</v>
      </c>
      <c r="AJ38" s="105">
        <f t="shared" si="27"/>
        <v>0</v>
      </c>
      <c r="AK38" s="105">
        <f t="shared" si="27"/>
        <v>0</v>
      </c>
      <c r="AL38" s="105">
        <f t="shared" si="27"/>
        <v>0</v>
      </c>
      <c r="AM38" s="105">
        <f t="shared" si="27"/>
        <v>0</v>
      </c>
      <c r="AN38" s="105">
        <f t="shared" si="27"/>
        <v>0</v>
      </c>
      <c r="AO38" s="106">
        <f t="shared" si="27"/>
        <v>0</v>
      </c>
    </row>
    <row r="39" spans="1:41" outlineLevel="1" collapsed="1" x14ac:dyDescent="0.2">
      <c r="A39" s="112" t="s">
        <v>83</v>
      </c>
      <c r="B39" s="109"/>
      <c r="C39" s="110"/>
      <c r="D39" s="109"/>
      <c r="E39" s="109"/>
      <c r="F39" s="105">
        <f t="shared" ref="F39:AO39" si="28">SUBTOTAL(9,F23:F38)</f>
        <v>16</v>
      </c>
      <c r="G39" s="105">
        <f t="shared" si="28"/>
        <v>16</v>
      </c>
      <c r="H39" s="105">
        <f t="shared" si="28"/>
        <v>16</v>
      </c>
      <c r="I39" s="105">
        <f t="shared" si="28"/>
        <v>16</v>
      </c>
      <c r="J39" s="105">
        <f t="shared" si="28"/>
        <v>16</v>
      </c>
      <c r="K39" s="105">
        <f t="shared" si="28"/>
        <v>16</v>
      </c>
      <c r="L39" s="105">
        <f t="shared" si="28"/>
        <v>16</v>
      </c>
      <c r="M39" s="105">
        <f t="shared" si="28"/>
        <v>16</v>
      </c>
      <c r="N39" s="105">
        <f t="shared" si="28"/>
        <v>15</v>
      </c>
      <c r="O39" s="105">
        <f t="shared" si="28"/>
        <v>9</v>
      </c>
      <c r="P39" s="105">
        <f t="shared" si="28"/>
        <v>9</v>
      </c>
      <c r="Q39" s="105">
        <f t="shared" si="28"/>
        <v>9</v>
      </c>
      <c r="R39" s="105">
        <f t="shared" si="28"/>
        <v>9</v>
      </c>
      <c r="S39" s="105">
        <f t="shared" si="28"/>
        <v>8</v>
      </c>
      <c r="T39" s="105">
        <f t="shared" si="28"/>
        <v>8</v>
      </c>
      <c r="U39" s="105">
        <f t="shared" si="28"/>
        <v>8</v>
      </c>
      <c r="V39" s="105">
        <f t="shared" si="28"/>
        <v>1</v>
      </c>
      <c r="W39" s="105">
        <f t="shared" si="28"/>
        <v>0</v>
      </c>
      <c r="X39" s="105">
        <f t="shared" si="28"/>
        <v>15</v>
      </c>
      <c r="Y39" s="105">
        <f t="shared" si="28"/>
        <v>15</v>
      </c>
      <c r="Z39" s="105">
        <f t="shared" si="28"/>
        <v>15</v>
      </c>
      <c r="AA39" s="105">
        <f t="shared" si="28"/>
        <v>15</v>
      </c>
      <c r="AB39" s="105">
        <f t="shared" si="28"/>
        <v>15</v>
      </c>
      <c r="AC39" s="105">
        <f t="shared" si="28"/>
        <v>15</v>
      </c>
      <c r="AD39" s="105">
        <f t="shared" si="28"/>
        <v>15</v>
      </c>
      <c r="AE39" s="105">
        <f t="shared" si="28"/>
        <v>14</v>
      </c>
      <c r="AF39" s="105">
        <f t="shared" si="28"/>
        <v>8</v>
      </c>
      <c r="AG39" s="105">
        <f t="shared" si="28"/>
        <v>8</v>
      </c>
      <c r="AH39" s="105">
        <f t="shared" si="28"/>
        <v>8</v>
      </c>
      <c r="AI39" s="105">
        <f t="shared" si="28"/>
        <v>8</v>
      </c>
      <c r="AJ39" s="105">
        <f t="shared" si="28"/>
        <v>8</v>
      </c>
      <c r="AK39" s="105">
        <f t="shared" si="28"/>
        <v>8</v>
      </c>
      <c r="AL39" s="105">
        <f t="shared" si="28"/>
        <v>8</v>
      </c>
      <c r="AM39" s="105">
        <f t="shared" si="28"/>
        <v>1</v>
      </c>
      <c r="AN39" s="105">
        <f t="shared" si="28"/>
        <v>0</v>
      </c>
      <c r="AO39" s="106">
        <f t="shared" si="28"/>
        <v>0</v>
      </c>
    </row>
    <row r="40" spans="1:41" hidden="1" outlineLevel="2" x14ac:dyDescent="0.2">
      <c r="A40" s="109" t="s">
        <v>80</v>
      </c>
      <c r="B40" s="109" t="s">
        <v>122</v>
      </c>
      <c r="C40" s="110">
        <v>2030</v>
      </c>
      <c r="D40" s="109" t="s">
        <v>91</v>
      </c>
      <c r="E40" s="109" t="s">
        <v>93</v>
      </c>
      <c r="F40" s="105">
        <f t="shared" ref="F40:O49" si="29">IF($C40&gt;=F$1,1,0)</f>
        <v>1</v>
      </c>
      <c r="G40" s="105">
        <f t="shared" si="29"/>
        <v>1</v>
      </c>
      <c r="H40" s="105">
        <f t="shared" si="29"/>
        <v>1</v>
      </c>
      <c r="I40" s="105">
        <f t="shared" si="29"/>
        <v>1</v>
      </c>
      <c r="J40" s="105">
        <f t="shared" si="29"/>
        <v>1</v>
      </c>
      <c r="K40" s="105">
        <f t="shared" si="29"/>
        <v>1</v>
      </c>
      <c r="L40" s="105">
        <f t="shared" si="29"/>
        <v>1</v>
      </c>
      <c r="M40" s="105">
        <f t="shared" si="29"/>
        <v>1</v>
      </c>
      <c r="N40" s="105">
        <f t="shared" si="29"/>
        <v>1</v>
      </c>
      <c r="O40" s="105">
        <f t="shared" si="29"/>
        <v>1</v>
      </c>
      <c r="P40" s="105">
        <f t="shared" ref="P40:W49" si="30">IF($C40&gt;=P$1,1,0)</f>
        <v>1</v>
      </c>
      <c r="Q40" s="105">
        <f t="shared" si="30"/>
        <v>1</v>
      </c>
      <c r="R40" s="105">
        <f t="shared" si="30"/>
        <v>1</v>
      </c>
      <c r="S40" s="105">
        <f t="shared" si="30"/>
        <v>0</v>
      </c>
      <c r="T40" s="105">
        <f t="shared" si="30"/>
        <v>0</v>
      </c>
      <c r="U40" s="105">
        <f t="shared" si="30"/>
        <v>0</v>
      </c>
      <c r="V40" s="105">
        <f t="shared" si="30"/>
        <v>0</v>
      </c>
      <c r="W40" s="105">
        <f t="shared" si="30"/>
        <v>0</v>
      </c>
      <c r="X40" s="105">
        <f t="shared" ref="X40:AG49" si="31">IF($B40="ja",IF($C40&gt;X$1,1,0),0)</f>
        <v>1</v>
      </c>
      <c r="Y40" s="105">
        <f t="shared" si="31"/>
        <v>1</v>
      </c>
      <c r="Z40" s="105">
        <f t="shared" si="31"/>
        <v>1</v>
      </c>
      <c r="AA40" s="105">
        <f t="shared" si="31"/>
        <v>1</v>
      </c>
      <c r="AB40" s="105">
        <f t="shared" si="31"/>
        <v>1</v>
      </c>
      <c r="AC40" s="105">
        <f t="shared" si="31"/>
        <v>1</v>
      </c>
      <c r="AD40" s="105">
        <f t="shared" si="31"/>
        <v>1</v>
      </c>
      <c r="AE40" s="105">
        <f t="shared" si="31"/>
        <v>1</v>
      </c>
      <c r="AF40" s="105">
        <f t="shared" si="31"/>
        <v>1</v>
      </c>
      <c r="AG40" s="105">
        <f t="shared" si="31"/>
        <v>1</v>
      </c>
      <c r="AH40" s="105">
        <f t="shared" ref="AH40:AO49" si="32">IF($B40="ja",IF($C40&gt;AH$1,1,0),0)</f>
        <v>1</v>
      </c>
      <c r="AI40" s="105">
        <f t="shared" si="32"/>
        <v>1</v>
      </c>
      <c r="AJ40" s="105">
        <f t="shared" si="32"/>
        <v>0</v>
      </c>
      <c r="AK40" s="105">
        <f t="shared" si="32"/>
        <v>0</v>
      </c>
      <c r="AL40" s="105">
        <f t="shared" si="32"/>
        <v>0</v>
      </c>
      <c r="AM40" s="105">
        <f t="shared" si="32"/>
        <v>0</v>
      </c>
      <c r="AN40" s="105">
        <f t="shared" si="32"/>
        <v>0</v>
      </c>
      <c r="AO40" s="106">
        <f t="shared" si="32"/>
        <v>0</v>
      </c>
    </row>
    <row r="41" spans="1:41" hidden="1" outlineLevel="2" x14ac:dyDescent="0.2">
      <c r="A41" s="109" t="s">
        <v>80</v>
      </c>
      <c r="B41" s="109" t="s">
        <v>122</v>
      </c>
      <c r="C41" s="110">
        <v>2030</v>
      </c>
      <c r="D41" s="109" t="s">
        <v>91</v>
      </c>
      <c r="E41" s="109" t="s">
        <v>94</v>
      </c>
      <c r="F41" s="105">
        <f t="shared" si="29"/>
        <v>1</v>
      </c>
      <c r="G41" s="105">
        <f t="shared" si="29"/>
        <v>1</v>
      </c>
      <c r="H41" s="105">
        <f t="shared" si="29"/>
        <v>1</v>
      </c>
      <c r="I41" s="105">
        <f t="shared" si="29"/>
        <v>1</v>
      </c>
      <c r="J41" s="105">
        <f t="shared" si="29"/>
        <v>1</v>
      </c>
      <c r="K41" s="105">
        <f t="shared" si="29"/>
        <v>1</v>
      </c>
      <c r="L41" s="105">
        <f t="shared" si="29"/>
        <v>1</v>
      </c>
      <c r="M41" s="105">
        <f t="shared" si="29"/>
        <v>1</v>
      </c>
      <c r="N41" s="105">
        <f t="shared" si="29"/>
        <v>1</v>
      </c>
      <c r="O41" s="105">
        <f t="shared" si="29"/>
        <v>1</v>
      </c>
      <c r="P41" s="105">
        <f t="shared" si="30"/>
        <v>1</v>
      </c>
      <c r="Q41" s="105">
        <f t="shared" si="30"/>
        <v>1</v>
      </c>
      <c r="R41" s="105">
        <f t="shared" si="30"/>
        <v>1</v>
      </c>
      <c r="S41" s="105">
        <f t="shared" si="30"/>
        <v>0</v>
      </c>
      <c r="T41" s="105">
        <f t="shared" si="30"/>
        <v>0</v>
      </c>
      <c r="U41" s="105">
        <f t="shared" si="30"/>
        <v>0</v>
      </c>
      <c r="V41" s="105">
        <f t="shared" si="30"/>
        <v>0</v>
      </c>
      <c r="W41" s="105">
        <f t="shared" si="30"/>
        <v>0</v>
      </c>
      <c r="X41" s="105">
        <f t="shared" si="31"/>
        <v>1</v>
      </c>
      <c r="Y41" s="105">
        <f t="shared" si="31"/>
        <v>1</v>
      </c>
      <c r="Z41" s="105">
        <f t="shared" si="31"/>
        <v>1</v>
      </c>
      <c r="AA41" s="105">
        <f t="shared" si="31"/>
        <v>1</v>
      </c>
      <c r="AB41" s="105">
        <f t="shared" si="31"/>
        <v>1</v>
      </c>
      <c r="AC41" s="105">
        <f t="shared" si="31"/>
        <v>1</v>
      </c>
      <c r="AD41" s="105">
        <f t="shared" si="31"/>
        <v>1</v>
      </c>
      <c r="AE41" s="105">
        <f t="shared" si="31"/>
        <v>1</v>
      </c>
      <c r="AF41" s="105">
        <f t="shared" si="31"/>
        <v>1</v>
      </c>
      <c r="AG41" s="105">
        <f t="shared" si="31"/>
        <v>1</v>
      </c>
      <c r="AH41" s="105">
        <f t="shared" si="32"/>
        <v>1</v>
      </c>
      <c r="AI41" s="105">
        <f t="shared" si="32"/>
        <v>1</v>
      </c>
      <c r="AJ41" s="105">
        <f t="shared" si="32"/>
        <v>0</v>
      </c>
      <c r="AK41" s="105">
        <f t="shared" si="32"/>
        <v>0</v>
      </c>
      <c r="AL41" s="105">
        <f t="shared" si="32"/>
        <v>0</v>
      </c>
      <c r="AM41" s="105">
        <f t="shared" si="32"/>
        <v>0</v>
      </c>
      <c r="AN41" s="105">
        <f t="shared" si="32"/>
        <v>0</v>
      </c>
      <c r="AO41" s="106">
        <f t="shared" si="32"/>
        <v>0</v>
      </c>
    </row>
    <row r="42" spans="1:41" hidden="1" outlineLevel="2" x14ac:dyDescent="0.2">
      <c r="A42" s="109" t="s">
        <v>80</v>
      </c>
      <c r="B42" s="109" t="s">
        <v>122</v>
      </c>
      <c r="C42" s="110">
        <v>2026</v>
      </c>
      <c r="D42" s="109" t="s">
        <v>125</v>
      </c>
      <c r="E42" s="109" t="s">
        <v>93</v>
      </c>
      <c r="F42" s="105">
        <f t="shared" si="29"/>
        <v>1</v>
      </c>
      <c r="G42" s="105">
        <f t="shared" si="29"/>
        <v>1</v>
      </c>
      <c r="H42" s="105">
        <f t="shared" si="29"/>
        <v>1</v>
      </c>
      <c r="I42" s="105">
        <f t="shared" si="29"/>
        <v>1</v>
      </c>
      <c r="J42" s="105">
        <f t="shared" si="29"/>
        <v>1</v>
      </c>
      <c r="K42" s="105">
        <f t="shared" si="29"/>
        <v>1</v>
      </c>
      <c r="L42" s="105">
        <f t="shared" si="29"/>
        <v>1</v>
      </c>
      <c r="M42" s="105">
        <f t="shared" si="29"/>
        <v>1</v>
      </c>
      <c r="N42" s="105">
        <f t="shared" si="29"/>
        <v>1</v>
      </c>
      <c r="O42" s="105">
        <f t="shared" si="29"/>
        <v>0</v>
      </c>
      <c r="P42" s="105">
        <f t="shared" si="30"/>
        <v>0</v>
      </c>
      <c r="Q42" s="105">
        <f t="shared" si="30"/>
        <v>0</v>
      </c>
      <c r="R42" s="105">
        <f t="shared" si="30"/>
        <v>0</v>
      </c>
      <c r="S42" s="105">
        <f t="shared" si="30"/>
        <v>0</v>
      </c>
      <c r="T42" s="105">
        <f t="shared" si="30"/>
        <v>0</v>
      </c>
      <c r="U42" s="105">
        <f t="shared" si="30"/>
        <v>0</v>
      </c>
      <c r="V42" s="105">
        <f t="shared" si="30"/>
        <v>0</v>
      </c>
      <c r="W42" s="105">
        <f t="shared" si="30"/>
        <v>0</v>
      </c>
      <c r="X42" s="105">
        <f t="shared" si="31"/>
        <v>1</v>
      </c>
      <c r="Y42" s="105">
        <f t="shared" si="31"/>
        <v>1</v>
      </c>
      <c r="Z42" s="105">
        <f t="shared" si="31"/>
        <v>1</v>
      </c>
      <c r="AA42" s="105">
        <f t="shared" si="31"/>
        <v>1</v>
      </c>
      <c r="AB42" s="105">
        <f t="shared" si="31"/>
        <v>1</v>
      </c>
      <c r="AC42" s="105">
        <f t="shared" si="31"/>
        <v>1</v>
      </c>
      <c r="AD42" s="105">
        <f t="shared" si="31"/>
        <v>1</v>
      </c>
      <c r="AE42" s="105">
        <f t="shared" si="31"/>
        <v>1</v>
      </c>
      <c r="AF42" s="105">
        <f t="shared" si="31"/>
        <v>0</v>
      </c>
      <c r="AG42" s="105">
        <f t="shared" si="31"/>
        <v>0</v>
      </c>
      <c r="AH42" s="105">
        <f t="shared" si="32"/>
        <v>0</v>
      </c>
      <c r="AI42" s="105">
        <f t="shared" si="32"/>
        <v>0</v>
      </c>
      <c r="AJ42" s="105">
        <f t="shared" si="32"/>
        <v>0</v>
      </c>
      <c r="AK42" s="105">
        <f t="shared" si="32"/>
        <v>0</v>
      </c>
      <c r="AL42" s="105">
        <f t="shared" si="32"/>
        <v>0</v>
      </c>
      <c r="AM42" s="105">
        <f t="shared" si="32"/>
        <v>0</v>
      </c>
      <c r="AN42" s="105">
        <f t="shared" si="32"/>
        <v>0</v>
      </c>
      <c r="AO42" s="106">
        <f t="shared" si="32"/>
        <v>0</v>
      </c>
    </row>
    <row r="43" spans="1:41" hidden="1" outlineLevel="2" x14ac:dyDescent="0.2">
      <c r="A43" s="109" t="s">
        <v>80</v>
      </c>
      <c r="B43" s="109" t="s">
        <v>122</v>
      </c>
      <c r="C43" s="110">
        <v>2026</v>
      </c>
      <c r="D43" s="109" t="s">
        <v>125</v>
      </c>
      <c r="E43" s="109" t="s">
        <v>94</v>
      </c>
      <c r="F43" s="105">
        <f t="shared" si="29"/>
        <v>1</v>
      </c>
      <c r="G43" s="105">
        <f t="shared" si="29"/>
        <v>1</v>
      </c>
      <c r="H43" s="105">
        <f t="shared" si="29"/>
        <v>1</v>
      </c>
      <c r="I43" s="105">
        <f t="shared" si="29"/>
        <v>1</v>
      </c>
      <c r="J43" s="105">
        <f t="shared" si="29"/>
        <v>1</v>
      </c>
      <c r="K43" s="105">
        <f t="shared" si="29"/>
        <v>1</v>
      </c>
      <c r="L43" s="105">
        <f t="shared" si="29"/>
        <v>1</v>
      </c>
      <c r="M43" s="105">
        <f t="shared" si="29"/>
        <v>1</v>
      </c>
      <c r="N43" s="105">
        <f t="shared" si="29"/>
        <v>1</v>
      </c>
      <c r="O43" s="105">
        <f t="shared" si="29"/>
        <v>0</v>
      </c>
      <c r="P43" s="105">
        <f t="shared" si="30"/>
        <v>0</v>
      </c>
      <c r="Q43" s="105">
        <f t="shared" si="30"/>
        <v>0</v>
      </c>
      <c r="R43" s="105">
        <f t="shared" si="30"/>
        <v>0</v>
      </c>
      <c r="S43" s="105">
        <f t="shared" si="30"/>
        <v>0</v>
      </c>
      <c r="T43" s="105">
        <f t="shared" si="30"/>
        <v>0</v>
      </c>
      <c r="U43" s="105">
        <f t="shared" si="30"/>
        <v>0</v>
      </c>
      <c r="V43" s="105">
        <f t="shared" si="30"/>
        <v>0</v>
      </c>
      <c r="W43" s="105">
        <f t="shared" si="30"/>
        <v>0</v>
      </c>
      <c r="X43" s="105">
        <f t="shared" si="31"/>
        <v>1</v>
      </c>
      <c r="Y43" s="105">
        <f t="shared" si="31"/>
        <v>1</v>
      </c>
      <c r="Z43" s="105">
        <f t="shared" si="31"/>
        <v>1</v>
      </c>
      <c r="AA43" s="105">
        <f t="shared" si="31"/>
        <v>1</v>
      </c>
      <c r="AB43" s="105">
        <f t="shared" si="31"/>
        <v>1</v>
      </c>
      <c r="AC43" s="105">
        <f t="shared" si="31"/>
        <v>1</v>
      </c>
      <c r="AD43" s="105">
        <f t="shared" si="31"/>
        <v>1</v>
      </c>
      <c r="AE43" s="105">
        <f t="shared" si="31"/>
        <v>1</v>
      </c>
      <c r="AF43" s="105">
        <f t="shared" si="31"/>
        <v>0</v>
      </c>
      <c r="AG43" s="105">
        <f t="shared" si="31"/>
        <v>0</v>
      </c>
      <c r="AH43" s="105">
        <f t="shared" si="32"/>
        <v>0</v>
      </c>
      <c r="AI43" s="105">
        <f t="shared" si="32"/>
        <v>0</v>
      </c>
      <c r="AJ43" s="105">
        <f t="shared" si="32"/>
        <v>0</v>
      </c>
      <c r="AK43" s="105">
        <f t="shared" si="32"/>
        <v>0</v>
      </c>
      <c r="AL43" s="105">
        <f t="shared" si="32"/>
        <v>0</v>
      </c>
      <c r="AM43" s="105">
        <f t="shared" si="32"/>
        <v>0</v>
      </c>
      <c r="AN43" s="105">
        <f t="shared" si="32"/>
        <v>0</v>
      </c>
      <c r="AO43" s="106">
        <f t="shared" si="32"/>
        <v>0</v>
      </c>
    </row>
    <row r="44" spans="1:41" hidden="1" outlineLevel="2" x14ac:dyDescent="0.2">
      <c r="A44" s="109" t="s">
        <v>80</v>
      </c>
      <c r="B44" s="109" t="s">
        <v>122</v>
      </c>
      <c r="C44" s="110">
        <v>2033</v>
      </c>
      <c r="D44" s="109" t="s">
        <v>125</v>
      </c>
      <c r="E44" s="109" t="s">
        <v>92</v>
      </c>
      <c r="F44" s="105">
        <f t="shared" si="29"/>
        <v>1</v>
      </c>
      <c r="G44" s="105">
        <f t="shared" si="29"/>
        <v>1</v>
      </c>
      <c r="H44" s="105">
        <f t="shared" si="29"/>
        <v>1</v>
      </c>
      <c r="I44" s="105">
        <f t="shared" si="29"/>
        <v>1</v>
      </c>
      <c r="J44" s="105">
        <f t="shared" si="29"/>
        <v>1</v>
      </c>
      <c r="K44" s="105">
        <f t="shared" si="29"/>
        <v>1</v>
      </c>
      <c r="L44" s="105">
        <f t="shared" si="29"/>
        <v>1</v>
      </c>
      <c r="M44" s="105">
        <f t="shared" si="29"/>
        <v>1</v>
      </c>
      <c r="N44" s="105">
        <f t="shared" si="29"/>
        <v>1</v>
      </c>
      <c r="O44" s="105">
        <f t="shared" si="29"/>
        <v>1</v>
      </c>
      <c r="P44" s="105">
        <f t="shared" si="30"/>
        <v>1</v>
      </c>
      <c r="Q44" s="105">
        <f t="shared" si="30"/>
        <v>1</v>
      </c>
      <c r="R44" s="105">
        <f t="shared" si="30"/>
        <v>1</v>
      </c>
      <c r="S44" s="105">
        <f t="shared" si="30"/>
        <v>1</v>
      </c>
      <c r="T44" s="105">
        <f t="shared" si="30"/>
        <v>1</v>
      </c>
      <c r="U44" s="105">
        <f t="shared" si="30"/>
        <v>1</v>
      </c>
      <c r="V44" s="105">
        <f t="shared" si="30"/>
        <v>0</v>
      </c>
      <c r="W44" s="105">
        <f t="shared" si="30"/>
        <v>0</v>
      </c>
      <c r="X44" s="105">
        <f t="shared" si="31"/>
        <v>1</v>
      </c>
      <c r="Y44" s="105">
        <f t="shared" si="31"/>
        <v>1</v>
      </c>
      <c r="Z44" s="105">
        <f t="shared" si="31"/>
        <v>1</v>
      </c>
      <c r="AA44" s="105">
        <f t="shared" si="31"/>
        <v>1</v>
      </c>
      <c r="AB44" s="105">
        <f t="shared" si="31"/>
        <v>1</v>
      </c>
      <c r="AC44" s="105">
        <f t="shared" si="31"/>
        <v>1</v>
      </c>
      <c r="AD44" s="105">
        <f t="shared" si="31"/>
        <v>1</v>
      </c>
      <c r="AE44" s="105">
        <f t="shared" si="31"/>
        <v>1</v>
      </c>
      <c r="AF44" s="105">
        <f t="shared" si="31"/>
        <v>1</v>
      </c>
      <c r="AG44" s="105">
        <f t="shared" si="31"/>
        <v>1</v>
      </c>
      <c r="AH44" s="105">
        <f t="shared" si="32"/>
        <v>1</v>
      </c>
      <c r="AI44" s="105">
        <f t="shared" si="32"/>
        <v>1</v>
      </c>
      <c r="AJ44" s="105">
        <f t="shared" si="32"/>
        <v>1</v>
      </c>
      <c r="AK44" s="105">
        <f t="shared" si="32"/>
        <v>1</v>
      </c>
      <c r="AL44" s="105">
        <f t="shared" si="32"/>
        <v>1</v>
      </c>
      <c r="AM44" s="105">
        <f t="shared" si="32"/>
        <v>0</v>
      </c>
      <c r="AN44" s="105">
        <f t="shared" si="32"/>
        <v>0</v>
      </c>
      <c r="AO44" s="106">
        <f t="shared" si="32"/>
        <v>0</v>
      </c>
    </row>
    <row r="45" spans="1:41" hidden="1" outlineLevel="2" x14ac:dyDescent="0.2">
      <c r="A45" s="109" t="s">
        <v>80</v>
      </c>
      <c r="B45" s="109" t="s">
        <v>122</v>
      </c>
      <c r="C45" s="110">
        <v>2033</v>
      </c>
      <c r="D45" s="109" t="s">
        <v>125</v>
      </c>
      <c r="E45" s="109" t="s">
        <v>103</v>
      </c>
      <c r="F45" s="105">
        <f t="shared" si="29"/>
        <v>1</v>
      </c>
      <c r="G45" s="105">
        <f t="shared" si="29"/>
        <v>1</v>
      </c>
      <c r="H45" s="105">
        <f t="shared" si="29"/>
        <v>1</v>
      </c>
      <c r="I45" s="105">
        <f t="shared" si="29"/>
        <v>1</v>
      </c>
      <c r="J45" s="105">
        <f t="shared" si="29"/>
        <v>1</v>
      </c>
      <c r="K45" s="105">
        <f t="shared" si="29"/>
        <v>1</v>
      </c>
      <c r="L45" s="105">
        <f t="shared" si="29"/>
        <v>1</v>
      </c>
      <c r="M45" s="105">
        <f t="shared" si="29"/>
        <v>1</v>
      </c>
      <c r="N45" s="105">
        <f t="shared" si="29"/>
        <v>1</v>
      </c>
      <c r="O45" s="105">
        <f t="shared" si="29"/>
        <v>1</v>
      </c>
      <c r="P45" s="105">
        <f t="shared" si="30"/>
        <v>1</v>
      </c>
      <c r="Q45" s="105">
        <f t="shared" si="30"/>
        <v>1</v>
      </c>
      <c r="R45" s="105">
        <f t="shared" si="30"/>
        <v>1</v>
      </c>
      <c r="S45" s="105">
        <f t="shared" si="30"/>
        <v>1</v>
      </c>
      <c r="T45" s="105">
        <f t="shared" si="30"/>
        <v>1</v>
      </c>
      <c r="U45" s="105">
        <f t="shared" si="30"/>
        <v>1</v>
      </c>
      <c r="V45" s="105">
        <f t="shared" si="30"/>
        <v>0</v>
      </c>
      <c r="W45" s="105">
        <f t="shared" si="30"/>
        <v>0</v>
      </c>
      <c r="X45" s="105">
        <f t="shared" si="31"/>
        <v>1</v>
      </c>
      <c r="Y45" s="105">
        <f t="shared" si="31"/>
        <v>1</v>
      </c>
      <c r="Z45" s="105">
        <f t="shared" si="31"/>
        <v>1</v>
      </c>
      <c r="AA45" s="105">
        <f t="shared" si="31"/>
        <v>1</v>
      </c>
      <c r="AB45" s="105">
        <f t="shared" si="31"/>
        <v>1</v>
      </c>
      <c r="AC45" s="105">
        <f t="shared" si="31"/>
        <v>1</v>
      </c>
      <c r="AD45" s="105">
        <f t="shared" si="31"/>
        <v>1</v>
      </c>
      <c r="AE45" s="105">
        <f t="shared" si="31"/>
        <v>1</v>
      </c>
      <c r="AF45" s="105">
        <f t="shared" si="31"/>
        <v>1</v>
      </c>
      <c r="AG45" s="105">
        <f t="shared" si="31"/>
        <v>1</v>
      </c>
      <c r="AH45" s="105">
        <f t="shared" si="32"/>
        <v>1</v>
      </c>
      <c r="AI45" s="105">
        <f t="shared" si="32"/>
        <v>1</v>
      </c>
      <c r="AJ45" s="105">
        <f t="shared" si="32"/>
        <v>1</v>
      </c>
      <c r="AK45" s="105">
        <f t="shared" si="32"/>
        <v>1</v>
      </c>
      <c r="AL45" s="105">
        <f t="shared" si="32"/>
        <v>1</v>
      </c>
      <c r="AM45" s="105">
        <f t="shared" si="32"/>
        <v>0</v>
      </c>
      <c r="AN45" s="105">
        <f t="shared" si="32"/>
        <v>0</v>
      </c>
      <c r="AO45" s="106">
        <f t="shared" si="32"/>
        <v>0</v>
      </c>
    </row>
    <row r="46" spans="1:41" hidden="1" outlineLevel="2" x14ac:dyDescent="0.2">
      <c r="A46" s="109" t="s">
        <v>80</v>
      </c>
      <c r="B46" s="109" t="s">
        <v>122</v>
      </c>
      <c r="C46" s="110">
        <v>2033</v>
      </c>
      <c r="D46" s="109" t="s">
        <v>104</v>
      </c>
      <c r="E46" s="109" t="s">
        <v>92</v>
      </c>
      <c r="F46" s="105">
        <f t="shared" si="29"/>
        <v>1</v>
      </c>
      <c r="G46" s="105">
        <f t="shared" si="29"/>
        <v>1</v>
      </c>
      <c r="H46" s="105">
        <f t="shared" si="29"/>
        <v>1</v>
      </c>
      <c r="I46" s="105">
        <f t="shared" si="29"/>
        <v>1</v>
      </c>
      <c r="J46" s="105">
        <f t="shared" si="29"/>
        <v>1</v>
      </c>
      <c r="K46" s="105">
        <f t="shared" si="29"/>
        <v>1</v>
      </c>
      <c r="L46" s="105">
        <f t="shared" si="29"/>
        <v>1</v>
      </c>
      <c r="M46" s="105">
        <f t="shared" si="29"/>
        <v>1</v>
      </c>
      <c r="N46" s="105">
        <f t="shared" si="29"/>
        <v>1</v>
      </c>
      <c r="O46" s="105">
        <f t="shared" si="29"/>
        <v>1</v>
      </c>
      <c r="P46" s="105">
        <f t="shared" si="30"/>
        <v>1</v>
      </c>
      <c r="Q46" s="105">
        <f t="shared" si="30"/>
        <v>1</v>
      </c>
      <c r="R46" s="105">
        <f t="shared" si="30"/>
        <v>1</v>
      </c>
      <c r="S46" s="105">
        <f t="shared" si="30"/>
        <v>1</v>
      </c>
      <c r="T46" s="105">
        <f t="shared" si="30"/>
        <v>1</v>
      </c>
      <c r="U46" s="105">
        <f t="shared" si="30"/>
        <v>1</v>
      </c>
      <c r="V46" s="105">
        <f t="shared" si="30"/>
        <v>0</v>
      </c>
      <c r="W46" s="105">
        <f t="shared" si="30"/>
        <v>0</v>
      </c>
      <c r="X46" s="105">
        <f t="shared" si="31"/>
        <v>1</v>
      </c>
      <c r="Y46" s="105">
        <f t="shared" si="31"/>
        <v>1</v>
      </c>
      <c r="Z46" s="105">
        <f t="shared" si="31"/>
        <v>1</v>
      </c>
      <c r="AA46" s="105">
        <f t="shared" si="31"/>
        <v>1</v>
      </c>
      <c r="AB46" s="105">
        <f t="shared" si="31"/>
        <v>1</v>
      </c>
      <c r="AC46" s="105">
        <f t="shared" si="31"/>
        <v>1</v>
      </c>
      <c r="AD46" s="105">
        <f t="shared" si="31"/>
        <v>1</v>
      </c>
      <c r="AE46" s="105">
        <f t="shared" si="31"/>
        <v>1</v>
      </c>
      <c r="AF46" s="105">
        <f t="shared" si="31"/>
        <v>1</v>
      </c>
      <c r="AG46" s="105">
        <f t="shared" si="31"/>
        <v>1</v>
      </c>
      <c r="AH46" s="105">
        <f t="shared" si="32"/>
        <v>1</v>
      </c>
      <c r="AI46" s="105">
        <f t="shared" si="32"/>
        <v>1</v>
      </c>
      <c r="AJ46" s="105">
        <f t="shared" si="32"/>
        <v>1</v>
      </c>
      <c r="AK46" s="105">
        <f t="shared" si="32"/>
        <v>1</v>
      </c>
      <c r="AL46" s="105">
        <f t="shared" si="32"/>
        <v>1</v>
      </c>
      <c r="AM46" s="105">
        <f t="shared" si="32"/>
        <v>0</v>
      </c>
      <c r="AN46" s="105">
        <f t="shared" si="32"/>
        <v>0</v>
      </c>
      <c r="AO46" s="106">
        <f t="shared" si="32"/>
        <v>0</v>
      </c>
    </row>
    <row r="47" spans="1:41" hidden="1" outlineLevel="2" x14ac:dyDescent="0.2">
      <c r="A47" s="109" t="s">
        <v>80</v>
      </c>
      <c r="B47" s="109" t="s">
        <v>122</v>
      </c>
      <c r="C47" s="110">
        <v>2032</v>
      </c>
      <c r="D47" s="109" t="s">
        <v>105</v>
      </c>
      <c r="E47" s="109" t="s">
        <v>93</v>
      </c>
      <c r="F47" s="105">
        <f t="shared" si="29"/>
        <v>1</v>
      </c>
      <c r="G47" s="105">
        <f t="shared" si="29"/>
        <v>1</v>
      </c>
      <c r="H47" s="105">
        <f t="shared" si="29"/>
        <v>1</v>
      </c>
      <c r="I47" s="105">
        <f t="shared" si="29"/>
        <v>1</v>
      </c>
      <c r="J47" s="105">
        <f t="shared" si="29"/>
        <v>1</v>
      </c>
      <c r="K47" s="105">
        <f t="shared" si="29"/>
        <v>1</v>
      </c>
      <c r="L47" s="105">
        <f t="shared" si="29"/>
        <v>1</v>
      </c>
      <c r="M47" s="105">
        <f t="shared" si="29"/>
        <v>1</v>
      </c>
      <c r="N47" s="105">
        <f t="shared" si="29"/>
        <v>1</v>
      </c>
      <c r="O47" s="105">
        <f t="shared" si="29"/>
        <v>1</v>
      </c>
      <c r="P47" s="105">
        <f t="shared" si="30"/>
        <v>1</v>
      </c>
      <c r="Q47" s="105">
        <f t="shared" si="30"/>
        <v>1</v>
      </c>
      <c r="R47" s="105">
        <f t="shared" si="30"/>
        <v>1</v>
      </c>
      <c r="S47" s="105">
        <f t="shared" si="30"/>
        <v>1</v>
      </c>
      <c r="T47" s="105">
        <f t="shared" si="30"/>
        <v>1</v>
      </c>
      <c r="U47" s="105">
        <f t="shared" si="30"/>
        <v>0</v>
      </c>
      <c r="V47" s="105">
        <f t="shared" si="30"/>
        <v>0</v>
      </c>
      <c r="W47" s="105">
        <f t="shared" si="30"/>
        <v>0</v>
      </c>
      <c r="X47" s="105">
        <f t="shared" si="31"/>
        <v>1</v>
      </c>
      <c r="Y47" s="105">
        <f t="shared" si="31"/>
        <v>1</v>
      </c>
      <c r="Z47" s="105">
        <f t="shared" si="31"/>
        <v>1</v>
      </c>
      <c r="AA47" s="105">
        <f t="shared" si="31"/>
        <v>1</v>
      </c>
      <c r="AB47" s="105">
        <f t="shared" si="31"/>
        <v>1</v>
      </c>
      <c r="AC47" s="105">
        <f t="shared" si="31"/>
        <v>1</v>
      </c>
      <c r="AD47" s="105">
        <f t="shared" si="31"/>
        <v>1</v>
      </c>
      <c r="AE47" s="105">
        <f t="shared" si="31"/>
        <v>1</v>
      </c>
      <c r="AF47" s="105">
        <f t="shared" si="31"/>
        <v>1</v>
      </c>
      <c r="AG47" s="105">
        <f t="shared" si="31"/>
        <v>1</v>
      </c>
      <c r="AH47" s="105">
        <f t="shared" si="32"/>
        <v>1</v>
      </c>
      <c r="AI47" s="105">
        <f t="shared" si="32"/>
        <v>1</v>
      </c>
      <c r="AJ47" s="105">
        <f t="shared" si="32"/>
        <v>1</v>
      </c>
      <c r="AK47" s="105">
        <f t="shared" si="32"/>
        <v>1</v>
      </c>
      <c r="AL47" s="105">
        <f t="shared" si="32"/>
        <v>0</v>
      </c>
      <c r="AM47" s="105">
        <f t="shared" si="32"/>
        <v>0</v>
      </c>
      <c r="AN47" s="105">
        <f t="shared" si="32"/>
        <v>0</v>
      </c>
      <c r="AO47" s="106">
        <f t="shared" si="32"/>
        <v>0</v>
      </c>
    </row>
    <row r="48" spans="1:41" hidden="1" outlineLevel="2" x14ac:dyDescent="0.2">
      <c r="A48" s="109" t="s">
        <v>80</v>
      </c>
      <c r="B48" s="109" t="s">
        <v>122</v>
      </c>
      <c r="C48" s="110">
        <v>2032</v>
      </c>
      <c r="D48" s="109" t="s">
        <v>105</v>
      </c>
      <c r="E48" s="109" t="s">
        <v>94</v>
      </c>
      <c r="F48" s="105">
        <f t="shared" si="29"/>
        <v>1</v>
      </c>
      <c r="G48" s="105">
        <f t="shared" si="29"/>
        <v>1</v>
      </c>
      <c r="H48" s="105">
        <f t="shared" si="29"/>
        <v>1</v>
      </c>
      <c r="I48" s="105">
        <f t="shared" si="29"/>
        <v>1</v>
      </c>
      <c r="J48" s="105">
        <f t="shared" si="29"/>
        <v>1</v>
      </c>
      <c r="K48" s="105">
        <f t="shared" si="29"/>
        <v>1</v>
      </c>
      <c r="L48" s="105">
        <f t="shared" si="29"/>
        <v>1</v>
      </c>
      <c r="M48" s="105">
        <f t="shared" si="29"/>
        <v>1</v>
      </c>
      <c r="N48" s="105">
        <f t="shared" si="29"/>
        <v>1</v>
      </c>
      <c r="O48" s="105">
        <f t="shared" si="29"/>
        <v>1</v>
      </c>
      <c r="P48" s="105">
        <f t="shared" si="30"/>
        <v>1</v>
      </c>
      <c r="Q48" s="105">
        <f t="shared" si="30"/>
        <v>1</v>
      </c>
      <c r="R48" s="105">
        <f t="shared" si="30"/>
        <v>1</v>
      </c>
      <c r="S48" s="105">
        <f t="shared" si="30"/>
        <v>1</v>
      </c>
      <c r="T48" s="105">
        <f t="shared" si="30"/>
        <v>1</v>
      </c>
      <c r="U48" s="105">
        <f t="shared" si="30"/>
        <v>0</v>
      </c>
      <c r="V48" s="105">
        <f t="shared" si="30"/>
        <v>0</v>
      </c>
      <c r="W48" s="105">
        <f t="shared" si="30"/>
        <v>0</v>
      </c>
      <c r="X48" s="105">
        <f t="shared" si="31"/>
        <v>1</v>
      </c>
      <c r="Y48" s="105">
        <f t="shared" si="31"/>
        <v>1</v>
      </c>
      <c r="Z48" s="105">
        <f t="shared" si="31"/>
        <v>1</v>
      </c>
      <c r="AA48" s="105">
        <f t="shared" si="31"/>
        <v>1</v>
      </c>
      <c r="AB48" s="105">
        <f t="shared" si="31"/>
        <v>1</v>
      </c>
      <c r="AC48" s="105">
        <f t="shared" si="31"/>
        <v>1</v>
      </c>
      <c r="AD48" s="105">
        <f t="shared" si="31"/>
        <v>1</v>
      </c>
      <c r="AE48" s="105">
        <f t="shared" si="31"/>
        <v>1</v>
      </c>
      <c r="AF48" s="105">
        <f t="shared" si="31"/>
        <v>1</v>
      </c>
      <c r="AG48" s="105">
        <f t="shared" si="31"/>
        <v>1</v>
      </c>
      <c r="AH48" s="105">
        <f t="shared" si="32"/>
        <v>1</v>
      </c>
      <c r="AI48" s="105">
        <f t="shared" si="32"/>
        <v>1</v>
      </c>
      <c r="AJ48" s="105">
        <f t="shared" si="32"/>
        <v>1</v>
      </c>
      <c r="AK48" s="105">
        <f t="shared" si="32"/>
        <v>1</v>
      </c>
      <c r="AL48" s="105">
        <f t="shared" si="32"/>
        <v>0</v>
      </c>
      <c r="AM48" s="105">
        <f t="shared" si="32"/>
        <v>0</v>
      </c>
      <c r="AN48" s="105">
        <f t="shared" si="32"/>
        <v>0</v>
      </c>
      <c r="AO48" s="106">
        <f t="shared" si="32"/>
        <v>0</v>
      </c>
    </row>
    <row r="49" spans="1:41" hidden="1" outlineLevel="2" x14ac:dyDescent="0.2">
      <c r="A49" s="109" t="s">
        <v>80</v>
      </c>
      <c r="B49" s="109" t="s">
        <v>122</v>
      </c>
      <c r="C49" s="110">
        <v>2031</v>
      </c>
      <c r="D49" s="109" t="s">
        <v>100</v>
      </c>
      <c r="E49" s="109" t="s">
        <v>93</v>
      </c>
      <c r="F49" s="105">
        <f t="shared" si="29"/>
        <v>1</v>
      </c>
      <c r="G49" s="105">
        <f t="shared" si="29"/>
        <v>1</v>
      </c>
      <c r="H49" s="105">
        <f t="shared" si="29"/>
        <v>1</v>
      </c>
      <c r="I49" s="105">
        <f t="shared" si="29"/>
        <v>1</v>
      </c>
      <c r="J49" s="105">
        <f t="shared" si="29"/>
        <v>1</v>
      </c>
      <c r="K49" s="105">
        <f t="shared" si="29"/>
        <v>1</v>
      </c>
      <c r="L49" s="105">
        <f t="shared" si="29"/>
        <v>1</v>
      </c>
      <c r="M49" s="105">
        <f t="shared" si="29"/>
        <v>1</v>
      </c>
      <c r="N49" s="105">
        <f t="shared" si="29"/>
        <v>1</v>
      </c>
      <c r="O49" s="105">
        <f t="shared" si="29"/>
        <v>1</v>
      </c>
      <c r="P49" s="105">
        <f t="shared" si="30"/>
        <v>1</v>
      </c>
      <c r="Q49" s="105">
        <f t="shared" si="30"/>
        <v>1</v>
      </c>
      <c r="R49" s="105">
        <f t="shared" si="30"/>
        <v>1</v>
      </c>
      <c r="S49" s="105">
        <f t="shared" si="30"/>
        <v>1</v>
      </c>
      <c r="T49" s="105">
        <f t="shared" si="30"/>
        <v>0</v>
      </c>
      <c r="U49" s="105">
        <f t="shared" si="30"/>
        <v>0</v>
      </c>
      <c r="V49" s="105">
        <f t="shared" si="30"/>
        <v>0</v>
      </c>
      <c r="W49" s="105">
        <f t="shared" si="30"/>
        <v>0</v>
      </c>
      <c r="X49" s="105">
        <f t="shared" si="31"/>
        <v>1</v>
      </c>
      <c r="Y49" s="105">
        <f t="shared" si="31"/>
        <v>1</v>
      </c>
      <c r="Z49" s="105">
        <f t="shared" si="31"/>
        <v>1</v>
      </c>
      <c r="AA49" s="105">
        <f t="shared" si="31"/>
        <v>1</v>
      </c>
      <c r="AB49" s="105">
        <f t="shared" si="31"/>
        <v>1</v>
      </c>
      <c r="AC49" s="105">
        <f t="shared" si="31"/>
        <v>1</v>
      </c>
      <c r="AD49" s="105">
        <f t="shared" si="31"/>
        <v>1</v>
      </c>
      <c r="AE49" s="105">
        <f t="shared" si="31"/>
        <v>1</v>
      </c>
      <c r="AF49" s="105">
        <f t="shared" si="31"/>
        <v>1</v>
      </c>
      <c r="AG49" s="105">
        <f t="shared" si="31"/>
        <v>1</v>
      </c>
      <c r="AH49" s="105">
        <f t="shared" si="32"/>
        <v>1</v>
      </c>
      <c r="AI49" s="105">
        <f t="shared" si="32"/>
        <v>1</v>
      </c>
      <c r="AJ49" s="105">
        <f t="shared" si="32"/>
        <v>1</v>
      </c>
      <c r="AK49" s="105">
        <f t="shared" si="32"/>
        <v>0</v>
      </c>
      <c r="AL49" s="105">
        <f t="shared" si="32"/>
        <v>0</v>
      </c>
      <c r="AM49" s="105">
        <f t="shared" si="32"/>
        <v>0</v>
      </c>
      <c r="AN49" s="105">
        <f t="shared" si="32"/>
        <v>0</v>
      </c>
      <c r="AO49" s="106">
        <f t="shared" si="32"/>
        <v>0</v>
      </c>
    </row>
    <row r="50" spans="1:41" hidden="1" outlineLevel="2" x14ac:dyDescent="0.2">
      <c r="A50" s="109" t="s">
        <v>80</v>
      </c>
      <c r="B50" s="109" t="s">
        <v>122</v>
      </c>
      <c r="C50" s="110">
        <v>2031</v>
      </c>
      <c r="D50" s="109" t="s">
        <v>100</v>
      </c>
      <c r="E50" s="109" t="s">
        <v>94</v>
      </c>
      <c r="F50" s="105">
        <f t="shared" ref="F50:O58" si="33">IF($C50&gt;=F$1,1,0)</f>
        <v>1</v>
      </c>
      <c r="G50" s="105">
        <f t="shared" si="33"/>
        <v>1</v>
      </c>
      <c r="H50" s="105">
        <f t="shared" si="33"/>
        <v>1</v>
      </c>
      <c r="I50" s="105">
        <f t="shared" si="33"/>
        <v>1</v>
      </c>
      <c r="J50" s="105">
        <f t="shared" si="33"/>
        <v>1</v>
      </c>
      <c r="K50" s="105">
        <f t="shared" si="33"/>
        <v>1</v>
      </c>
      <c r="L50" s="105">
        <f t="shared" si="33"/>
        <v>1</v>
      </c>
      <c r="M50" s="105">
        <f t="shared" si="33"/>
        <v>1</v>
      </c>
      <c r="N50" s="105">
        <f t="shared" si="33"/>
        <v>1</v>
      </c>
      <c r="O50" s="105">
        <f t="shared" si="33"/>
        <v>1</v>
      </c>
      <c r="P50" s="105">
        <f t="shared" ref="P50:W58" si="34">IF($C50&gt;=P$1,1,0)</f>
        <v>1</v>
      </c>
      <c r="Q50" s="105">
        <f t="shared" si="34"/>
        <v>1</v>
      </c>
      <c r="R50" s="105">
        <f t="shared" si="34"/>
        <v>1</v>
      </c>
      <c r="S50" s="105">
        <f t="shared" si="34"/>
        <v>1</v>
      </c>
      <c r="T50" s="105">
        <f t="shared" si="34"/>
        <v>0</v>
      </c>
      <c r="U50" s="105">
        <f t="shared" si="34"/>
        <v>0</v>
      </c>
      <c r="V50" s="105">
        <f t="shared" si="34"/>
        <v>0</v>
      </c>
      <c r="W50" s="105">
        <f t="shared" si="34"/>
        <v>0</v>
      </c>
      <c r="X50" s="105">
        <f t="shared" ref="X50:AG58" si="35">IF($B50="ja",IF($C50&gt;X$1,1,0),0)</f>
        <v>1</v>
      </c>
      <c r="Y50" s="105">
        <f t="shared" si="35"/>
        <v>1</v>
      </c>
      <c r="Z50" s="105">
        <f t="shared" si="35"/>
        <v>1</v>
      </c>
      <c r="AA50" s="105">
        <f t="shared" si="35"/>
        <v>1</v>
      </c>
      <c r="AB50" s="105">
        <f t="shared" si="35"/>
        <v>1</v>
      </c>
      <c r="AC50" s="105">
        <f t="shared" si="35"/>
        <v>1</v>
      </c>
      <c r="AD50" s="105">
        <f t="shared" si="35"/>
        <v>1</v>
      </c>
      <c r="AE50" s="105">
        <f t="shared" si="35"/>
        <v>1</v>
      </c>
      <c r="AF50" s="105">
        <f t="shared" si="35"/>
        <v>1</v>
      </c>
      <c r="AG50" s="105">
        <f t="shared" si="35"/>
        <v>1</v>
      </c>
      <c r="AH50" s="105">
        <f t="shared" ref="AH50:AO58" si="36">IF($B50="ja",IF($C50&gt;AH$1,1,0),0)</f>
        <v>1</v>
      </c>
      <c r="AI50" s="105">
        <f t="shared" si="36"/>
        <v>1</v>
      </c>
      <c r="AJ50" s="105">
        <f t="shared" si="36"/>
        <v>1</v>
      </c>
      <c r="AK50" s="105">
        <f t="shared" si="36"/>
        <v>0</v>
      </c>
      <c r="AL50" s="105">
        <f t="shared" si="36"/>
        <v>0</v>
      </c>
      <c r="AM50" s="105">
        <f t="shared" si="36"/>
        <v>0</v>
      </c>
      <c r="AN50" s="105">
        <f t="shared" si="36"/>
        <v>0</v>
      </c>
      <c r="AO50" s="106">
        <f t="shared" si="36"/>
        <v>0</v>
      </c>
    </row>
    <row r="51" spans="1:41" hidden="1" outlineLevel="2" x14ac:dyDescent="0.2">
      <c r="A51" s="109" t="s">
        <v>80</v>
      </c>
      <c r="B51" s="109" t="s">
        <v>122</v>
      </c>
      <c r="C51" s="110">
        <v>2036</v>
      </c>
      <c r="D51" s="109" t="s">
        <v>101</v>
      </c>
      <c r="E51" s="109" t="s">
        <v>93</v>
      </c>
      <c r="F51" s="105">
        <f t="shared" si="33"/>
        <v>1</v>
      </c>
      <c r="G51" s="105">
        <f t="shared" si="33"/>
        <v>1</v>
      </c>
      <c r="H51" s="105">
        <f t="shared" si="33"/>
        <v>1</v>
      </c>
      <c r="I51" s="105">
        <f t="shared" si="33"/>
        <v>1</v>
      </c>
      <c r="J51" s="105">
        <f t="shared" si="33"/>
        <v>1</v>
      </c>
      <c r="K51" s="105">
        <f t="shared" si="33"/>
        <v>1</v>
      </c>
      <c r="L51" s="105">
        <f t="shared" si="33"/>
        <v>1</v>
      </c>
      <c r="M51" s="105">
        <f t="shared" si="33"/>
        <v>1</v>
      </c>
      <c r="N51" s="105">
        <f t="shared" si="33"/>
        <v>1</v>
      </c>
      <c r="O51" s="105">
        <f t="shared" si="33"/>
        <v>1</v>
      </c>
      <c r="P51" s="105">
        <f t="shared" si="34"/>
        <v>1</v>
      </c>
      <c r="Q51" s="105">
        <f t="shared" si="34"/>
        <v>1</v>
      </c>
      <c r="R51" s="105">
        <f t="shared" si="34"/>
        <v>1</v>
      </c>
      <c r="S51" s="105">
        <f t="shared" si="34"/>
        <v>1</v>
      </c>
      <c r="T51" s="105">
        <f t="shared" si="34"/>
        <v>1</v>
      </c>
      <c r="U51" s="105">
        <f t="shared" si="34"/>
        <v>1</v>
      </c>
      <c r="V51" s="105">
        <f t="shared" si="34"/>
        <v>1</v>
      </c>
      <c r="W51" s="105">
        <f t="shared" si="34"/>
        <v>1</v>
      </c>
      <c r="X51" s="105">
        <f t="shared" si="35"/>
        <v>1</v>
      </c>
      <c r="Y51" s="105">
        <f t="shared" si="35"/>
        <v>1</v>
      </c>
      <c r="Z51" s="105">
        <f t="shared" si="35"/>
        <v>1</v>
      </c>
      <c r="AA51" s="105">
        <f t="shared" si="35"/>
        <v>1</v>
      </c>
      <c r="AB51" s="105">
        <f t="shared" si="35"/>
        <v>1</v>
      </c>
      <c r="AC51" s="105">
        <f t="shared" si="35"/>
        <v>1</v>
      </c>
      <c r="AD51" s="105">
        <f t="shared" si="35"/>
        <v>1</v>
      </c>
      <c r="AE51" s="105">
        <f t="shared" si="35"/>
        <v>1</v>
      </c>
      <c r="AF51" s="105">
        <f t="shared" si="35"/>
        <v>1</v>
      </c>
      <c r="AG51" s="105">
        <f t="shared" si="35"/>
        <v>1</v>
      </c>
      <c r="AH51" s="105">
        <f t="shared" si="36"/>
        <v>1</v>
      </c>
      <c r="AI51" s="105">
        <f t="shared" si="36"/>
        <v>1</v>
      </c>
      <c r="AJ51" s="105">
        <f t="shared" si="36"/>
        <v>1</v>
      </c>
      <c r="AK51" s="105">
        <f t="shared" si="36"/>
        <v>1</v>
      </c>
      <c r="AL51" s="105">
        <f t="shared" si="36"/>
        <v>1</v>
      </c>
      <c r="AM51" s="105">
        <f t="shared" si="36"/>
        <v>1</v>
      </c>
      <c r="AN51" s="105">
        <f t="shared" si="36"/>
        <v>1</v>
      </c>
      <c r="AO51" s="106">
        <f t="shared" si="36"/>
        <v>1</v>
      </c>
    </row>
    <row r="52" spans="1:41" hidden="1" outlineLevel="2" x14ac:dyDescent="0.2">
      <c r="A52" s="109" t="s">
        <v>80</v>
      </c>
      <c r="B52" s="109" t="s">
        <v>122</v>
      </c>
      <c r="C52" s="110">
        <v>2036</v>
      </c>
      <c r="D52" s="109" t="s">
        <v>101</v>
      </c>
      <c r="E52" s="109" t="s">
        <v>94</v>
      </c>
      <c r="F52" s="105">
        <f t="shared" si="33"/>
        <v>1</v>
      </c>
      <c r="G52" s="105">
        <f t="shared" si="33"/>
        <v>1</v>
      </c>
      <c r="H52" s="105">
        <f t="shared" si="33"/>
        <v>1</v>
      </c>
      <c r="I52" s="105">
        <f t="shared" si="33"/>
        <v>1</v>
      </c>
      <c r="J52" s="105">
        <f t="shared" si="33"/>
        <v>1</v>
      </c>
      <c r="K52" s="105">
        <f t="shared" si="33"/>
        <v>1</v>
      </c>
      <c r="L52" s="105">
        <f t="shared" si="33"/>
        <v>1</v>
      </c>
      <c r="M52" s="105">
        <f t="shared" si="33"/>
        <v>1</v>
      </c>
      <c r="N52" s="105">
        <f t="shared" si="33"/>
        <v>1</v>
      </c>
      <c r="O52" s="105">
        <f t="shared" si="33"/>
        <v>1</v>
      </c>
      <c r="P52" s="105">
        <f t="shared" si="34"/>
        <v>1</v>
      </c>
      <c r="Q52" s="105">
        <f t="shared" si="34"/>
        <v>1</v>
      </c>
      <c r="R52" s="105">
        <f t="shared" si="34"/>
        <v>1</v>
      </c>
      <c r="S52" s="105">
        <f t="shared" si="34"/>
        <v>1</v>
      </c>
      <c r="T52" s="105">
        <f t="shared" si="34"/>
        <v>1</v>
      </c>
      <c r="U52" s="105">
        <f t="shared" si="34"/>
        <v>1</v>
      </c>
      <c r="V52" s="105">
        <f t="shared" si="34"/>
        <v>1</v>
      </c>
      <c r="W52" s="105">
        <f t="shared" si="34"/>
        <v>1</v>
      </c>
      <c r="X52" s="105">
        <f t="shared" si="35"/>
        <v>1</v>
      </c>
      <c r="Y52" s="105">
        <f t="shared" si="35"/>
        <v>1</v>
      </c>
      <c r="Z52" s="105">
        <f t="shared" si="35"/>
        <v>1</v>
      </c>
      <c r="AA52" s="105">
        <f t="shared" si="35"/>
        <v>1</v>
      </c>
      <c r="AB52" s="105">
        <f t="shared" si="35"/>
        <v>1</v>
      </c>
      <c r="AC52" s="105">
        <f t="shared" si="35"/>
        <v>1</v>
      </c>
      <c r="AD52" s="105">
        <f t="shared" si="35"/>
        <v>1</v>
      </c>
      <c r="AE52" s="105">
        <f t="shared" si="35"/>
        <v>1</v>
      </c>
      <c r="AF52" s="105">
        <f t="shared" si="35"/>
        <v>1</v>
      </c>
      <c r="AG52" s="105">
        <f t="shared" si="35"/>
        <v>1</v>
      </c>
      <c r="AH52" s="105">
        <f t="shared" si="36"/>
        <v>1</v>
      </c>
      <c r="AI52" s="105">
        <f t="shared" si="36"/>
        <v>1</v>
      </c>
      <c r="AJ52" s="105">
        <f t="shared" si="36"/>
        <v>1</v>
      </c>
      <c r="AK52" s="105">
        <f t="shared" si="36"/>
        <v>1</v>
      </c>
      <c r="AL52" s="105">
        <f t="shared" si="36"/>
        <v>1</v>
      </c>
      <c r="AM52" s="105">
        <f t="shared" si="36"/>
        <v>1</v>
      </c>
      <c r="AN52" s="105">
        <f t="shared" si="36"/>
        <v>1</v>
      </c>
      <c r="AO52" s="106">
        <f t="shared" si="36"/>
        <v>1</v>
      </c>
    </row>
    <row r="53" spans="1:41" hidden="1" outlineLevel="2" x14ac:dyDescent="0.2">
      <c r="A53" s="109" t="s">
        <v>80</v>
      </c>
      <c r="B53" s="109" t="s">
        <v>122</v>
      </c>
      <c r="C53" s="110">
        <v>2025</v>
      </c>
      <c r="D53" s="109" t="s">
        <v>106</v>
      </c>
      <c r="E53" s="109" t="s">
        <v>93</v>
      </c>
      <c r="F53" s="105">
        <f t="shared" si="33"/>
        <v>1</v>
      </c>
      <c r="G53" s="105">
        <f t="shared" si="33"/>
        <v>1</v>
      </c>
      <c r="H53" s="105">
        <f t="shared" si="33"/>
        <v>1</v>
      </c>
      <c r="I53" s="105">
        <f t="shared" si="33"/>
        <v>1</v>
      </c>
      <c r="J53" s="105">
        <f t="shared" si="33"/>
        <v>1</v>
      </c>
      <c r="K53" s="105">
        <f t="shared" si="33"/>
        <v>1</v>
      </c>
      <c r="L53" s="105">
        <f t="shared" si="33"/>
        <v>1</v>
      </c>
      <c r="M53" s="105">
        <f t="shared" si="33"/>
        <v>1</v>
      </c>
      <c r="N53" s="105">
        <f t="shared" si="33"/>
        <v>0</v>
      </c>
      <c r="O53" s="105">
        <f t="shared" si="33"/>
        <v>0</v>
      </c>
      <c r="P53" s="105">
        <f t="shared" si="34"/>
        <v>0</v>
      </c>
      <c r="Q53" s="105">
        <f t="shared" si="34"/>
        <v>0</v>
      </c>
      <c r="R53" s="105">
        <f t="shared" si="34"/>
        <v>0</v>
      </c>
      <c r="S53" s="105">
        <f t="shared" si="34"/>
        <v>0</v>
      </c>
      <c r="T53" s="105">
        <f t="shared" si="34"/>
        <v>0</v>
      </c>
      <c r="U53" s="105">
        <f t="shared" si="34"/>
        <v>0</v>
      </c>
      <c r="V53" s="105">
        <f t="shared" si="34"/>
        <v>0</v>
      </c>
      <c r="W53" s="105">
        <f t="shared" si="34"/>
        <v>0</v>
      </c>
      <c r="X53" s="105">
        <f t="shared" si="35"/>
        <v>1</v>
      </c>
      <c r="Y53" s="105">
        <f t="shared" si="35"/>
        <v>1</v>
      </c>
      <c r="Z53" s="105">
        <f t="shared" si="35"/>
        <v>1</v>
      </c>
      <c r="AA53" s="105">
        <f t="shared" si="35"/>
        <v>1</v>
      </c>
      <c r="AB53" s="105">
        <f t="shared" si="35"/>
        <v>1</v>
      </c>
      <c r="AC53" s="105">
        <f t="shared" si="35"/>
        <v>1</v>
      </c>
      <c r="AD53" s="105">
        <f t="shared" si="35"/>
        <v>1</v>
      </c>
      <c r="AE53" s="105">
        <f t="shared" si="35"/>
        <v>0</v>
      </c>
      <c r="AF53" s="105">
        <f t="shared" si="35"/>
        <v>0</v>
      </c>
      <c r="AG53" s="105">
        <f t="shared" si="35"/>
        <v>0</v>
      </c>
      <c r="AH53" s="105">
        <f t="shared" si="36"/>
        <v>0</v>
      </c>
      <c r="AI53" s="105">
        <f t="shared" si="36"/>
        <v>0</v>
      </c>
      <c r="AJ53" s="105">
        <f t="shared" si="36"/>
        <v>0</v>
      </c>
      <c r="AK53" s="105">
        <f t="shared" si="36"/>
        <v>0</v>
      </c>
      <c r="AL53" s="105">
        <f t="shared" si="36"/>
        <v>0</v>
      </c>
      <c r="AM53" s="105">
        <f t="shared" si="36"/>
        <v>0</v>
      </c>
      <c r="AN53" s="105">
        <f t="shared" si="36"/>
        <v>0</v>
      </c>
      <c r="AO53" s="106">
        <f t="shared" si="36"/>
        <v>0</v>
      </c>
    </row>
    <row r="54" spans="1:41" hidden="1" outlineLevel="2" x14ac:dyDescent="0.2">
      <c r="A54" s="109" t="s">
        <v>80</v>
      </c>
      <c r="B54" s="109" t="s">
        <v>122</v>
      </c>
      <c r="C54" s="110">
        <v>2025</v>
      </c>
      <c r="D54" s="109" t="s">
        <v>106</v>
      </c>
      <c r="E54" s="109" t="s">
        <v>94</v>
      </c>
      <c r="F54" s="105">
        <f t="shared" si="33"/>
        <v>1</v>
      </c>
      <c r="G54" s="105">
        <f t="shared" si="33"/>
        <v>1</v>
      </c>
      <c r="H54" s="105">
        <f t="shared" si="33"/>
        <v>1</v>
      </c>
      <c r="I54" s="105">
        <f t="shared" si="33"/>
        <v>1</v>
      </c>
      <c r="J54" s="105">
        <f t="shared" si="33"/>
        <v>1</v>
      </c>
      <c r="K54" s="105">
        <f t="shared" si="33"/>
        <v>1</v>
      </c>
      <c r="L54" s="105">
        <f t="shared" si="33"/>
        <v>1</v>
      </c>
      <c r="M54" s="105">
        <f t="shared" si="33"/>
        <v>1</v>
      </c>
      <c r="N54" s="105">
        <f t="shared" si="33"/>
        <v>0</v>
      </c>
      <c r="O54" s="105">
        <f t="shared" si="33"/>
        <v>0</v>
      </c>
      <c r="P54" s="105">
        <f t="shared" si="34"/>
        <v>0</v>
      </c>
      <c r="Q54" s="105">
        <f t="shared" si="34"/>
        <v>0</v>
      </c>
      <c r="R54" s="105">
        <f t="shared" si="34"/>
        <v>0</v>
      </c>
      <c r="S54" s="105">
        <f t="shared" si="34"/>
        <v>0</v>
      </c>
      <c r="T54" s="105">
        <f t="shared" si="34"/>
        <v>0</v>
      </c>
      <c r="U54" s="105">
        <f t="shared" si="34"/>
        <v>0</v>
      </c>
      <c r="V54" s="105">
        <f t="shared" si="34"/>
        <v>0</v>
      </c>
      <c r="W54" s="105">
        <f t="shared" si="34"/>
        <v>0</v>
      </c>
      <c r="X54" s="105">
        <f t="shared" si="35"/>
        <v>1</v>
      </c>
      <c r="Y54" s="105">
        <f t="shared" si="35"/>
        <v>1</v>
      </c>
      <c r="Z54" s="105">
        <f t="shared" si="35"/>
        <v>1</v>
      </c>
      <c r="AA54" s="105">
        <f t="shared" si="35"/>
        <v>1</v>
      </c>
      <c r="AB54" s="105">
        <f t="shared" si="35"/>
        <v>1</v>
      </c>
      <c r="AC54" s="105">
        <f t="shared" si="35"/>
        <v>1</v>
      </c>
      <c r="AD54" s="105">
        <f t="shared" si="35"/>
        <v>1</v>
      </c>
      <c r="AE54" s="105">
        <f t="shared" si="35"/>
        <v>0</v>
      </c>
      <c r="AF54" s="105">
        <f t="shared" si="35"/>
        <v>0</v>
      </c>
      <c r="AG54" s="105">
        <f t="shared" si="35"/>
        <v>0</v>
      </c>
      <c r="AH54" s="105">
        <f t="shared" si="36"/>
        <v>0</v>
      </c>
      <c r="AI54" s="105">
        <f t="shared" si="36"/>
        <v>0</v>
      </c>
      <c r="AJ54" s="105">
        <f t="shared" si="36"/>
        <v>0</v>
      </c>
      <c r="AK54" s="105">
        <f t="shared" si="36"/>
        <v>0</v>
      </c>
      <c r="AL54" s="105">
        <f t="shared" si="36"/>
        <v>0</v>
      </c>
      <c r="AM54" s="105">
        <f t="shared" si="36"/>
        <v>0</v>
      </c>
      <c r="AN54" s="105">
        <f t="shared" si="36"/>
        <v>0</v>
      </c>
      <c r="AO54" s="106">
        <f t="shared" si="36"/>
        <v>0</v>
      </c>
    </row>
    <row r="55" spans="1:41" hidden="1" outlineLevel="2" x14ac:dyDescent="0.2">
      <c r="A55" s="109" t="s">
        <v>80</v>
      </c>
      <c r="B55" s="109" t="s">
        <v>122</v>
      </c>
      <c r="C55" s="110">
        <v>2030</v>
      </c>
      <c r="D55" s="109" t="s">
        <v>113</v>
      </c>
      <c r="E55" s="109" t="s">
        <v>108</v>
      </c>
      <c r="F55" s="105">
        <f t="shared" si="33"/>
        <v>1</v>
      </c>
      <c r="G55" s="105">
        <f t="shared" si="33"/>
        <v>1</v>
      </c>
      <c r="H55" s="105">
        <f t="shared" si="33"/>
        <v>1</v>
      </c>
      <c r="I55" s="105">
        <f t="shared" si="33"/>
        <v>1</v>
      </c>
      <c r="J55" s="105">
        <f t="shared" si="33"/>
        <v>1</v>
      </c>
      <c r="K55" s="105">
        <f t="shared" si="33"/>
        <v>1</v>
      </c>
      <c r="L55" s="105">
        <f t="shared" si="33"/>
        <v>1</v>
      </c>
      <c r="M55" s="105">
        <f t="shared" si="33"/>
        <v>1</v>
      </c>
      <c r="N55" s="105">
        <f t="shared" si="33"/>
        <v>1</v>
      </c>
      <c r="O55" s="105">
        <f t="shared" si="33"/>
        <v>1</v>
      </c>
      <c r="P55" s="105">
        <f t="shared" si="34"/>
        <v>1</v>
      </c>
      <c r="Q55" s="105">
        <f t="shared" si="34"/>
        <v>1</v>
      </c>
      <c r="R55" s="105">
        <f t="shared" si="34"/>
        <v>1</v>
      </c>
      <c r="S55" s="105">
        <f t="shared" si="34"/>
        <v>0</v>
      </c>
      <c r="T55" s="105">
        <f t="shared" si="34"/>
        <v>0</v>
      </c>
      <c r="U55" s="105">
        <f t="shared" si="34"/>
        <v>0</v>
      </c>
      <c r="V55" s="105">
        <f t="shared" si="34"/>
        <v>0</v>
      </c>
      <c r="W55" s="105">
        <f t="shared" si="34"/>
        <v>0</v>
      </c>
      <c r="X55" s="105">
        <f t="shared" si="35"/>
        <v>1</v>
      </c>
      <c r="Y55" s="105">
        <f t="shared" si="35"/>
        <v>1</v>
      </c>
      <c r="Z55" s="105">
        <f t="shared" si="35"/>
        <v>1</v>
      </c>
      <c r="AA55" s="105">
        <f t="shared" si="35"/>
        <v>1</v>
      </c>
      <c r="AB55" s="105">
        <f t="shared" si="35"/>
        <v>1</v>
      </c>
      <c r="AC55" s="105">
        <f t="shared" si="35"/>
        <v>1</v>
      </c>
      <c r="AD55" s="105">
        <f t="shared" si="35"/>
        <v>1</v>
      </c>
      <c r="AE55" s="105">
        <f t="shared" si="35"/>
        <v>1</v>
      </c>
      <c r="AF55" s="105">
        <f t="shared" si="35"/>
        <v>1</v>
      </c>
      <c r="AG55" s="105">
        <f t="shared" si="35"/>
        <v>1</v>
      </c>
      <c r="AH55" s="105">
        <f t="shared" si="36"/>
        <v>1</v>
      </c>
      <c r="AI55" s="105">
        <f t="shared" si="36"/>
        <v>1</v>
      </c>
      <c r="AJ55" s="105">
        <f t="shared" si="36"/>
        <v>0</v>
      </c>
      <c r="AK55" s="105">
        <f t="shared" si="36"/>
        <v>0</v>
      </c>
      <c r="AL55" s="105">
        <f t="shared" si="36"/>
        <v>0</v>
      </c>
      <c r="AM55" s="105">
        <f t="shared" si="36"/>
        <v>0</v>
      </c>
      <c r="AN55" s="105">
        <f t="shared" si="36"/>
        <v>0</v>
      </c>
      <c r="AO55" s="106">
        <f t="shared" si="36"/>
        <v>0</v>
      </c>
    </row>
    <row r="56" spans="1:41" hidden="1" outlineLevel="2" x14ac:dyDescent="0.2">
      <c r="A56" s="109" t="s">
        <v>80</v>
      </c>
      <c r="B56" s="109" t="s">
        <v>122</v>
      </c>
      <c r="C56" s="110">
        <v>2030</v>
      </c>
      <c r="D56" s="109" t="s">
        <v>113</v>
      </c>
      <c r="E56" s="109" t="s">
        <v>109</v>
      </c>
      <c r="F56" s="105">
        <f t="shared" si="33"/>
        <v>1</v>
      </c>
      <c r="G56" s="105">
        <f t="shared" si="33"/>
        <v>1</v>
      </c>
      <c r="H56" s="105">
        <f t="shared" si="33"/>
        <v>1</v>
      </c>
      <c r="I56" s="105">
        <f t="shared" si="33"/>
        <v>1</v>
      </c>
      <c r="J56" s="105">
        <f t="shared" si="33"/>
        <v>1</v>
      </c>
      <c r="K56" s="105">
        <f t="shared" si="33"/>
        <v>1</v>
      </c>
      <c r="L56" s="105">
        <f t="shared" si="33"/>
        <v>1</v>
      </c>
      <c r="M56" s="105">
        <f t="shared" si="33"/>
        <v>1</v>
      </c>
      <c r="N56" s="105">
        <f t="shared" si="33"/>
        <v>1</v>
      </c>
      <c r="O56" s="105">
        <f t="shared" si="33"/>
        <v>1</v>
      </c>
      <c r="P56" s="105">
        <f t="shared" si="34"/>
        <v>1</v>
      </c>
      <c r="Q56" s="105">
        <f t="shared" si="34"/>
        <v>1</v>
      </c>
      <c r="R56" s="105">
        <f t="shared" si="34"/>
        <v>1</v>
      </c>
      <c r="S56" s="105">
        <f t="shared" si="34"/>
        <v>0</v>
      </c>
      <c r="T56" s="105">
        <f t="shared" si="34"/>
        <v>0</v>
      </c>
      <c r="U56" s="105">
        <f t="shared" si="34"/>
        <v>0</v>
      </c>
      <c r="V56" s="105">
        <f t="shared" si="34"/>
        <v>0</v>
      </c>
      <c r="W56" s="105">
        <f t="shared" si="34"/>
        <v>0</v>
      </c>
      <c r="X56" s="105">
        <f t="shared" si="35"/>
        <v>1</v>
      </c>
      <c r="Y56" s="105">
        <f t="shared" si="35"/>
        <v>1</v>
      </c>
      <c r="Z56" s="105">
        <f t="shared" si="35"/>
        <v>1</v>
      </c>
      <c r="AA56" s="105">
        <f t="shared" si="35"/>
        <v>1</v>
      </c>
      <c r="AB56" s="105">
        <f t="shared" si="35"/>
        <v>1</v>
      </c>
      <c r="AC56" s="105">
        <f t="shared" si="35"/>
        <v>1</v>
      </c>
      <c r="AD56" s="105">
        <f t="shared" si="35"/>
        <v>1</v>
      </c>
      <c r="AE56" s="105">
        <f t="shared" si="35"/>
        <v>1</v>
      </c>
      <c r="AF56" s="105">
        <f t="shared" si="35"/>
        <v>1</v>
      </c>
      <c r="AG56" s="105">
        <f t="shared" si="35"/>
        <v>1</v>
      </c>
      <c r="AH56" s="105">
        <f t="shared" si="36"/>
        <v>1</v>
      </c>
      <c r="AI56" s="105">
        <f t="shared" si="36"/>
        <v>1</v>
      </c>
      <c r="AJ56" s="105">
        <f t="shared" si="36"/>
        <v>0</v>
      </c>
      <c r="AK56" s="105">
        <f t="shared" si="36"/>
        <v>0</v>
      </c>
      <c r="AL56" s="105">
        <f t="shared" si="36"/>
        <v>0</v>
      </c>
      <c r="AM56" s="105">
        <f t="shared" si="36"/>
        <v>0</v>
      </c>
      <c r="AN56" s="105">
        <f t="shared" si="36"/>
        <v>0</v>
      </c>
      <c r="AO56" s="105">
        <f t="shared" si="36"/>
        <v>0</v>
      </c>
    </row>
    <row r="57" spans="1:41" hidden="1" outlineLevel="2" x14ac:dyDescent="0.2">
      <c r="A57" s="109" t="s">
        <v>80</v>
      </c>
      <c r="B57" s="109" t="s">
        <v>122</v>
      </c>
      <c r="C57" s="110">
        <v>2030</v>
      </c>
      <c r="D57" s="109" t="s">
        <v>113</v>
      </c>
      <c r="E57" s="109" t="s">
        <v>110</v>
      </c>
      <c r="F57" s="105">
        <f t="shared" si="33"/>
        <v>1</v>
      </c>
      <c r="G57" s="105">
        <f t="shared" si="33"/>
        <v>1</v>
      </c>
      <c r="H57" s="105">
        <f t="shared" si="33"/>
        <v>1</v>
      </c>
      <c r="I57" s="105">
        <f t="shared" si="33"/>
        <v>1</v>
      </c>
      <c r="J57" s="105">
        <f t="shared" si="33"/>
        <v>1</v>
      </c>
      <c r="K57" s="105">
        <f t="shared" si="33"/>
        <v>1</v>
      </c>
      <c r="L57" s="105">
        <f t="shared" si="33"/>
        <v>1</v>
      </c>
      <c r="M57" s="105">
        <f t="shared" si="33"/>
        <v>1</v>
      </c>
      <c r="N57" s="105">
        <f t="shared" si="33"/>
        <v>1</v>
      </c>
      <c r="O57" s="105">
        <f t="shared" si="33"/>
        <v>1</v>
      </c>
      <c r="P57" s="105">
        <f t="shared" si="34"/>
        <v>1</v>
      </c>
      <c r="Q57" s="105">
        <f t="shared" si="34"/>
        <v>1</v>
      </c>
      <c r="R57" s="105">
        <f t="shared" si="34"/>
        <v>1</v>
      </c>
      <c r="S57" s="105">
        <f t="shared" si="34"/>
        <v>0</v>
      </c>
      <c r="T57" s="105">
        <f t="shared" si="34"/>
        <v>0</v>
      </c>
      <c r="U57" s="105">
        <f t="shared" si="34"/>
        <v>0</v>
      </c>
      <c r="V57" s="105">
        <f t="shared" si="34"/>
        <v>0</v>
      </c>
      <c r="W57" s="105">
        <f t="shared" si="34"/>
        <v>0</v>
      </c>
      <c r="X57" s="105">
        <f t="shared" si="35"/>
        <v>1</v>
      </c>
      <c r="Y57" s="105">
        <f t="shared" si="35"/>
        <v>1</v>
      </c>
      <c r="Z57" s="105">
        <f t="shared" si="35"/>
        <v>1</v>
      </c>
      <c r="AA57" s="105">
        <f t="shared" si="35"/>
        <v>1</v>
      </c>
      <c r="AB57" s="105">
        <f t="shared" si="35"/>
        <v>1</v>
      </c>
      <c r="AC57" s="105">
        <f t="shared" si="35"/>
        <v>1</v>
      </c>
      <c r="AD57" s="105">
        <f t="shared" si="35"/>
        <v>1</v>
      </c>
      <c r="AE57" s="105">
        <f t="shared" si="35"/>
        <v>1</v>
      </c>
      <c r="AF57" s="105">
        <f t="shared" si="35"/>
        <v>1</v>
      </c>
      <c r="AG57" s="105">
        <f t="shared" si="35"/>
        <v>1</v>
      </c>
      <c r="AH57" s="105">
        <f t="shared" si="36"/>
        <v>1</v>
      </c>
      <c r="AI57" s="105">
        <f t="shared" si="36"/>
        <v>1</v>
      </c>
      <c r="AJ57" s="105">
        <f t="shared" si="36"/>
        <v>0</v>
      </c>
      <c r="AK57" s="105">
        <f t="shared" si="36"/>
        <v>0</v>
      </c>
      <c r="AL57" s="105">
        <f t="shared" si="36"/>
        <v>0</v>
      </c>
      <c r="AM57" s="105">
        <f t="shared" si="36"/>
        <v>0</v>
      </c>
      <c r="AN57" s="105">
        <f t="shared" si="36"/>
        <v>0</v>
      </c>
      <c r="AO57" s="105">
        <f t="shared" si="36"/>
        <v>0</v>
      </c>
    </row>
    <row r="58" spans="1:41" hidden="1" outlineLevel="2" x14ac:dyDescent="0.2">
      <c r="A58" s="109" t="s">
        <v>80</v>
      </c>
      <c r="B58" s="109" t="s">
        <v>122</v>
      </c>
      <c r="C58" s="110">
        <v>2030</v>
      </c>
      <c r="D58" s="109" t="s">
        <v>113</v>
      </c>
      <c r="E58" s="109" t="s">
        <v>111</v>
      </c>
      <c r="F58" s="105">
        <f t="shared" si="33"/>
        <v>1</v>
      </c>
      <c r="G58" s="105">
        <f t="shared" si="33"/>
        <v>1</v>
      </c>
      <c r="H58" s="105">
        <f t="shared" si="33"/>
        <v>1</v>
      </c>
      <c r="I58" s="105">
        <f t="shared" si="33"/>
        <v>1</v>
      </c>
      <c r="J58" s="105">
        <f t="shared" si="33"/>
        <v>1</v>
      </c>
      <c r="K58" s="105">
        <f t="shared" si="33"/>
        <v>1</v>
      </c>
      <c r="L58" s="105">
        <f t="shared" si="33"/>
        <v>1</v>
      </c>
      <c r="M58" s="105">
        <f t="shared" si="33"/>
        <v>1</v>
      </c>
      <c r="N58" s="105">
        <f t="shared" si="33"/>
        <v>1</v>
      </c>
      <c r="O58" s="105">
        <f t="shared" si="33"/>
        <v>1</v>
      </c>
      <c r="P58" s="105">
        <f t="shared" si="34"/>
        <v>1</v>
      </c>
      <c r="Q58" s="105">
        <f t="shared" si="34"/>
        <v>1</v>
      </c>
      <c r="R58" s="105">
        <f t="shared" si="34"/>
        <v>1</v>
      </c>
      <c r="S58" s="105">
        <f t="shared" si="34"/>
        <v>0</v>
      </c>
      <c r="T58" s="105">
        <f t="shared" si="34"/>
        <v>0</v>
      </c>
      <c r="U58" s="105">
        <f t="shared" si="34"/>
        <v>0</v>
      </c>
      <c r="V58" s="105">
        <f t="shared" si="34"/>
        <v>0</v>
      </c>
      <c r="W58" s="105">
        <f t="shared" si="34"/>
        <v>0</v>
      </c>
      <c r="X58" s="105">
        <f t="shared" si="35"/>
        <v>1</v>
      </c>
      <c r="Y58" s="105">
        <f t="shared" si="35"/>
        <v>1</v>
      </c>
      <c r="Z58" s="105">
        <f t="shared" si="35"/>
        <v>1</v>
      </c>
      <c r="AA58" s="105">
        <f t="shared" si="35"/>
        <v>1</v>
      </c>
      <c r="AB58" s="105">
        <f t="shared" si="35"/>
        <v>1</v>
      </c>
      <c r="AC58" s="105">
        <f t="shared" si="35"/>
        <v>1</v>
      </c>
      <c r="AD58" s="105">
        <f t="shared" si="35"/>
        <v>1</v>
      </c>
      <c r="AE58" s="105">
        <f t="shared" si="35"/>
        <v>1</v>
      </c>
      <c r="AF58" s="105">
        <f t="shared" si="35"/>
        <v>1</v>
      </c>
      <c r="AG58" s="105">
        <f t="shared" si="35"/>
        <v>1</v>
      </c>
      <c r="AH58" s="105">
        <f t="shared" si="36"/>
        <v>1</v>
      </c>
      <c r="AI58" s="105">
        <f t="shared" si="36"/>
        <v>1</v>
      </c>
      <c r="AJ58" s="105">
        <f t="shared" si="36"/>
        <v>0</v>
      </c>
      <c r="AK58" s="105">
        <f t="shared" si="36"/>
        <v>0</v>
      </c>
      <c r="AL58" s="105">
        <f t="shared" si="36"/>
        <v>0</v>
      </c>
      <c r="AM58" s="105">
        <f t="shared" si="36"/>
        <v>0</v>
      </c>
      <c r="AN58" s="105">
        <f t="shared" si="36"/>
        <v>0</v>
      </c>
      <c r="AO58" s="105">
        <f t="shared" si="36"/>
        <v>0</v>
      </c>
    </row>
    <row r="59" spans="1:41" outlineLevel="1" collapsed="1" x14ac:dyDescent="0.2">
      <c r="A59" s="112" t="s">
        <v>84</v>
      </c>
      <c r="B59" s="109"/>
      <c r="C59" s="110"/>
      <c r="D59" s="109"/>
      <c r="E59" s="109"/>
      <c r="F59" s="105">
        <f t="shared" ref="F59:AO59" si="37">SUBTOTAL(9,F40:F58)</f>
        <v>19</v>
      </c>
      <c r="G59" s="105">
        <f t="shared" si="37"/>
        <v>19</v>
      </c>
      <c r="H59" s="105">
        <f t="shared" si="37"/>
        <v>19</v>
      </c>
      <c r="I59" s="105">
        <f t="shared" si="37"/>
        <v>19</v>
      </c>
      <c r="J59" s="105">
        <f t="shared" si="37"/>
        <v>19</v>
      </c>
      <c r="K59" s="105">
        <f t="shared" si="37"/>
        <v>19</v>
      </c>
      <c r="L59" s="105">
        <f t="shared" si="37"/>
        <v>19</v>
      </c>
      <c r="M59" s="105">
        <f t="shared" si="37"/>
        <v>19</v>
      </c>
      <c r="N59" s="105">
        <f t="shared" si="37"/>
        <v>17</v>
      </c>
      <c r="O59" s="105">
        <f t="shared" si="37"/>
        <v>15</v>
      </c>
      <c r="P59" s="105">
        <f t="shared" si="37"/>
        <v>15</v>
      </c>
      <c r="Q59" s="105">
        <f t="shared" si="37"/>
        <v>15</v>
      </c>
      <c r="R59" s="105">
        <f t="shared" si="37"/>
        <v>15</v>
      </c>
      <c r="S59" s="105">
        <f t="shared" si="37"/>
        <v>9</v>
      </c>
      <c r="T59" s="105">
        <f t="shared" si="37"/>
        <v>7</v>
      </c>
      <c r="U59" s="105">
        <f t="shared" si="37"/>
        <v>5</v>
      </c>
      <c r="V59" s="105">
        <f t="shared" si="37"/>
        <v>2</v>
      </c>
      <c r="W59" s="105">
        <f t="shared" si="37"/>
        <v>2</v>
      </c>
      <c r="X59" s="105">
        <f t="shared" si="37"/>
        <v>19</v>
      </c>
      <c r="Y59" s="105">
        <f t="shared" si="37"/>
        <v>19</v>
      </c>
      <c r="Z59" s="105">
        <f t="shared" si="37"/>
        <v>19</v>
      </c>
      <c r="AA59" s="105">
        <f t="shared" si="37"/>
        <v>19</v>
      </c>
      <c r="AB59" s="105">
        <f t="shared" si="37"/>
        <v>19</v>
      </c>
      <c r="AC59" s="105">
        <f t="shared" si="37"/>
        <v>19</v>
      </c>
      <c r="AD59" s="105">
        <f t="shared" si="37"/>
        <v>19</v>
      </c>
      <c r="AE59" s="105">
        <f t="shared" si="37"/>
        <v>17</v>
      </c>
      <c r="AF59" s="105">
        <f t="shared" si="37"/>
        <v>15</v>
      </c>
      <c r="AG59" s="105">
        <f t="shared" si="37"/>
        <v>15</v>
      </c>
      <c r="AH59" s="105">
        <f t="shared" si="37"/>
        <v>15</v>
      </c>
      <c r="AI59" s="105">
        <f t="shared" si="37"/>
        <v>15</v>
      </c>
      <c r="AJ59" s="105">
        <f t="shared" si="37"/>
        <v>9</v>
      </c>
      <c r="AK59" s="105">
        <f t="shared" si="37"/>
        <v>7</v>
      </c>
      <c r="AL59" s="105">
        <f t="shared" si="37"/>
        <v>5</v>
      </c>
      <c r="AM59" s="105">
        <f t="shared" si="37"/>
        <v>2</v>
      </c>
      <c r="AN59" s="105">
        <f t="shared" si="37"/>
        <v>2</v>
      </c>
      <c r="AO59" s="105">
        <f t="shared" si="37"/>
        <v>2</v>
      </c>
    </row>
    <row r="60" spans="1:41" x14ac:dyDescent="0.2">
      <c r="A60" s="112" t="s">
        <v>85</v>
      </c>
      <c r="B60" s="109"/>
      <c r="C60" s="110"/>
      <c r="D60" s="109"/>
      <c r="E60" s="109"/>
      <c r="F60" s="105">
        <f t="shared" ref="F60:AO60" si="38">SUBTOTAL(9,F2:F58)</f>
        <v>52</v>
      </c>
      <c r="G60" s="105">
        <f t="shared" si="38"/>
        <v>52</v>
      </c>
      <c r="H60" s="105">
        <f t="shared" si="38"/>
        <v>52</v>
      </c>
      <c r="I60" s="105">
        <f t="shared" si="38"/>
        <v>48</v>
      </c>
      <c r="J60" s="105">
        <f t="shared" si="38"/>
        <v>48</v>
      </c>
      <c r="K60" s="105">
        <f t="shared" si="38"/>
        <v>48</v>
      </c>
      <c r="L60" s="105">
        <f t="shared" si="38"/>
        <v>48</v>
      </c>
      <c r="M60" s="105">
        <f t="shared" si="38"/>
        <v>48</v>
      </c>
      <c r="N60" s="105">
        <f t="shared" si="38"/>
        <v>45</v>
      </c>
      <c r="O60" s="105">
        <f t="shared" si="38"/>
        <v>37</v>
      </c>
      <c r="P60" s="105">
        <f t="shared" si="38"/>
        <v>37</v>
      </c>
      <c r="Q60" s="105">
        <f t="shared" si="38"/>
        <v>37</v>
      </c>
      <c r="R60" s="105">
        <f t="shared" si="38"/>
        <v>37</v>
      </c>
      <c r="S60" s="105">
        <f t="shared" si="38"/>
        <v>30</v>
      </c>
      <c r="T60" s="105">
        <f t="shared" si="38"/>
        <v>25</v>
      </c>
      <c r="U60" s="105">
        <f t="shared" si="38"/>
        <v>23</v>
      </c>
      <c r="V60" s="105">
        <f t="shared" si="38"/>
        <v>6</v>
      </c>
      <c r="W60" s="105">
        <f t="shared" si="38"/>
        <v>4</v>
      </c>
      <c r="X60" s="105">
        <f t="shared" si="38"/>
        <v>48</v>
      </c>
      <c r="Y60" s="105">
        <f t="shared" si="38"/>
        <v>48</v>
      </c>
      <c r="Z60" s="105">
        <f t="shared" si="38"/>
        <v>44</v>
      </c>
      <c r="AA60" s="105">
        <f t="shared" si="38"/>
        <v>44</v>
      </c>
      <c r="AB60" s="105">
        <f t="shared" si="38"/>
        <v>44</v>
      </c>
      <c r="AC60" s="105">
        <f t="shared" si="38"/>
        <v>44</v>
      </c>
      <c r="AD60" s="105">
        <f t="shared" si="38"/>
        <v>44</v>
      </c>
      <c r="AE60" s="105">
        <f t="shared" si="38"/>
        <v>41</v>
      </c>
      <c r="AF60" s="105">
        <f t="shared" si="38"/>
        <v>33</v>
      </c>
      <c r="AG60" s="105">
        <f t="shared" si="38"/>
        <v>33</v>
      </c>
      <c r="AH60" s="105">
        <f t="shared" si="38"/>
        <v>33</v>
      </c>
      <c r="AI60" s="105">
        <f t="shared" si="38"/>
        <v>33</v>
      </c>
      <c r="AJ60" s="105">
        <f t="shared" si="38"/>
        <v>27</v>
      </c>
      <c r="AK60" s="105">
        <f t="shared" si="38"/>
        <v>22</v>
      </c>
      <c r="AL60" s="105">
        <f t="shared" si="38"/>
        <v>20</v>
      </c>
      <c r="AM60" s="105">
        <f t="shared" si="38"/>
        <v>6</v>
      </c>
      <c r="AN60" s="105">
        <f t="shared" si="38"/>
        <v>4</v>
      </c>
      <c r="AO60" s="105">
        <f t="shared" si="38"/>
        <v>4</v>
      </c>
    </row>
    <row r="61" spans="1:41" x14ac:dyDescent="0.2">
      <c r="A61" s="109"/>
      <c r="B61" s="109"/>
      <c r="C61" s="110"/>
      <c r="D61" s="109"/>
      <c r="E61" s="109"/>
      <c r="F61" s="109"/>
      <c r="G61" s="109"/>
      <c r="H61" s="109"/>
      <c r="I61" s="109"/>
      <c r="J61" s="109"/>
      <c r="K61" s="109"/>
      <c r="L61" s="109"/>
      <c r="M61" s="109"/>
      <c r="N61" s="109"/>
      <c r="O61" s="109"/>
      <c r="P61" s="109"/>
      <c r="Q61" s="109"/>
      <c r="R61" s="109"/>
      <c r="S61" s="109"/>
      <c r="T61" s="109"/>
      <c r="U61" s="109"/>
      <c r="V61" s="109"/>
      <c r="W61" s="109"/>
      <c r="X61" s="109"/>
    </row>
  </sheetData>
  <sheetProtection password="E8F4" sheet="1" objects="1" scenarios="1" selectLockedCells="1" selectUnlockedCells="1"/>
  <sortState ref="A2:AO53">
    <sortCondition ref="A2:A53"/>
    <sortCondition ref="B2:B53"/>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2.xml><?xml version="1.0" encoding="utf-8"?>
<?mso-contentType ?>
<SharedContentType xmlns="Microsoft.SharePoint.Taxonomy.ContentTypeSync" SourceId="c2a34957-f4c5-4396-b3a3-e9c9104dfe78" ContentTypeId="0x010100C0B9283FC7311C488917E5A9876B01FD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customXsn xmlns="http://schemas.microsoft.com/office/2006/metadata/customXsn">
  <xsnLocation/>
  <cached>True</cached>
  <openByDefault>True</openByDefault>
  <xsnScope/>
</customXsn>
</file>

<file path=customXml/item5.xml><?xml version="1.0" encoding="utf-8"?>
<p:properties xmlns:p="http://schemas.microsoft.com/office/2006/metadata/properties" xmlns:xsi="http://www.w3.org/2001/XMLSchema-instance" xmlns:pc="http://schemas.microsoft.com/office/infopath/2007/PartnerControls">
  <documentManagement>
    <TaxKeywordTaxHTField xmlns="feef5865-a982-42aa-8640-9d4286765ef6">
      <Terms xmlns="http://schemas.microsoft.com/office/infopath/2007/PartnerControls"/>
    </TaxKeywordTaxHTField>
    <g14ccd2c8a8a47bca7ce5b34bb30a015 xmlns="feef5865-a982-42aa-8640-9d4286765ef6">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b56e2604-821a-409c-9774-7587ed426a31</TermId>
        </TermInfo>
      </Terms>
    </g14ccd2c8a8a47bca7ce5b34bb30a015>
    <Document_x0020_label_x0020_3 xmlns="feef5865-a982-42aa-8640-9d4286765ef6">Enter Choice #1</Document_x0020_label_x0020_3>
    <pfc1de68b0bc4286a25a1f006370b9c9 xmlns="feef5865-a982-42aa-8640-9d4286765ef6">
      <Terms xmlns="http://schemas.microsoft.com/office/infopath/2007/PartnerControls"/>
    </pfc1de68b0bc4286a25a1f006370b9c9>
    <TaxCatchAll xmlns="feef5865-a982-42aa-8640-9d4286765ef6">
      <Value>3</Value>
      <Value>2</Value>
      <Value>8</Value>
    </TaxCatchAll>
    <k44ef4d7e0c746a38c1747275d351fc2 xmlns="feef5865-a982-42aa-8640-9d4286765ef6">
      <Terms xmlns="http://schemas.microsoft.com/office/infopath/2007/PartnerControls">
        <TermInfo xmlns="http://schemas.microsoft.com/office/infopath/2007/PartnerControls">
          <TermName xmlns="http://schemas.microsoft.com/office/infopath/2007/PartnerControls">SL04</TermName>
          <TermId xmlns="http://schemas.microsoft.com/office/infopath/2007/PartnerControls">fdbb63ec-d6c6-4a99-825d-a7854831559f</TermId>
        </TermInfo>
      </Terms>
    </k44ef4d7e0c746a38c1747275d351fc2>
    <Document_x0020_label_x0020_2 xmlns="feef5865-a982-42aa-8640-9d4286765ef6" xsi:nil="true"/>
    <n0434fc7033c4e57ab8dbbc68a681202 xmlns="feef5865-a982-42aa-8640-9d4286765ef6">
      <Terms xmlns="http://schemas.microsoft.com/office/infopath/2007/PartnerControls"/>
    </n0434fc7033c4e57ab8dbbc68a681202>
    <OudeURL xmlns="3a7d5b96-6e63-4d48-a9a3-06deb9700c07" xsi:nil="true"/>
    <W_x0040_chtw0rd_x0021_ xmlns="feef5865-a982-42aa-8640-9d4286765ef6">Energievoorziening</W_x0040_chtw0rd_x0021_>
    <PNummer xmlns="3a7d5b96-6e63-4d48-a9a3-06deb9700c07" xsi:nil="true"/>
    <kdef070ebe9c40fc9dddf3406c07aae0 xmlns="feef5865-a982-42aa-8640-9d4286765ef6">
      <Terms xmlns="http://schemas.microsoft.com/office/infopath/2007/PartnerControls">
        <TermInfo xmlns="http://schemas.microsoft.com/office/infopath/2007/PartnerControls">
          <TermName xmlns="http://schemas.microsoft.com/office/infopath/2007/PartnerControls">Intern</TermName>
          <TermId xmlns="http://schemas.microsoft.com/office/infopath/2007/PartnerControls">8a639747-e233-49a8-819f-e74cd9528f9e</TermId>
        </TermInfo>
      </Terms>
    </kdef070ebe9c40fc9dddf3406c07aae0>
    <Eigenaar xmlns="feef5865-a982-42aa-8640-9d4286765ef6">
      <UserInfo>
        <DisplayName>Hof, D van (Dick)</DisplayName>
        <AccountId>106</AccountId>
        <AccountType/>
      </UserInfo>
    </Eigenaar>
  </documentManagement>
</p:properties>
</file>

<file path=customXml/item6.xml><?xml version="1.0" encoding="utf-8"?>
<ct:contentTypeSchema xmlns:ct="http://schemas.microsoft.com/office/2006/metadata/contentType" xmlns:ma="http://schemas.microsoft.com/office/2006/metadata/properties/metaAttributes" ct:_="" ma:_="" ma:contentTypeName="ProRail document" ma:contentTypeID="0x010100C0B9283FC7311C488917E5A9876B01FD0100CA7DBA589851B9488C9053EFF38C2721" ma:contentTypeVersion="29" ma:contentTypeDescription=" " ma:contentTypeScope="" ma:versionID="1f621f363221919ac700c28acfa32087">
  <xsd:schema xmlns:xsd="http://www.w3.org/2001/XMLSchema" xmlns:xs="http://www.w3.org/2001/XMLSchema" xmlns:p="http://schemas.microsoft.com/office/2006/metadata/properties" xmlns:ns1="http://schemas.microsoft.com/sharepoint/v3" xmlns:ns2="feef5865-a982-42aa-8640-9d4286765ef6" xmlns:ns3="3a7d5b96-6e63-4d48-a9a3-06deb9700c07" xmlns:ns4="60b13dcf-4bd0-4552-b46c-40a77aa3e040" targetNamespace="http://schemas.microsoft.com/office/2006/metadata/properties" ma:root="true" ma:fieldsID="f6fcf0a2f1c57a195c99f1b471dfc9f9" ns1:_="" ns2:_="" ns3:_="" ns4:_="">
    <xsd:import namespace="http://schemas.microsoft.com/sharepoint/v3"/>
    <xsd:import namespace="feef5865-a982-42aa-8640-9d4286765ef6"/>
    <xsd:import namespace="3a7d5b96-6e63-4d48-a9a3-06deb9700c07"/>
    <xsd:import namespace="60b13dcf-4bd0-4552-b46c-40a77aa3e040"/>
    <xsd:element name="properties">
      <xsd:complexType>
        <xsd:sequence>
          <xsd:element name="documentManagement">
            <xsd:complexType>
              <xsd:all>
                <xsd:element ref="ns2:Eigenaar"/>
                <xsd:element ref="ns2:W_x0040_chtw0rd_x0021_" minOccurs="0"/>
                <xsd:element ref="ns2:Document_x0020_label_x0020_2" minOccurs="0"/>
                <xsd:element ref="ns2:Document_x0020_label_x0020_3" minOccurs="0"/>
                <xsd:element ref="ns1:_dlc_ExpireDateSaved" minOccurs="0"/>
                <xsd:element ref="ns1:_dlc_ExpireDate" minOccurs="0"/>
                <xsd:element ref="ns2:k44ef4d7e0c746a38c1747275d351fc2" minOccurs="0"/>
                <xsd:element ref="ns2:TaxCatchAll" minOccurs="0"/>
                <xsd:element ref="ns2:g14ccd2c8a8a47bca7ce5b34bb30a015" minOccurs="0"/>
                <xsd:element ref="ns2:TaxCatchAllLabel" minOccurs="0"/>
                <xsd:element ref="ns2:pfc1de68b0bc4286a25a1f006370b9c9" minOccurs="0"/>
                <xsd:element ref="ns2:n0434fc7033c4e57ab8dbbc68a681202" minOccurs="0"/>
                <xsd:element ref="ns2:TaxKeywordTaxHTField" minOccurs="0"/>
                <xsd:element ref="ns2:kdef070ebe9c40fc9dddf3406c07aae0" minOccurs="0"/>
                <xsd:element ref="ns3:PNummer" minOccurs="0"/>
                <xsd:element ref="ns3:OudeURL"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2" nillable="true" ma:displayName="Oorspronkelijke verloopdatum" ma:description="" ma:hidden="true" ma:internalName="_dlc_ExpireDateSaved" ma:readOnly="true">
      <xsd:simpleType>
        <xsd:restriction base="dms:DateTime"/>
      </xsd:simpleType>
    </xsd:element>
    <xsd:element name="_dlc_ExpireDate" ma:index="13" nillable="true" ma:displayName="Verloopdatum"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Eigenaar" ma:index="2" ma:displayName="Eigenaar" ma:description="Dit veld is benodigd om de eigenaar van het document te kunnen benaderen, bijvoorbeeld wanneer het document gearchiveerd is." ma:list="UserInfo" ma:SharePointGroup="0" ma:internalName="Eigenaa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W_x0040_chtw0rd_x0021_" ma:index="5" nillable="true" ma:displayName="Label 1 - Dossier" ma:format="Dropdown" ma:internalName="W_x0040_chtw0rd_x0021_" ma:readOnly="false">
      <xsd:simpleType>
        <xsd:restriction base="dms:Choice">
          <xsd:enumeration value="Energievoorziening"/>
          <xsd:enumeration value="Project &amp; Support"/>
          <xsd:enumeration value="Dragen Transfer Doorsnijden"/>
          <xsd:enumeration value="Geleiden"/>
          <xsd:enumeration value="Informatie"/>
          <xsd:enumeration value="Matthijs migratie"/>
          <xsd:enumeration value="Migratie Documenten"/>
        </xsd:restriction>
      </xsd:simpleType>
    </xsd:element>
    <xsd:element name="Document_x0020_label_x0020_2" ma:index="6" nillable="true" ma:displayName="Document label 2" ma:format="Dropdown" ma:internalName="Document_x0020_label_x0020_2">
      <xsd:simpleType>
        <xsd:restriction base="dms:Choice">
          <xsd:enumeration value="Enter Choice #1"/>
          <xsd:enumeration value="Enter Choice #2"/>
          <xsd:enumeration value="Enter Choice #3"/>
        </xsd:restriction>
      </xsd:simpleType>
    </xsd:element>
    <xsd:element name="Document_x0020_label_x0020_3" ma:index="7" nillable="true" ma:displayName="Document label 3" ma:default="Enter Choice #1" ma:format="Dropdown" ma:internalName="Document_x0020_label_x0020_3">
      <xsd:simpleType>
        <xsd:restriction base="dms:Choice">
          <xsd:enumeration value="Enter Choice #1"/>
          <xsd:enumeration value="Enter Choice #2"/>
          <xsd:enumeration value="Enter Choice #3"/>
        </xsd:restriction>
      </xsd:simpleType>
    </xsd:element>
    <xsd:element name="k44ef4d7e0c746a38c1747275d351fc2" ma:index="14" nillable="true" ma:taxonomy="true" ma:internalName="k44ef4d7e0c746a38c1747275d351fc2" ma:taxonomyFieldName="Handeling" ma:displayName="Archiefproces" ma:default="8;#SL04|fdbb63ec-d6c6-4a99-825d-a7854831559f" ma:fieldId="{444ef4d7-e0c7-46a3-8c17-47275d351fc2}" ma:sspId="c2a34957-f4c5-4396-b3a3-e9c9104dfe78" ma:termSetId="26eda5bf-59c3-4f87-ae8d-057e6f60816e" ma:anchorId="00000000-0000-0000-0000-000000000000" ma:open="false" ma:isKeyword="false">
      <xsd:complexType>
        <xsd:sequence>
          <xsd:element ref="pc:Terms" minOccurs="0" maxOccurs="1"/>
        </xsd:sequence>
      </xsd:complexType>
    </xsd:element>
    <xsd:element name="TaxCatchAll" ma:index="15" nillable="true" ma:displayName="Taxonomy Catch All Column" ma:description="" ma:hidden="true" ma:list="{0c62d4a3-dff9-4d7b-90d2-4d2db9d90f3d}" ma:internalName="TaxCatchAll" ma:showField="CatchAllData" ma:web="821745cf-b142-4872-b8da-029e9c330434">
      <xsd:complexType>
        <xsd:complexContent>
          <xsd:extension base="dms:MultiChoiceLookup">
            <xsd:sequence>
              <xsd:element name="Value" type="dms:Lookup" maxOccurs="unbounded" minOccurs="0" nillable="true"/>
            </xsd:sequence>
          </xsd:extension>
        </xsd:complexContent>
      </xsd:complexType>
    </xsd:element>
    <xsd:element name="g14ccd2c8a8a47bca7ce5b34bb30a015" ma:index="16" ma:taxonomy="true" ma:internalName="g14ccd2c8a8a47bca7ce5b34bb30a015" ma:taxonomyFieldName="Documentstatus" ma:displayName="Documentstatus" ma:readOnly="false" ma:default="3;#Concept|b56e2604-821a-409c-9774-7587ed426a31" ma:fieldId="{014ccd2c-8a8a-47bc-a7ce-5b34bb30a015}" ma:sspId="c2a34957-f4c5-4396-b3a3-e9c9104dfe78" ma:termSetId="b68342b9-6e2b-4931-a484-1a7959c4cc5e" ma:anchorId="ae166a87-f8eb-4555-815a-a3237d90f646" ma:open="false" ma:isKeyword="false">
      <xsd:complexType>
        <xsd:sequence>
          <xsd:element ref="pc:Terms" minOccurs="0" maxOccurs="1"/>
        </xsd:sequence>
      </xsd:complexType>
    </xsd:element>
    <xsd:element name="TaxCatchAllLabel" ma:index="18" nillable="true" ma:displayName="Taxonomy Catch All Column1" ma:description="" ma:hidden="true" ma:list="{0c62d4a3-dff9-4d7b-90d2-4d2db9d90f3d}" ma:internalName="TaxCatchAllLabel" ma:readOnly="true" ma:showField="CatchAllDataLabel" ma:web="821745cf-b142-4872-b8da-029e9c330434">
      <xsd:complexType>
        <xsd:complexContent>
          <xsd:extension base="dms:MultiChoiceLookup">
            <xsd:sequence>
              <xsd:element name="Value" type="dms:Lookup" maxOccurs="unbounded" minOccurs="0" nillable="true"/>
            </xsd:sequence>
          </xsd:extension>
        </xsd:complexContent>
      </xsd:complexType>
    </xsd:element>
    <xsd:element name="pfc1de68b0bc4286a25a1f006370b9c9" ma:index="20" nillable="true" ma:taxonomy="true" ma:internalName="pfc1de68b0bc4286a25a1f006370b9c9" ma:taxonomyFieldName="Verantwoordelijke_x0020_afdeling" ma:displayName="Verantwoordelijke afdeling" ma:default="" ma:fieldId="{9fc1de68-b0bc-4286-a25a-1f006370b9c9}" ma:sspId="c2a34957-f4c5-4396-b3a3-e9c9104dfe78" ma:termSetId="8ed8c9ea-7052-4c1d-a4d7-b9c10bffea6f" ma:anchorId="00000000-0000-0000-0000-000000000000" ma:open="true" ma:isKeyword="false">
      <xsd:complexType>
        <xsd:sequence>
          <xsd:element ref="pc:Terms" minOccurs="0" maxOccurs="1"/>
        </xsd:sequence>
      </xsd:complexType>
    </xsd:element>
    <xsd:element name="n0434fc7033c4e57ab8dbbc68a681202" ma:index="22" nillable="true" ma:taxonomy="true" ma:internalName="n0434fc7033c4e57ab8dbbc68a681202" ma:taxonomyFieldName="Type_x0020_document" ma:displayName="Documenttype" ma:default="" ma:fieldId="{70434fc7-033c-4e57-ab8d-bbc68a681202}" ma:sspId="c2a34957-f4c5-4396-b3a3-e9c9104dfe78" ma:termSetId="b68342b9-6e2b-4931-a484-1a7959c4cc5e" ma:anchorId="22d937c5-01b6-4e62-b5b6-8eb69e238476" ma:open="false" ma:isKeyword="false">
      <xsd:complexType>
        <xsd:sequence>
          <xsd:element ref="pc:Terms" minOccurs="0" maxOccurs="1"/>
        </xsd:sequence>
      </xsd:complexType>
    </xsd:element>
    <xsd:element name="TaxKeywordTaxHTField" ma:index="24" nillable="true" ma:taxonomy="true" ma:internalName="TaxKeywordTaxHTField" ma:taxonomyFieldName="TaxKeyword" ma:displayName="Ondernemingstrefwoorden" ma:fieldId="{23f27201-bee3-471e-b2e7-b64fd8b7ca38}" ma:taxonomyMulti="true" ma:sspId="c2a34957-f4c5-4396-b3a3-e9c9104dfe78" ma:termSetId="00000000-0000-0000-0000-000000000000" ma:anchorId="00000000-0000-0000-0000-000000000000" ma:open="true" ma:isKeyword="true">
      <xsd:complexType>
        <xsd:sequence>
          <xsd:element ref="pc:Terms" minOccurs="0" maxOccurs="1"/>
        </xsd:sequence>
      </xsd:complexType>
    </xsd:element>
    <xsd:element name="kdef070ebe9c40fc9dddf3406c07aae0" ma:index="26" ma:taxonomy="true" ma:internalName="kdef070ebe9c40fc9dddf3406c07aae0" ma:taxonomyFieldName="Vertrouwelijkheid" ma:displayName="Vertrouwelijkheid" ma:default="2;#Intern|8a639747-e233-49a8-819f-e74cd9528f9e" ma:fieldId="{4def070e-be9c-40fc-9ddd-f3406c07aae0}" ma:sspId="c2a34957-f4c5-4396-b3a3-e9c9104dfe78" ma:termSetId="b68342b9-6e2b-4931-a484-1a7959c4cc5e" ma:anchorId="6ff81b90-2b67-4823-942c-8963ea8a50d5"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7d5b96-6e63-4d48-a9a3-06deb9700c07" elementFormDefault="qualified">
    <xsd:import namespace="http://schemas.microsoft.com/office/2006/documentManagement/types"/>
    <xsd:import namespace="http://schemas.microsoft.com/office/infopath/2007/PartnerControls"/>
    <xsd:element name="PNummer" ma:index="28" nillable="true" ma:displayName="PNummer" ma:hidden="true" ma:internalName="PNummer">
      <xsd:simpleType>
        <xsd:restriction base="dms:Text">
          <xsd:maxLength value="12"/>
        </xsd:restriction>
      </xsd:simpleType>
    </xsd:element>
    <xsd:element name="OudeURL" ma:index="29" nillable="true" ma:displayName="OudeURL" ma:hidden="true" ma:internalName="OudeURL">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b13dcf-4bd0-4552-b46c-40a77aa3e040" elementFormDefault="qualified">
    <xsd:import namespace="http://schemas.microsoft.com/office/2006/documentManagement/types"/>
    <xsd:import namespace="http://schemas.microsoft.com/office/infopath/2007/PartnerControls"/>
    <xsd:element name="MediaServiceMetadata" ma:index="30" nillable="true" ma:displayName="MediaServiceMetadata" ma:description="" ma:hidden="true" ma:internalName="MediaServiceMetadata" ma:readOnly="true">
      <xsd:simpleType>
        <xsd:restriction base="dms:Note"/>
      </xsd:simpleType>
    </xsd:element>
    <xsd:element name="MediaServiceFastMetadata" ma:index="31"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Inhoudstyp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F26651-1B43-481C-944F-17FAA669D2EC}">
  <ds:schemaRefs>
    <ds:schemaRef ds:uri="http://schemas.microsoft.com/sharepoint/events"/>
  </ds:schemaRefs>
</ds:datastoreItem>
</file>

<file path=customXml/itemProps2.xml><?xml version="1.0" encoding="utf-8"?>
<ds:datastoreItem xmlns:ds="http://schemas.openxmlformats.org/officeDocument/2006/customXml" ds:itemID="{0EE8D0A4-2CDC-43E3-81DE-90ABBF0BA9D9}">
  <ds:schemaRefs>
    <ds:schemaRef ds:uri="Microsoft.SharePoint.Taxonomy.ContentTypeSync"/>
  </ds:schemaRefs>
</ds:datastoreItem>
</file>

<file path=customXml/itemProps3.xml><?xml version="1.0" encoding="utf-8"?>
<ds:datastoreItem xmlns:ds="http://schemas.openxmlformats.org/officeDocument/2006/customXml" ds:itemID="{D13CEC68-F607-4207-9F7C-9A9D538EF270}">
  <ds:schemaRefs>
    <ds:schemaRef ds:uri="http://schemas.microsoft.com/sharepoint/v3/contenttype/forms"/>
  </ds:schemaRefs>
</ds:datastoreItem>
</file>

<file path=customXml/itemProps4.xml><?xml version="1.0" encoding="utf-8"?>
<ds:datastoreItem xmlns:ds="http://schemas.openxmlformats.org/officeDocument/2006/customXml" ds:itemID="{3E081869-23C2-4567-963D-201751F5CC48}">
  <ds:schemaRefs>
    <ds:schemaRef ds:uri="http://schemas.microsoft.com/office/2006/metadata/customXsn"/>
  </ds:schemaRefs>
</ds:datastoreItem>
</file>

<file path=customXml/itemProps5.xml><?xml version="1.0" encoding="utf-8"?>
<ds:datastoreItem xmlns:ds="http://schemas.openxmlformats.org/officeDocument/2006/customXml" ds:itemID="{E4762083-54CB-4263-8916-A89A9A5FECB6}">
  <ds:schemaRefs>
    <ds:schemaRef ds:uri="http://schemas.microsoft.com/office/2006/documentManagement/types"/>
    <ds:schemaRef ds:uri="feef5865-a982-42aa-8640-9d4286765ef6"/>
    <ds:schemaRef ds:uri="http://schemas.microsoft.com/sharepoint/v3"/>
    <ds:schemaRef ds:uri="http://purl.org/dc/elements/1.1/"/>
    <ds:schemaRef ds:uri="http://purl.org/dc/dcmitype/"/>
    <ds:schemaRef ds:uri="http://schemas.microsoft.com/office/2006/metadata/properties"/>
    <ds:schemaRef ds:uri="http://purl.org/dc/terms/"/>
    <ds:schemaRef ds:uri="http://schemas.microsoft.com/office/infopath/2007/PartnerControls"/>
    <ds:schemaRef ds:uri="http://schemas.openxmlformats.org/package/2006/metadata/core-properties"/>
    <ds:schemaRef ds:uri="60b13dcf-4bd0-4552-b46c-40a77aa3e040"/>
    <ds:schemaRef ds:uri="3a7d5b96-6e63-4d48-a9a3-06deb9700c07"/>
    <ds:schemaRef ds:uri="http://www.w3.org/XML/1998/namespace"/>
  </ds:schemaRefs>
</ds:datastoreItem>
</file>

<file path=customXml/itemProps6.xml><?xml version="1.0" encoding="utf-8"?>
<ds:datastoreItem xmlns:ds="http://schemas.openxmlformats.org/officeDocument/2006/customXml" ds:itemID="{18EEACE9-9219-40E6-A52B-A0B76E6576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eef5865-a982-42aa-8640-9d4286765ef6"/>
    <ds:schemaRef ds:uri="3a7d5b96-6e63-4d48-a9a3-06deb9700c07"/>
    <ds:schemaRef ds:uri="60b13dcf-4bd0-4552-b46c-40a77aa3e0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4</vt:i4>
      </vt:variant>
    </vt:vector>
  </HeadingPairs>
  <TitlesOfParts>
    <vt:vector size="10" baseType="lpstr">
      <vt:lpstr>Voorblad</vt:lpstr>
      <vt:lpstr>Tarieven</vt:lpstr>
      <vt:lpstr>Vaste kosten</vt:lpstr>
      <vt:lpstr>Calculatie</vt:lpstr>
      <vt:lpstr>Aanbiedingsblad</vt:lpstr>
      <vt:lpstr>installed base grootte</vt:lpstr>
      <vt:lpstr>Aanbiedingsblad!Afdrukbereik</vt:lpstr>
      <vt:lpstr>Tarieven!Afdrukbereik</vt:lpstr>
      <vt:lpstr>'Vaste kosten'!Afdrukbereik</vt:lpstr>
      <vt:lpstr>Voorblad!Afdrukbereik</vt:lpstr>
    </vt:vector>
  </TitlesOfParts>
  <Company>ProRail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TN147820 Instandhouding bestaande UPS-en - Aanbiedingsbegroting</dc:title>
  <dc:creator>dick.vanhof</dc:creator>
  <cp:lastModifiedBy>dick.vanhof</cp:lastModifiedBy>
  <cp:lastPrinted>2017-07-31T09:13:58Z</cp:lastPrinted>
  <dcterms:created xsi:type="dcterms:W3CDTF">2017-07-03T07:21:17Z</dcterms:created>
  <dcterms:modified xsi:type="dcterms:W3CDTF">2017-08-01T08:06:31Z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0x010100C0B9283FC7311C488917E5A9876B01FD0100CA7DBA589851B9488C9053EFF38C2721</vt:lpwstr>
  </property>
  <property fmtid="{D5CDD505-2E9C-101B-9397-08002B2CF9AE}" pid="3" name="_dlc_DocId">
    <vt:lpwstr>T20160029-1748138385-813</vt:lpwstr>
  </property>
  <property fmtid="{D5CDD505-2E9C-101B-9397-08002B2CF9AE}" pid="4" name="_dlc_DocIdUrl">
    <vt:lpwstr>https://prorailbv.sharepoint.com/teams/T2016_0029/_layouts/15/DocIdRedir.aspx?ID=T20160029-1748138385-813, T20160029-1748138385-813</vt:lpwstr>
  </property>
  <property fmtid="{D5CDD505-2E9C-101B-9397-08002B2CF9AE}" pid="5" name="_dlc_DocIdItemGuid">
    <vt:lpwstr>dcd03f6a-e847-4b24-8a2f-f0021997ad0e</vt:lpwstr>
  </property>
  <property fmtid="{D5CDD505-2E9C-101B-9397-08002B2CF9AE}" pid="6" name="_dlc_policyId">
    <vt:lpwstr/>
  </property>
  <property fmtid="{D5CDD505-2E9C-101B-9397-08002B2CF9AE}" pid="7" name="ItemRetentionFormula">
    <vt:lpwstr/>
  </property>
  <property fmtid="{D5CDD505-2E9C-101B-9397-08002B2CF9AE}" pid="8" name="Vertrouwelijkheid">
    <vt:lpwstr>2;#Intern|8a639747-e233-49a8-819f-e74cd9528f9e</vt:lpwstr>
  </property>
  <property fmtid="{D5CDD505-2E9C-101B-9397-08002B2CF9AE}" pid="9" name="TaxKeyword">
    <vt:lpwstr/>
  </property>
  <property fmtid="{D5CDD505-2E9C-101B-9397-08002B2CF9AE}" pid="10" name="Type document">
    <vt:lpwstr/>
  </property>
  <property fmtid="{D5CDD505-2E9C-101B-9397-08002B2CF9AE}" pid="11" name="Verantwoordelijke afdeling">
    <vt:lpwstr/>
  </property>
  <property fmtid="{D5CDD505-2E9C-101B-9397-08002B2CF9AE}" pid="12" name="Documentstatus">
    <vt:lpwstr>3;#Concept|b56e2604-821a-409c-9774-7587ed426a31</vt:lpwstr>
  </property>
  <property fmtid="{D5CDD505-2E9C-101B-9397-08002B2CF9AE}" pid="13" name="Handeling">
    <vt:lpwstr>8;#SL04|fdbb63ec-d6c6-4a99-825d-a7854831559f</vt:lpwstr>
  </property>
</Properties>
</file>