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defaultThemeVersion="124226"/>
  <mc:AlternateContent xmlns:mc="http://schemas.openxmlformats.org/markup-compatibility/2006">
    <mc:Choice Requires="x15">
      <x15ac:absPath xmlns:x15ac="http://schemas.microsoft.com/office/spreadsheetml/2010/11/ac" url="https://d.docs.live.net/4f259dd707fb4508/MTPC_2015/Erasmus MC/"/>
    </mc:Choice>
  </mc:AlternateContent>
  <bookViews>
    <workbookView xWindow="0" yWindow="0" windowWidth="28800" windowHeight="13425" tabRatio="768" activeTab="2"/>
  </bookViews>
  <sheets>
    <sheet name="CTMS" sheetId="1" r:id="rId1"/>
    <sheet name="Legenda" sheetId="2" state="hidden" r:id="rId2"/>
    <sheet name="Price breakdown" sheetId="7" r:id="rId3"/>
  </sheets>
  <definedNames>
    <definedName name="_xlnm._FilterDatabase" localSheetId="0" hidden="1">CTMS!$A$4:$G$176</definedName>
    <definedName name="MoSCoW">Legenda!$A$1:$A$4</definedName>
    <definedName name="NoYes">Legenda!$A$13:$A$14</definedName>
  </definedNames>
  <calcPr calcId="162913"/>
</workbook>
</file>

<file path=xl/calcChain.xml><?xml version="1.0" encoding="utf-8"?>
<calcChain xmlns="http://schemas.openxmlformats.org/spreadsheetml/2006/main">
  <c r="D39" i="7" l="1"/>
  <c r="D41" i="7" l="1"/>
  <c r="D38" i="7"/>
  <c r="D37" i="7"/>
  <c r="G22" i="7"/>
  <c r="G20" i="7"/>
  <c r="A175" i="1" l="1"/>
  <c r="A174" i="1"/>
  <c r="A173" i="1"/>
  <c r="A172" i="1"/>
  <c r="A171" i="1"/>
  <c r="A170" i="1"/>
  <c r="A169" i="1"/>
  <c r="A168" i="1"/>
  <c r="A167" i="1"/>
  <c r="A166" i="1"/>
  <c r="A165" i="1"/>
  <c r="A161" i="1"/>
  <c r="A160" i="1"/>
  <c r="A159" i="1"/>
  <c r="A158" i="1"/>
  <c r="A155" i="1"/>
  <c r="A154" i="1"/>
  <c r="A153" i="1"/>
  <c r="A152" i="1"/>
  <c r="A151" i="1"/>
  <c r="A150" i="1"/>
  <c r="A147" i="1"/>
  <c r="A146" i="1"/>
  <c r="A145" i="1"/>
  <c r="A144" i="1"/>
  <c r="A143" i="1"/>
  <c r="A142" i="1"/>
  <c r="A141" i="1"/>
  <c r="A138" i="1"/>
  <c r="A137" i="1"/>
  <c r="A136" i="1"/>
  <c r="A135" i="1"/>
  <c r="A134" i="1"/>
  <c r="A133" i="1"/>
  <c r="A132" i="1"/>
  <c r="A131" i="1"/>
  <c r="A130" i="1"/>
  <c r="A129" i="1"/>
  <c r="A126" i="1"/>
  <c r="A125" i="1"/>
  <c r="A124" i="1"/>
  <c r="A123" i="1"/>
  <c r="A122" i="1"/>
  <c r="A121" i="1"/>
  <c r="A120" i="1"/>
  <c r="A119" i="1"/>
  <c r="A116" i="1"/>
  <c r="A115" i="1"/>
  <c r="A114" i="1"/>
  <c r="A113" i="1"/>
  <c r="A112" i="1"/>
  <c r="A111" i="1"/>
  <c r="A110" i="1"/>
  <c r="A109" i="1"/>
  <c r="A108" i="1"/>
  <c r="A105" i="1"/>
  <c r="A104" i="1"/>
  <c r="A103" i="1"/>
  <c r="A102" i="1"/>
  <c r="A101" i="1"/>
  <c r="A100" i="1"/>
  <c r="A99" i="1"/>
  <c r="A98" i="1"/>
  <c r="A97" i="1"/>
  <c r="A96" i="1"/>
  <c r="A95" i="1"/>
  <c r="A94" i="1"/>
  <c r="A93" i="1"/>
  <c r="A92" i="1"/>
  <c r="A91" i="1"/>
  <c r="A90" i="1"/>
  <c r="A89" i="1"/>
  <c r="A88" i="1"/>
  <c r="A87" i="1"/>
  <c r="A84" i="1"/>
  <c r="A83" i="1"/>
  <c r="A82" i="1"/>
  <c r="A81" i="1"/>
  <c r="A78" i="1"/>
  <c r="A77" i="1"/>
  <c r="A76" i="1"/>
  <c r="A75" i="1"/>
  <c r="A74" i="1"/>
  <c r="A73" i="1"/>
  <c r="A72" i="1"/>
  <c r="A71" i="1"/>
  <c r="A70" i="1"/>
  <c r="A69" i="1"/>
  <c r="A68" i="1"/>
  <c r="A67" i="1"/>
  <c r="A66" i="1"/>
  <c r="A65" i="1"/>
  <c r="A64" i="1"/>
  <c r="A63" i="1"/>
  <c r="A62" i="1"/>
  <c r="A61" i="1"/>
  <c r="A60" i="1"/>
  <c r="A59" i="1"/>
  <c r="A58" i="1"/>
  <c r="A57" i="1"/>
  <c r="A56" i="1"/>
  <c r="A55" i="1"/>
  <c r="A52" i="1"/>
  <c r="A51" i="1"/>
  <c r="A50" i="1"/>
  <c r="A49" i="1"/>
  <c r="A48" i="1"/>
  <c r="A47" i="1"/>
  <c r="A46" i="1"/>
  <c r="A45" i="1"/>
  <c r="A44" i="1"/>
  <c r="A43" i="1"/>
  <c r="A42" i="1"/>
  <c r="A41" i="1"/>
  <c r="A38" i="1"/>
  <c r="A37" i="1"/>
  <c r="A36" i="1"/>
  <c r="A35" i="1"/>
  <c r="A34" i="1"/>
  <c r="A33" i="1"/>
  <c r="A32" i="1"/>
  <c r="A31" i="1"/>
  <c r="A30" i="1"/>
  <c r="A29" i="1"/>
  <c r="A26" i="1"/>
  <c r="A25" i="1"/>
  <c r="A24" i="1"/>
  <c r="A21" i="1"/>
  <c r="A20" i="1"/>
  <c r="A16" i="1"/>
  <c r="A17" i="1"/>
  <c r="A15" i="1"/>
  <c r="A12" i="1"/>
  <c r="A11" i="1"/>
  <c r="A10" i="1"/>
  <c r="A9" i="1"/>
  <c r="A8" i="1"/>
  <c r="A7" i="1"/>
  <c r="A6" i="1"/>
</calcChain>
</file>

<file path=xl/sharedStrings.xml><?xml version="1.0" encoding="utf-8"?>
<sst xmlns="http://schemas.openxmlformats.org/spreadsheetml/2006/main" count="588" uniqueCount="373">
  <si>
    <r>
      <t>S</t>
    </r>
    <r>
      <rPr>
        <sz val="11"/>
        <color theme="1"/>
        <rFont val="Calibri"/>
        <family val="2"/>
        <scheme val="minor"/>
      </rPr>
      <t xml:space="preserve"> - </t>
    </r>
    <r>
      <rPr>
        <b/>
        <sz val="11"/>
        <color indexed="8"/>
        <rFont val="Calibri"/>
        <family val="2"/>
      </rPr>
      <t>should haves</t>
    </r>
    <r>
      <rPr>
        <sz val="11"/>
        <color theme="1"/>
        <rFont val="Calibri"/>
        <family val="2"/>
        <scheme val="minor"/>
      </rPr>
      <t>: deze eisen zijn zeer gewenst, maar zonder is het product wel bruikbaar;</t>
    </r>
  </si>
  <si>
    <r>
      <t>C</t>
    </r>
    <r>
      <rPr>
        <sz val="11"/>
        <color theme="1"/>
        <rFont val="Calibri"/>
        <family val="2"/>
        <scheme val="minor"/>
      </rPr>
      <t xml:space="preserve"> - </t>
    </r>
    <r>
      <rPr>
        <b/>
        <sz val="11"/>
        <color indexed="8"/>
        <rFont val="Calibri"/>
        <family val="2"/>
      </rPr>
      <t>could haves</t>
    </r>
    <r>
      <rPr>
        <sz val="11"/>
        <color theme="1"/>
        <rFont val="Calibri"/>
        <family val="2"/>
        <scheme val="minor"/>
      </rPr>
      <t>: deze eisen zullen alleen aan bod komen als er tijd genoeg is;</t>
    </r>
  </si>
  <si>
    <r>
      <t>W</t>
    </r>
    <r>
      <rPr>
        <sz val="11"/>
        <color theme="1"/>
        <rFont val="Calibri"/>
        <family val="2"/>
        <scheme val="minor"/>
      </rPr>
      <t xml:space="preserve"> - </t>
    </r>
    <r>
      <rPr>
        <b/>
        <sz val="11"/>
        <color indexed="8"/>
        <rFont val="Calibri"/>
        <family val="2"/>
      </rPr>
      <t>won't haves</t>
    </r>
    <r>
      <rPr>
        <sz val="11"/>
        <color theme="1"/>
        <rFont val="Calibri"/>
        <family val="2"/>
        <scheme val="minor"/>
      </rPr>
      <t xml:space="preserve"> (ook wel </t>
    </r>
    <r>
      <rPr>
        <b/>
        <sz val="11"/>
        <color indexed="8"/>
        <rFont val="Calibri"/>
        <family val="2"/>
      </rPr>
      <t>would haves</t>
    </r>
    <r>
      <rPr>
        <sz val="11"/>
        <color theme="1"/>
        <rFont val="Calibri"/>
        <family val="2"/>
        <scheme val="minor"/>
      </rPr>
      <t xml:space="preserve"> genoemd): deze eisen zullen in dit project niet aan bod komen maar kunnen in de toekomst, bij een vervolgproject, interessant zijn.</t>
    </r>
  </si>
  <si>
    <r>
      <rPr>
        <b/>
        <sz val="11"/>
        <color indexed="8"/>
        <rFont val="Calibri"/>
        <family val="2"/>
      </rPr>
      <t>M - must haves:</t>
    </r>
    <r>
      <rPr>
        <sz val="11"/>
        <color theme="1"/>
        <rFont val="Calibri"/>
        <family val="2"/>
        <scheme val="minor"/>
      </rPr>
      <t xml:space="preserve"> deze eisen (requirements) moeten in het eindresultaat terugkomen, zonder deze eisen is het product niet bruikbaar;</t>
    </r>
  </si>
  <si>
    <t>MustHaves</t>
  </si>
  <si>
    <t>ShouldHaves</t>
  </si>
  <si>
    <t>CouldHaves</t>
  </si>
  <si>
    <t>WontHaves</t>
  </si>
  <si>
    <t>DEMAND</t>
  </si>
  <si>
    <t>DESCRIPTION</t>
  </si>
  <si>
    <t>NR</t>
  </si>
  <si>
    <t>Visual timelines</t>
  </si>
  <si>
    <t>Milestones</t>
  </si>
  <si>
    <t>Planning compared to actual timelines</t>
  </si>
  <si>
    <t>Reports</t>
  </si>
  <si>
    <t>Report documents and versions as filed in trial master file</t>
  </si>
  <si>
    <t>Mailinglist compilation option</t>
  </si>
  <si>
    <t>Cross update</t>
  </si>
  <si>
    <t>Contact form functionality</t>
  </si>
  <si>
    <t>Checklist feasibility</t>
  </si>
  <si>
    <t>Site activation and initiation checklist</t>
  </si>
  <si>
    <t>Site closure checklist</t>
  </si>
  <si>
    <t>Site distribution list</t>
  </si>
  <si>
    <t>TM monitoring milestones/timelines</t>
  </si>
  <si>
    <t>Projectmanagement on multiple aspects</t>
  </si>
  <si>
    <t>Monitoring visit planning</t>
  </si>
  <si>
    <t>Rights</t>
  </si>
  <si>
    <t>System requirements</t>
  </si>
  <si>
    <t>NA</t>
  </si>
  <si>
    <t>General</t>
  </si>
  <si>
    <t>TM,LTM/TC</t>
  </si>
  <si>
    <t>Select options</t>
  </si>
  <si>
    <t>Roles in the trial</t>
  </si>
  <si>
    <t>Search functionality</t>
  </si>
  <si>
    <t>Trial status per site</t>
  </si>
  <si>
    <t>Dates for trial status</t>
  </si>
  <si>
    <t>Location TMF,IF,SF</t>
  </si>
  <si>
    <t>Ability to expand system and create new functionalities without having to contact the vendor/ modify the agreement with them ("full control")</t>
  </si>
  <si>
    <t>Trial management</t>
  </si>
  <si>
    <t>TM</t>
  </si>
  <si>
    <t>Site definition</t>
  </si>
  <si>
    <t>Selecting participating studies</t>
  </si>
  <si>
    <t>Site management</t>
  </si>
  <si>
    <t>PM,TM,LTM/TC</t>
  </si>
  <si>
    <t>Finance per patient</t>
  </si>
  <si>
    <t>Finance general overview</t>
  </si>
  <si>
    <t>PM</t>
  </si>
  <si>
    <t>TM,LTM/TC,MON</t>
  </si>
  <si>
    <t>ALL</t>
  </si>
  <si>
    <t>ICT</t>
  </si>
  <si>
    <t>Filing e-mails</t>
  </si>
  <si>
    <t>Audit trail</t>
  </si>
  <si>
    <t>Import of data</t>
  </si>
  <si>
    <t>Export of data</t>
  </si>
  <si>
    <t>N/A</t>
  </si>
  <si>
    <t>Web application</t>
  </si>
  <si>
    <t>Contract with vendor</t>
  </si>
  <si>
    <t>Agreement with Internet Service Provider and/or Application Service Provider (ISP/ASP) are defined and stated in writing in contracts and underlying Service Level Agreements.</t>
  </si>
  <si>
    <t>Information sharing</t>
  </si>
  <si>
    <t>As part of the SLA there should be an agreement between the supplier and Erasmus MC, about the following:
A. Description of the services provided by supplier;
B. Requirements about availability, performance, support windows, etc.;
C. Reaction and resolution terms for support incidents reported by Erasmus MC;
D. Agreement regarding escalation on operational, tactical and strategical level;
E. Fixed contact person regarding deployment of system.</t>
  </si>
  <si>
    <t>Authorization</t>
  </si>
  <si>
    <t>Strong authenication</t>
  </si>
  <si>
    <t>System breach prevention</t>
  </si>
  <si>
    <t>Version management</t>
  </si>
  <si>
    <t>Compliancy</t>
  </si>
  <si>
    <t>Hosting</t>
  </si>
  <si>
    <t>Processes for management</t>
  </si>
  <si>
    <t>Archiving</t>
  </si>
  <si>
    <t>Usability / general user friendly access</t>
  </si>
  <si>
    <t>Concurrent users</t>
  </si>
  <si>
    <t>Single sign on</t>
  </si>
  <si>
    <t>Maintenance and support</t>
  </si>
  <si>
    <t xml:space="preserve">Continuity </t>
  </si>
  <si>
    <t>Updates and maintenance</t>
  </si>
  <si>
    <t>skip update</t>
  </si>
  <si>
    <t>SLA</t>
  </si>
  <si>
    <t>Country management</t>
  </si>
  <si>
    <t>Country activation and initiation checklist</t>
  </si>
  <si>
    <t>Trial status/tracking fields</t>
  </si>
  <si>
    <t>Team member roles</t>
  </si>
  <si>
    <t>Data inheritance</t>
  </si>
  <si>
    <t>Comments</t>
  </si>
  <si>
    <t>Define users</t>
  </si>
  <si>
    <t>Planning of tasks</t>
  </si>
  <si>
    <t>Template of defined tasks</t>
  </si>
  <si>
    <t>Related tasks</t>
  </si>
  <si>
    <t>Link to identity and access management system of Erasmus MC</t>
  </si>
  <si>
    <t>Upload site documents</t>
  </si>
  <si>
    <t>Activities performed according to contract with PI</t>
  </si>
  <si>
    <t>Agreements with (external) parties</t>
  </si>
  <si>
    <t>Multiple roles per user</t>
  </si>
  <si>
    <t>E-mail notification</t>
  </si>
  <si>
    <t>Qualification and certification of team members</t>
  </si>
  <si>
    <t>Link to contact database</t>
  </si>
  <si>
    <t>Versions in use per site / country</t>
  </si>
  <si>
    <t>General export of financial information</t>
  </si>
  <si>
    <t>Patient management</t>
  </si>
  <si>
    <t>Patient status/tracking fields</t>
  </si>
  <si>
    <t>Patient mile stones</t>
  </si>
  <si>
    <t>Patient time lines</t>
  </si>
  <si>
    <t>Patient traceble data</t>
  </si>
  <si>
    <t>Site data links to patient</t>
  </si>
  <si>
    <t>Legenda:</t>
  </si>
  <si>
    <t>Fields marked in gray are obligatory according to the ErasmusMC guidelines (derived from memo security requirements JW Schoemakers (Business Continuity Manager)</t>
  </si>
  <si>
    <t>Please define tasks and responsibilities concerning the following roles for the TMS (including if the role is defined for ErasmusMC or vendor):
·    Owner or ‘responsible function’
·    functional administrator
·    developer
·    application administrator
·    technical administrator
·    user</t>
  </si>
  <si>
    <t>Does the TMS need third party software (e.g. reporting software) in order for the MustHave demands to work correctly?</t>
  </si>
  <si>
    <t>Tasks and responsibilities per predefined role</t>
  </si>
  <si>
    <t>Need for third party software</t>
  </si>
  <si>
    <t>Solving security incidents</t>
  </si>
  <si>
    <t>Please find further explanation about background and terminology in Background &amp; glossary companion to PvE</t>
  </si>
  <si>
    <t>Keyboard functionality</t>
  </si>
  <si>
    <r>
      <t xml:space="preserve">Multiple users can </t>
    </r>
    <r>
      <rPr>
        <b/>
        <sz val="11"/>
        <rFont val="Calibri"/>
        <family val="2"/>
      </rPr>
      <t>access the system simultaneously</t>
    </r>
    <r>
      <rPr>
        <sz val="11"/>
        <rFont val="Calibri"/>
        <family val="2"/>
      </rPr>
      <t>. The end-user system supports more than 50 concurrent users.</t>
    </r>
  </si>
  <si>
    <t>System provides functionality to enter data easily via keyboard and shortcuts</t>
  </si>
  <si>
    <r>
      <t xml:space="preserve">System has a </t>
    </r>
    <r>
      <rPr>
        <b/>
        <sz val="11"/>
        <rFont val="Calibri"/>
        <family val="2"/>
      </rPr>
      <t>clear tracking system of different versions of the system</t>
    </r>
    <r>
      <rPr>
        <sz val="11"/>
        <rFont val="Calibri"/>
        <family val="2"/>
      </rPr>
      <t>, with version numbers, date published and a user defined description.</t>
    </r>
  </si>
  <si>
    <t>trial fields</t>
  </si>
  <si>
    <t>Select or add trial team members depending on site</t>
  </si>
  <si>
    <t>trial specific e-mail box</t>
  </si>
  <si>
    <t>Non trialspecific site information</t>
  </si>
  <si>
    <t>Importing and exporting functionality</t>
  </si>
  <si>
    <t>A user can have multiple roles, depended on the context (trial)</t>
  </si>
  <si>
    <t>Authentication by active directory</t>
  </si>
  <si>
    <t>Standard trial fields</t>
  </si>
  <si>
    <t>Self defined trial fields</t>
  </si>
  <si>
    <t>amount of trial fields</t>
  </si>
  <si>
    <t>trial identification fields</t>
  </si>
  <si>
    <t>Standard Reports</t>
  </si>
  <si>
    <t>Define flexible roles</t>
  </si>
  <si>
    <t>Obligatory defined roles</t>
  </si>
  <si>
    <r>
      <rPr>
        <b/>
        <sz val="11"/>
        <rFont val="Calibri"/>
        <family val="2"/>
        <scheme val="minor"/>
      </rPr>
      <t>Storage</t>
    </r>
    <r>
      <rPr>
        <sz val="11"/>
        <rFont val="Calibri"/>
        <family val="2"/>
        <scheme val="minor"/>
      </rPr>
      <t xml:space="preserve"> of all</t>
    </r>
    <r>
      <rPr>
        <b/>
        <sz val="11"/>
        <rFont val="Calibri"/>
        <family val="2"/>
        <scheme val="minor"/>
      </rPr>
      <t xml:space="preserve"> relevant trial documentation</t>
    </r>
    <r>
      <rPr>
        <sz val="11"/>
        <rFont val="Calibri"/>
        <family val="2"/>
        <scheme val="minor"/>
      </rPr>
      <t xml:space="preserve"> according to relevant standards and legislation</t>
    </r>
  </si>
  <si>
    <t>Storage of trial documents</t>
  </si>
  <si>
    <t>Standardization of global trial fields</t>
  </si>
  <si>
    <t>Moving related tasks</t>
  </si>
  <si>
    <t>Adjustment of country checklist</t>
  </si>
  <si>
    <t>Monitor progress on country level</t>
  </si>
  <si>
    <t>Add trial team members to site</t>
  </si>
  <si>
    <t>Site documents status</t>
  </si>
  <si>
    <t>Versions in use per site</t>
  </si>
  <si>
    <t>Inactivate site members</t>
  </si>
  <si>
    <r>
      <t>Possiblity to</t>
    </r>
    <r>
      <rPr>
        <b/>
        <sz val="11"/>
        <rFont val="Calibri"/>
        <family val="2"/>
      </rPr>
      <t xml:space="preserve"> inactivate site team</t>
    </r>
    <r>
      <rPr>
        <sz val="11"/>
        <rFont val="Calibri"/>
        <family val="2"/>
      </rPr>
      <t xml:space="preserve"> </t>
    </r>
    <r>
      <rPr>
        <b/>
        <sz val="11"/>
        <rFont val="Calibri"/>
        <family val="2"/>
      </rPr>
      <t xml:space="preserve">member </t>
    </r>
    <r>
      <rPr>
        <sz val="11"/>
        <rFont val="Calibri"/>
        <family val="2"/>
      </rPr>
      <t>for trial, if they no longer are involved in that trial</t>
    </r>
  </si>
  <si>
    <t>Search functionality persons</t>
  </si>
  <si>
    <t>Search functionality sites</t>
  </si>
  <si>
    <r>
      <t>Easily</t>
    </r>
    <r>
      <rPr>
        <b/>
        <sz val="11"/>
        <rFont val="Calibri"/>
        <family val="2"/>
      </rPr>
      <t xml:space="preserve"> add participating trial team members </t>
    </r>
    <r>
      <rPr>
        <sz val="11"/>
        <rFont val="Calibri"/>
        <family val="2"/>
      </rPr>
      <t>on a site level</t>
    </r>
  </si>
  <si>
    <t>Add trial site to trial</t>
  </si>
  <si>
    <t>Person definition</t>
  </si>
  <si>
    <t>Set up template site documents checklist</t>
  </si>
  <si>
    <t>Server location of patient traceble data</t>
  </si>
  <si>
    <t>Financial status / tracking fields</t>
  </si>
  <si>
    <t>Finance per site</t>
  </si>
  <si>
    <t>Finance per trial</t>
  </si>
  <si>
    <t>Connection finance/Oracle EBS (upload)</t>
  </si>
  <si>
    <t>Connection finance/Oracle EBS (download)</t>
  </si>
  <si>
    <t>Contracts, agreements and finance</t>
  </si>
  <si>
    <t>Export report to PDF and excel</t>
  </si>
  <si>
    <t>Informing of parties with reports</t>
  </si>
  <si>
    <t>Person management / Address database</t>
  </si>
  <si>
    <t>Add team member documentation</t>
  </si>
  <si>
    <t>Lay out</t>
  </si>
  <si>
    <t>Not determinable</t>
  </si>
  <si>
    <t>Not logical</t>
  </si>
  <si>
    <t>Neutral</t>
  </si>
  <si>
    <t>Logical</t>
  </si>
  <si>
    <t>What do you think of the main screen lay-out / overview / fields?</t>
  </si>
  <si>
    <t>Defining trial</t>
  </si>
  <si>
    <t>What do you think of the way in which a trial can be defined (please take into account the ease in which the trial is set up, possible usage of templates, etc)?</t>
  </si>
  <si>
    <t>Defining sites</t>
  </si>
  <si>
    <t>Seting up and usage of mile stones and action items</t>
  </si>
  <si>
    <t>What do you think of the way the mile stones are created for a trial, do you have clear to-do lists, action items, easy overview when tasks are due / delayed?</t>
  </si>
  <si>
    <t>Defining patients</t>
  </si>
  <si>
    <t>What do you think of the way in which patients can be defined (please take into account the ease in which a patient is linked to a site and trial, the way in which you can determine the status of the patient, etc)?</t>
  </si>
  <si>
    <t>Defining agreements and finance</t>
  </si>
  <si>
    <t>What do you think of the way in which agreements and finance is determined for a trial (please take into account the ease in which different agreement information is created, the way the financial overview per trial, site and patient is shown, etc)?</t>
  </si>
  <si>
    <t xml:space="preserve">Defining and allocating roles </t>
  </si>
  <si>
    <t>What do you think of the way in which the system supports the definition of different roles and how you allocate these roles to team members within the trial?</t>
  </si>
  <si>
    <t>Defining and viewing reports</t>
  </si>
  <si>
    <t>What do you think of the way in which reports are created and the lay out and readibility of the reports. Do they provide sufficient insight?</t>
  </si>
  <si>
    <t>System should be ready for usages once implemented</t>
  </si>
  <si>
    <t>User panel questions (to be answered by Erasmus MC)</t>
  </si>
  <si>
    <t>To be answered by panel for vendors that are meeting the other criteria (through sand box environment)</t>
  </si>
  <si>
    <t>Dashboard with summary of information on all trials within department</t>
  </si>
  <si>
    <t>Authentication, authorization and security</t>
  </si>
  <si>
    <t>Defining countries</t>
  </si>
  <si>
    <t>What do you think of the way in which countries can be defined (please take into account the ease in which a country is created / the way it is linked to the trial, etc)?</t>
  </si>
  <si>
    <t>What do you think of the way in which sites can be defined (please take into account the ease in which a site is created / the way it is linked to the trial, etc)?</t>
  </si>
  <si>
    <t>General user frienly access</t>
  </si>
  <si>
    <t>What do you think of the user friendlyness of the system, is the system easily accessible and what do you think about the look and feel (self explanatory screens, usage of shortcutkeys, etc)?</t>
  </si>
  <si>
    <t>Defining persons</t>
  </si>
  <si>
    <t>What do you think about the way the persons are defined within the system (please take into account the ease in which a new person can be created / the way a person can be added to a trial, etc)</t>
  </si>
  <si>
    <t>MoSCoW  
Erasmus MC</t>
  </si>
  <si>
    <r>
      <t xml:space="preserve">The system is a </t>
    </r>
    <r>
      <rPr>
        <b/>
        <sz val="11"/>
        <rFont val="Calibri"/>
        <family val="2"/>
      </rPr>
      <t>web application</t>
    </r>
    <r>
      <rPr>
        <sz val="11"/>
        <rFont val="Calibri"/>
        <family val="2"/>
        <scheme val="minor"/>
      </rPr>
      <t>.</t>
    </r>
  </si>
  <si>
    <r>
      <t xml:space="preserve">The system is demonstrably in compliance with general accepted standards for IT-security, such as </t>
    </r>
    <r>
      <rPr>
        <b/>
        <sz val="11"/>
        <rFont val="Calibri"/>
        <family val="2"/>
      </rPr>
      <t>ISO 27001</t>
    </r>
    <r>
      <rPr>
        <sz val="11"/>
        <rFont val="Calibri"/>
        <family val="2"/>
        <scheme val="minor"/>
      </rPr>
      <t xml:space="preserve"> and the Dutch </t>
    </r>
    <r>
      <rPr>
        <b/>
        <sz val="11"/>
        <rFont val="Calibri"/>
        <family val="2"/>
      </rPr>
      <t>NEN7510:2011</t>
    </r>
    <r>
      <rPr>
        <sz val="11"/>
        <rFont val="Calibri"/>
        <family val="2"/>
        <scheme val="minor"/>
      </rPr>
      <t>.</t>
    </r>
  </si>
  <si>
    <r>
      <t xml:space="preserve">The trial environment changes rapidly, this </t>
    </r>
    <r>
      <rPr>
        <b/>
        <sz val="11"/>
        <rFont val="Calibri"/>
        <family val="2"/>
        <scheme val="minor"/>
      </rPr>
      <t>system must be flexible</t>
    </r>
    <r>
      <rPr>
        <sz val="11"/>
        <rFont val="Calibri"/>
        <family val="2"/>
        <scheme val="minor"/>
      </rPr>
      <t xml:space="preserve"> enough to accomodate future functionalities and requirements from clients, internal procedures, new legislation, etc. </t>
    </r>
  </si>
  <si>
    <r>
      <t xml:space="preserve">Hosting of the system takes place in a country that </t>
    </r>
    <r>
      <rPr>
        <b/>
        <sz val="11"/>
        <rFont val="Calibri"/>
        <family val="2"/>
      </rPr>
      <t>complies to the EU Directive 95/46/EC concerning privacy</t>
    </r>
  </si>
  <si>
    <r>
      <t xml:space="preserve"> The system has means and procedures for </t>
    </r>
    <r>
      <rPr>
        <b/>
        <sz val="11"/>
        <rFont val="Calibri"/>
        <family val="2"/>
        <scheme val="minor"/>
      </rPr>
      <t>archiving of data</t>
    </r>
    <r>
      <rPr>
        <sz val="11"/>
        <rFont val="Calibri"/>
        <family val="2"/>
        <scheme val="minor"/>
      </rPr>
      <t>. These means and procedures are in accordance with legislative and regulatory requirements for trial data.</t>
    </r>
  </si>
  <si>
    <r>
      <t xml:space="preserve">System </t>
    </r>
    <r>
      <rPr>
        <b/>
        <sz val="11"/>
        <rFont val="Calibri"/>
        <family val="2"/>
      </rPr>
      <t>tracks all changes on data</t>
    </r>
    <r>
      <rPr>
        <sz val="11"/>
        <rFont val="Calibri"/>
        <family val="2"/>
        <scheme val="minor"/>
      </rPr>
      <t>, with storage of date, time and user account that performed the change.</t>
    </r>
  </si>
  <si>
    <r>
      <rPr>
        <b/>
        <sz val="11"/>
        <rFont val="Calibri"/>
        <family val="2"/>
        <scheme val="minor"/>
      </rPr>
      <t>System is existing with all the MustHave demands incorporated</t>
    </r>
    <r>
      <rPr>
        <sz val="11"/>
        <rFont val="Calibri"/>
        <family val="2"/>
        <scheme val="minor"/>
      </rPr>
      <t>. The ErasmusMC does not seek to purchase a system that needs to be build from scratch.</t>
    </r>
  </si>
  <si>
    <r>
      <t xml:space="preserve">All places where data can be inserted there are </t>
    </r>
    <r>
      <rPr>
        <b/>
        <sz val="11"/>
        <rFont val="Calibri"/>
        <family val="2"/>
        <scheme val="minor"/>
      </rPr>
      <t>e</t>
    </r>
    <r>
      <rPr>
        <b/>
        <sz val="11"/>
        <rFont val="Calibri"/>
        <family val="2"/>
      </rPr>
      <t xml:space="preserve">asily select options </t>
    </r>
    <r>
      <rPr>
        <sz val="11"/>
        <rFont val="Calibri"/>
        <family val="2"/>
        <scheme val="minor"/>
      </rPr>
      <t>by dropdown list, checkboxes, etc.</t>
    </r>
  </si>
  <si>
    <r>
      <rPr>
        <b/>
        <sz val="11"/>
        <rFont val="Calibri"/>
        <family val="2"/>
      </rPr>
      <t xml:space="preserve">Easily search for different variables </t>
    </r>
    <r>
      <rPr>
        <sz val="11"/>
        <rFont val="Calibri"/>
        <family val="2"/>
      </rPr>
      <t>that are present in the system (e.g. search on trial acronyms)</t>
    </r>
  </si>
  <si>
    <r>
      <t xml:space="preserve">If information about trial, site, or trial team member is updated, this should be </t>
    </r>
    <r>
      <rPr>
        <b/>
        <sz val="11"/>
        <rFont val="Calibri"/>
        <family val="2"/>
        <scheme val="minor"/>
      </rPr>
      <t xml:space="preserve">automatically updated across all blocks </t>
    </r>
    <r>
      <rPr>
        <sz val="11"/>
        <rFont val="Calibri"/>
        <family val="2"/>
        <scheme val="minor"/>
      </rPr>
      <t>if this is approved by authorized user (e.g. authorized user can either update name of hospital for specific trial or for all trials)</t>
    </r>
  </si>
  <si>
    <r>
      <t xml:space="preserve">All </t>
    </r>
    <r>
      <rPr>
        <b/>
        <sz val="11"/>
        <rFont val="Calibri"/>
        <family val="2"/>
      </rPr>
      <t xml:space="preserve">data can be imported by means of a webservice or API </t>
    </r>
    <r>
      <rPr>
        <sz val="11"/>
        <rFont val="Calibri"/>
        <family val="2"/>
        <scheme val="minor"/>
      </rPr>
      <t>with functionality provided by the system. For importing data, the system supports a structured data format such as XML or CSV (e.g. eCRF, patient dossier, third party product)</t>
    </r>
  </si>
  <si>
    <r>
      <t xml:space="preserve">All </t>
    </r>
    <r>
      <rPr>
        <b/>
        <sz val="11"/>
        <rFont val="Calibri"/>
        <family val="2"/>
      </rPr>
      <t xml:space="preserve">data stored by the system can be exported by means of standard functionality, webservice </t>
    </r>
    <r>
      <rPr>
        <sz val="11"/>
        <rFont val="Calibri"/>
        <family val="2"/>
        <scheme val="minor"/>
      </rPr>
      <t>or API with functionality provided by the application. For exporting data, the system supports a structured data format such as XML or CSV.</t>
    </r>
  </si>
  <si>
    <r>
      <t xml:space="preserve">Access to diferent studies for a specific user account with one role can be done using </t>
    </r>
    <r>
      <rPr>
        <b/>
        <sz val="11"/>
        <rFont val="Calibri"/>
        <family val="2"/>
      </rPr>
      <t xml:space="preserve">single sign on </t>
    </r>
  </si>
  <si>
    <r>
      <t xml:space="preserve">The supplier guarantees to deliver </t>
    </r>
    <r>
      <rPr>
        <b/>
        <sz val="11"/>
        <rFont val="Calibri"/>
        <family val="2"/>
      </rPr>
      <t>service and maintenance for at least ten years</t>
    </r>
    <r>
      <rPr>
        <sz val="11"/>
        <rFont val="Calibri"/>
        <family val="2"/>
        <scheme val="minor"/>
      </rPr>
      <t>, calculated from the start of agreement.</t>
    </r>
  </si>
  <si>
    <r>
      <t>The supplier delivers on</t>
    </r>
    <r>
      <rPr>
        <b/>
        <sz val="11"/>
        <rFont val="Calibri"/>
        <family val="2"/>
      </rPr>
      <t xml:space="preserve"> regular basis updates and upgrades </t>
    </r>
    <r>
      <rPr>
        <sz val="11"/>
        <rFont val="Calibri"/>
        <family val="2"/>
        <scheme val="minor"/>
      </rPr>
      <t>for the system. Updates and upgrades are included within the maintenance yearly fee.</t>
    </r>
  </si>
  <si>
    <r>
      <t xml:space="preserve">Updates and </t>
    </r>
    <r>
      <rPr>
        <b/>
        <sz val="11"/>
        <rFont val="Calibri"/>
        <family val="2"/>
      </rPr>
      <t xml:space="preserve">upgrades may never lead to degradation </t>
    </r>
    <r>
      <rPr>
        <sz val="11"/>
        <rFont val="Calibri"/>
        <family val="2"/>
        <scheme val="minor"/>
      </rPr>
      <t>of the functionality of the system. The supplier guarantees that all demands written in this list
of demands are upheld after updates and upgrades are installed.</t>
    </r>
  </si>
  <si>
    <r>
      <t xml:space="preserve">The Erasmus MC can choose to </t>
    </r>
    <r>
      <rPr>
        <b/>
        <sz val="11"/>
        <rFont val="Calibri"/>
        <family val="2"/>
      </rPr>
      <t>skip at least one upgrade</t>
    </r>
    <r>
      <rPr>
        <sz val="11"/>
        <rFont val="Calibri"/>
        <family val="2"/>
        <scheme val="minor"/>
      </rPr>
      <t>. This doesn't result in the diminishment of guarantees by the supplier.</t>
    </r>
  </si>
  <si>
    <r>
      <t>The</t>
    </r>
    <r>
      <rPr>
        <b/>
        <sz val="11"/>
        <rFont val="Calibri"/>
        <family val="2"/>
      </rPr>
      <t xml:space="preserve"> SLA is an integral part of the agreement</t>
    </r>
    <r>
      <rPr>
        <sz val="11"/>
        <rFont val="Calibri"/>
        <family val="2"/>
        <scheme val="minor"/>
      </rPr>
      <t>. Due to the importance of the SLA, a mutual agreement can not be made without an agreement on the SLA.</t>
    </r>
  </si>
  <si>
    <r>
      <rPr>
        <b/>
        <sz val="11"/>
        <rFont val="Calibri"/>
        <family val="2"/>
        <scheme val="minor"/>
      </rPr>
      <t>Information concerning ErasmusMC is not presented</t>
    </r>
    <r>
      <rPr>
        <sz val="11"/>
        <rFont val="Calibri"/>
        <family val="2"/>
        <scheme val="minor"/>
      </rPr>
      <t xml:space="preserve"> to third parties without previous approval of the ErasmusMC.</t>
    </r>
  </si>
  <si>
    <r>
      <t>Processes for Configuration Management, Incident Management, Problem Management and Change Management are in place (</t>
    </r>
    <r>
      <rPr>
        <b/>
        <sz val="11"/>
        <rFont val="Calibri"/>
        <family val="2"/>
      </rPr>
      <t>SOPs present for all management procedures</t>
    </r>
    <r>
      <rPr>
        <sz val="11"/>
        <rFont val="Calibri"/>
        <family val="2"/>
        <scheme val="minor"/>
      </rPr>
      <t>).</t>
    </r>
  </si>
  <si>
    <r>
      <rPr>
        <sz val="11"/>
        <rFont val="Calibri"/>
        <family val="2"/>
      </rPr>
      <t xml:space="preserve">Possibility to </t>
    </r>
    <r>
      <rPr>
        <b/>
        <sz val="11"/>
        <rFont val="Calibri"/>
        <family val="2"/>
      </rPr>
      <t>define</t>
    </r>
    <r>
      <rPr>
        <sz val="11"/>
        <rFont val="Calibri"/>
        <family val="2"/>
      </rPr>
      <t xml:space="preserve"> </t>
    </r>
    <r>
      <rPr>
        <b/>
        <sz val="11"/>
        <rFont val="Calibri"/>
        <family val="2"/>
      </rPr>
      <t>flexible roles</t>
    </r>
  </si>
  <si>
    <r>
      <rPr>
        <sz val="11"/>
        <rFont val="Calibri"/>
        <family val="2"/>
      </rPr>
      <t>Possibility to</t>
    </r>
    <r>
      <rPr>
        <b/>
        <sz val="11"/>
        <rFont val="Calibri"/>
        <family val="2"/>
      </rPr>
      <t xml:space="preserve"> define users through webservice / API</t>
    </r>
  </si>
  <si>
    <r>
      <t xml:space="preserve">The application is only </t>
    </r>
    <r>
      <rPr>
        <b/>
        <sz val="11"/>
        <rFont val="Calibri"/>
        <family val="2"/>
      </rPr>
      <t>accessible for authorized users</t>
    </r>
    <r>
      <rPr>
        <sz val="11"/>
        <rFont val="Calibri"/>
        <family val="2"/>
        <scheme val="minor"/>
      </rPr>
      <t>. Identification and authorisation is done by means of username and password.</t>
    </r>
  </si>
  <si>
    <r>
      <rPr>
        <b/>
        <sz val="11"/>
        <rFont val="Calibri"/>
        <family val="2"/>
      </rPr>
      <t>Strong authentication</t>
    </r>
    <r>
      <rPr>
        <sz val="11"/>
        <rFont val="Calibri"/>
        <family val="2"/>
        <scheme val="minor"/>
      </rPr>
      <t xml:space="preserve"> supported by the system (minimal length 8 characters, combination of digits, characters and at least one special character).</t>
    </r>
  </si>
  <si>
    <r>
      <rPr>
        <sz val="11"/>
        <rFont val="Calibri"/>
        <family val="2"/>
      </rPr>
      <t xml:space="preserve">System supports </t>
    </r>
    <r>
      <rPr>
        <b/>
        <sz val="11"/>
        <rFont val="Calibri"/>
        <family val="2"/>
      </rPr>
      <t>authentication by Active Directory</t>
    </r>
  </si>
  <si>
    <r>
      <t xml:space="preserve">System </t>
    </r>
    <r>
      <rPr>
        <b/>
        <sz val="11"/>
        <rFont val="Calibri"/>
        <family val="2"/>
      </rPr>
      <t>prohibits unlimited login attempts</t>
    </r>
    <r>
      <rPr>
        <sz val="11"/>
        <rFont val="Calibri"/>
        <family val="2"/>
        <scheme val="minor"/>
      </rPr>
      <t xml:space="preserve"> (configurable amount of login attempts).</t>
    </r>
  </si>
  <si>
    <r>
      <t>Password storage using</t>
    </r>
    <r>
      <rPr>
        <b/>
        <sz val="11"/>
        <rFont val="Calibri"/>
        <family val="2"/>
      </rPr>
      <t xml:space="preserve"> one-way hashing encryption,</t>
    </r>
    <r>
      <rPr>
        <sz val="11"/>
        <rFont val="Calibri"/>
        <family val="2"/>
        <scheme val="minor"/>
      </rPr>
      <t xml:space="preserve"> including salt.</t>
    </r>
  </si>
  <si>
    <r>
      <t xml:space="preserve">Secure mechanism for users to </t>
    </r>
    <r>
      <rPr>
        <b/>
        <sz val="11"/>
        <rFont val="Calibri"/>
        <family val="2"/>
      </rPr>
      <t>change and reset password (without necessity of system administrator)</t>
    </r>
  </si>
  <si>
    <r>
      <rPr>
        <b/>
        <sz val="11"/>
        <rFont val="Calibri"/>
        <family val="2"/>
      </rPr>
      <t xml:space="preserve">Automatic log-off / locking </t>
    </r>
    <r>
      <rPr>
        <sz val="11"/>
        <rFont val="Calibri"/>
        <family val="2"/>
        <scheme val="minor"/>
      </rPr>
      <t xml:space="preserve">in case of a period of configurable inactivity </t>
    </r>
  </si>
  <si>
    <r>
      <t>Guidelines and procedures for the registration and</t>
    </r>
    <r>
      <rPr>
        <b/>
        <sz val="11"/>
        <rFont val="Calibri"/>
        <family val="2"/>
        <scheme val="minor"/>
      </rPr>
      <t xml:space="preserve"> solving of security incidents </t>
    </r>
    <r>
      <rPr>
        <sz val="11"/>
        <rFont val="Calibri"/>
        <family val="2"/>
        <scheme val="minor"/>
      </rPr>
      <t>are stated in writing.</t>
    </r>
  </si>
  <si>
    <r>
      <t xml:space="preserve">Possibility to </t>
    </r>
    <r>
      <rPr>
        <b/>
        <sz val="11"/>
        <rFont val="Calibri"/>
        <family val="2"/>
        <scheme val="minor"/>
      </rPr>
      <t>implement changes in function / roles in the system</t>
    </r>
    <r>
      <rPr>
        <sz val="11"/>
        <rFont val="Calibri"/>
        <family val="2"/>
        <scheme val="minor"/>
      </rPr>
      <t>, that are defined in the Identity and Access Management System of the ErasmusMC</t>
    </r>
  </si>
  <si>
    <r>
      <t xml:space="preserve">Trial </t>
    </r>
    <r>
      <rPr>
        <b/>
        <sz val="11"/>
        <rFont val="Calibri"/>
        <family val="2"/>
        <scheme val="minor"/>
      </rPr>
      <t>fields should be self definable</t>
    </r>
    <r>
      <rPr>
        <sz val="11"/>
        <rFont val="Calibri"/>
        <family val="2"/>
        <scheme val="minor"/>
      </rPr>
      <t xml:space="preserve"> (authorization depended), should be adjustable per department, and it should be possible to identify mandatory / optional fields.</t>
    </r>
  </si>
  <si>
    <r>
      <t xml:space="preserve">Possibility to have a </t>
    </r>
    <r>
      <rPr>
        <b/>
        <sz val="11"/>
        <rFont val="Calibri"/>
        <family val="2"/>
        <scheme val="minor"/>
      </rPr>
      <t>standard list of global fields</t>
    </r>
    <r>
      <rPr>
        <sz val="11"/>
        <rFont val="Calibri"/>
        <family val="2"/>
        <scheme val="minor"/>
      </rPr>
      <t xml:space="preserve"> that should be present, independent of department, for example because they are needed for regulatory requirements.</t>
    </r>
  </si>
  <si>
    <r>
      <rPr>
        <b/>
        <sz val="11"/>
        <rFont val="Calibri"/>
        <family val="2"/>
        <scheme val="minor"/>
      </rPr>
      <t>Self defined fields</t>
    </r>
    <r>
      <rPr>
        <sz val="11"/>
        <rFont val="Calibri"/>
        <family val="2"/>
        <scheme val="minor"/>
      </rPr>
      <t xml:space="preserve"> can be entered through definable drop down fields, date fields, numeric fields, checkbox fields, radiobutton fields, text fields by authorized user.</t>
    </r>
  </si>
  <si>
    <r>
      <rPr>
        <b/>
        <sz val="11"/>
        <rFont val="Calibri"/>
        <family val="2"/>
        <scheme val="minor"/>
      </rPr>
      <t xml:space="preserve">At least 1000 fields </t>
    </r>
    <r>
      <rPr>
        <sz val="11"/>
        <rFont val="Calibri"/>
        <family val="2"/>
        <scheme val="minor"/>
      </rPr>
      <t>should be definable by authorized user.</t>
    </r>
  </si>
  <si>
    <r>
      <rPr>
        <b/>
        <sz val="11"/>
        <rFont val="Calibri"/>
        <family val="2"/>
        <scheme val="minor"/>
      </rPr>
      <t>Trial identification fields (accronyms) can be defined on a department level,</t>
    </r>
    <r>
      <rPr>
        <sz val="11"/>
        <rFont val="Calibri"/>
        <family val="2"/>
        <scheme val="minor"/>
      </rPr>
      <t xml:space="preserve"> each department should be able to define their own identifying fields.</t>
    </r>
  </si>
  <si>
    <r>
      <rPr>
        <b/>
        <sz val="11"/>
        <rFont val="Calibri"/>
        <family val="2"/>
        <scheme val="minor"/>
      </rPr>
      <t xml:space="preserve">Exampels of standard trial fields:
</t>
    </r>
    <r>
      <rPr>
        <sz val="11"/>
        <rFont val="Calibri"/>
        <family val="2"/>
        <scheme val="minor"/>
      </rPr>
      <t>- Sponsor of trial
- Trial status (in preparation / open for inclusion / trial on hold / closed for inclusion patients on treatment / all patients in FU / closed for FU / short term archive / long term archive / destroyed)
- Submision status ( submission prepared / done / approved)
- Monitor risk (high / medium / low)
- Data safety monitoring board  (if yes, when safety analysis)
- Trial treatment (options for medication, intervention, device or combination)
- Randomisation or only registration
- In case of randomisation: number (e.g. second randomisation), moments and method of randomisation, treatment arms
- Blinded/not blinded
- All dose levels according to protocol and option to select current dose level
- Phase of the trial (I / II / III/ IV)
- Dose escalation
- Dose expansion
- If trial uses cohorts: cohort size and number of available slots for which sites
- Single center / multi center
- Sponsor study / intergroup study
- Contract (in preparation /  contract signed)</t>
    </r>
  </si>
  <si>
    <r>
      <t xml:space="preserve">Possibility to store </t>
    </r>
    <r>
      <rPr>
        <b/>
        <sz val="11"/>
        <rFont val="Calibri"/>
        <family val="2"/>
        <scheme val="minor"/>
      </rPr>
      <t>trial specific information in a structured manner</t>
    </r>
    <r>
      <rPr>
        <sz val="11"/>
        <rFont val="Calibri"/>
        <family val="2"/>
        <scheme val="minor"/>
      </rPr>
      <t xml:space="preserve">, so that it can be </t>
    </r>
    <r>
      <rPr>
        <b/>
        <sz val="11"/>
        <rFont val="Calibri"/>
        <family val="2"/>
        <scheme val="minor"/>
      </rPr>
      <t>used for searching and reporting</t>
    </r>
    <r>
      <rPr>
        <sz val="11"/>
        <rFont val="Calibri"/>
        <family val="2"/>
        <scheme val="minor"/>
      </rPr>
      <t>.</t>
    </r>
  </si>
  <si>
    <r>
      <t>The system should have a set of</t>
    </r>
    <r>
      <rPr>
        <b/>
        <sz val="11"/>
        <rFont val="Calibri"/>
        <family val="2"/>
        <scheme val="minor"/>
      </rPr>
      <t xml:space="preserve"> generic milestones, and milestones should be definable</t>
    </r>
    <r>
      <rPr>
        <sz val="11"/>
        <rFont val="Calibri"/>
        <family val="2"/>
        <scheme val="minor"/>
      </rPr>
      <t xml:space="preserve"> (for example First Patient In, Last Patient Out, (interim) analyses).</t>
    </r>
  </si>
  <si>
    <r>
      <rPr>
        <b/>
        <sz val="11"/>
        <rFont val="Calibri"/>
        <family val="2"/>
        <scheme val="minor"/>
      </rPr>
      <t>Milestones/timelines can be tracked</t>
    </r>
    <r>
      <rPr>
        <sz val="11"/>
        <rFont val="Calibri"/>
        <family val="2"/>
        <scheme val="minor"/>
      </rPr>
      <t xml:space="preserve"> and progress can be monitored</t>
    </r>
  </si>
  <si>
    <r>
      <t>Possibility to</t>
    </r>
    <r>
      <rPr>
        <b/>
        <sz val="11"/>
        <rFont val="Calibri"/>
        <family val="2"/>
        <scheme val="minor"/>
      </rPr>
      <t xml:space="preserve"> plan tasks </t>
    </r>
    <r>
      <rPr>
        <sz val="11"/>
        <rFont val="Calibri"/>
        <family val="2"/>
        <scheme val="minor"/>
      </rPr>
      <t xml:space="preserve"> (task target dates, modified target dates, end dates, responsible persons)</t>
    </r>
  </si>
  <si>
    <r>
      <rPr>
        <b/>
        <sz val="11"/>
        <rFont val="Calibri"/>
        <family val="2"/>
        <scheme val="minor"/>
      </rPr>
      <t>Templates of defined tasks</t>
    </r>
    <r>
      <rPr>
        <sz val="11"/>
        <rFont val="Calibri"/>
        <family val="2"/>
        <scheme val="minor"/>
      </rPr>
      <t xml:space="preserve"> (defined per department) is available for usage</t>
    </r>
  </si>
  <si>
    <r>
      <t>A</t>
    </r>
    <r>
      <rPr>
        <b/>
        <sz val="11"/>
        <rFont val="Calibri"/>
        <family val="2"/>
        <scheme val="minor"/>
      </rPr>
      <t xml:space="preserve"> flag </t>
    </r>
    <r>
      <rPr>
        <sz val="11"/>
        <rFont val="Calibri"/>
        <family val="2"/>
        <scheme val="minor"/>
      </rPr>
      <t xml:space="preserve">(or some sort of clear indication)should show </t>
    </r>
    <r>
      <rPr>
        <b/>
        <sz val="11"/>
        <rFont val="Calibri"/>
        <family val="2"/>
        <scheme val="minor"/>
      </rPr>
      <t>when running off track</t>
    </r>
    <r>
      <rPr>
        <sz val="11"/>
        <rFont val="Calibri"/>
        <family val="2"/>
        <scheme val="minor"/>
      </rPr>
      <t>/timelines passed</t>
    </r>
  </si>
  <si>
    <r>
      <t>Timelines/</t>
    </r>
    <r>
      <rPr>
        <b/>
        <sz val="11"/>
        <rFont val="Calibri"/>
        <family val="2"/>
        <scheme val="minor"/>
      </rPr>
      <t>milestones displayed graphically</t>
    </r>
    <r>
      <rPr>
        <sz val="11"/>
        <rFont val="Calibri"/>
        <family val="2"/>
        <scheme val="minor"/>
      </rPr>
      <t xml:space="preserve"> (e.g. in a gantt-chart)</t>
    </r>
  </si>
  <si>
    <r>
      <t>The</t>
    </r>
    <r>
      <rPr>
        <b/>
        <sz val="11"/>
        <rFont val="Calibri"/>
        <family val="2"/>
        <scheme val="minor"/>
      </rPr>
      <t xml:space="preserve"> progress of a project should be tracked for timelines, resources, budget </t>
    </r>
    <r>
      <rPr>
        <sz val="11"/>
        <rFont val="Calibri"/>
        <family val="2"/>
        <scheme val="minor"/>
      </rPr>
      <t>(track if defined tasks are completed within the ranges for timelines, resources, budget)</t>
    </r>
  </si>
  <si>
    <r>
      <rPr>
        <b/>
        <sz val="11"/>
        <rFont val="Calibri"/>
        <family val="2"/>
        <scheme val="minor"/>
      </rPr>
      <t>Related tasks can be defined</t>
    </r>
    <r>
      <rPr>
        <sz val="11"/>
        <rFont val="Calibri"/>
        <family val="2"/>
        <scheme val="minor"/>
      </rPr>
      <t xml:space="preserve"> and its relation should be visible. </t>
    </r>
  </si>
  <si>
    <r>
      <rPr>
        <b/>
        <sz val="11"/>
        <rFont val="Calibri"/>
        <family val="2"/>
        <scheme val="minor"/>
      </rPr>
      <t xml:space="preserve">Related tasks shift together </t>
    </r>
    <r>
      <rPr>
        <sz val="11"/>
        <rFont val="Calibri"/>
        <family val="2"/>
        <scheme val="minor"/>
      </rPr>
      <t>when timelines are changed</t>
    </r>
  </si>
  <si>
    <r>
      <t xml:space="preserve">Easily select which </t>
    </r>
    <r>
      <rPr>
        <b/>
        <sz val="11"/>
        <rFont val="Calibri"/>
        <family val="2"/>
        <scheme val="minor"/>
      </rPr>
      <t>global roles are applicable</t>
    </r>
    <r>
      <rPr>
        <sz val="11"/>
        <rFont val="Calibri"/>
        <family val="2"/>
        <scheme val="minor"/>
      </rPr>
      <t xml:space="preserve"> in the trial</t>
    </r>
  </si>
  <si>
    <r>
      <t xml:space="preserve">Indicate which </t>
    </r>
    <r>
      <rPr>
        <b/>
        <sz val="11"/>
        <rFont val="Calibri"/>
        <family val="2"/>
        <scheme val="minor"/>
      </rPr>
      <t>roles are obligatory</t>
    </r>
    <r>
      <rPr>
        <sz val="11"/>
        <rFont val="Calibri"/>
        <family val="2"/>
        <scheme val="minor"/>
      </rPr>
      <t xml:space="preserve"> within a trial (e.g. Principal investigator, Trial manager, Data manager, etc).</t>
    </r>
  </si>
  <si>
    <r>
      <t>Easy mailing list compilation</t>
    </r>
    <r>
      <rPr>
        <sz val="11"/>
        <rFont val="Calibri"/>
        <family val="2"/>
      </rPr>
      <t xml:space="preserve"> (e.g. select all email addresses of the Data Safety Monitoring Board Members of the trial)</t>
    </r>
  </si>
  <si>
    <r>
      <t xml:space="preserve">Send e-mail to trial team members </t>
    </r>
    <r>
      <rPr>
        <sz val="11"/>
        <rFont val="Calibri"/>
        <family val="2"/>
        <scheme val="minor"/>
      </rPr>
      <t>with certain role(s)</t>
    </r>
  </si>
  <si>
    <r>
      <t xml:space="preserve">Possibility to </t>
    </r>
    <r>
      <rPr>
        <b/>
        <sz val="11"/>
        <rFont val="Calibri"/>
        <family val="2"/>
        <scheme val="minor"/>
      </rPr>
      <t>send e-mails from a trial specific e-mail box</t>
    </r>
  </si>
  <si>
    <r>
      <rPr>
        <b/>
        <sz val="11"/>
        <rFont val="Calibri"/>
        <family val="2"/>
        <scheme val="minor"/>
      </rPr>
      <t>Log l</t>
    </r>
    <r>
      <rPr>
        <b/>
        <sz val="11"/>
        <rFont val="Calibri"/>
        <family val="2"/>
      </rPr>
      <t xml:space="preserve">ocation </t>
    </r>
    <r>
      <rPr>
        <sz val="11"/>
        <rFont val="Calibri"/>
        <family val="2"/>
        <scheme val="minor"/>
      </rPr>
      <t>where the different</t>
    </r>
    <r>
      <rPr>
        <b/>
        <sz val="11"/>
        <rFont val="Calibri"/>
        <family val="2"/>
      </rPr>
      <t xml:space="preserve"> files</t>
    </r>
    <r>
      <rPr>
        <sz val="11"/>
        <rFont val="Calibri"/>
        <family val="2"/>
        <scheme val="minor"/>
      </rPr>
      <t xml:space="preserve"> are stored, either on paper or digital</t>
    </r>
  </si>
  <si>
    <r>
      <rPr>
        <sz val="11"/>
        <rFont val="Calibri"/>
        <family val="2"/>
        <scheme val="minor"/>
      </rPr>
      <t xml:space="preserve">Abbility to </t>
    </r>
    <r>
      <rPr>
        <b/>
        <sz val="11"/>
        <rFont val="Calibri"/>
        <family val="2"/>
        <scheme val="minor"/>
      </rPr>
      <t xml:space="preserve">file e-mails </t>
    </r>
    <r>
      <rPr>
        <sz val="11"/>
        <rFont val="Calibri"/>
        <family val="2"/>
        <scheme val="minor"/>
      </rPr>
      <t>in a structural way</t>
    </r>
  </si>
  <si>
    <r>
      <t xml:space="preserve">Creation of </t>
    </r>
    <r>
      <rPr>
        <b/>
        <sz val="11"/>
        <rFont val="Calibri"/>
        <family val="2"/>
        <scheme val="minor"/>
      </rPr>
      <t>country activation checklist</t>
    </r>
    <r>
      <rPr>
        <sz val="11"/>
        <rFont val="Calibri"/>
        <family val="2"/>
        <scheme val="minor"/>
      </rPr>
      <t xml:space="preserve"> (checklist to see if all documents / procedures are present to start up country) either by selecting template or defining one for the trial</t>
    </r>
  </si>
  <si>
    <r>
      <t xml:space="preserve">Template </t>
    </r>
    <r>
      <rPr>
        <b/>
        <sz val="11"/>
        <rFont val="Calibri"/>
        <family val="2"/>
      </rPr>
      <t>country checklists can be adjusted</t>
    </r>
    <r>
      <rPr>
        <sz val="11"/>
        <rFont val="Calibri"/>
        <family val="2"/>
      </rPr>
      <t xml:space="preserve"> or has the option to select that a certain document/procedure is not applicable</t>
    </r>
  </si>
  <si>
    <r>
      <t xml:space="preserve">Possibility to </t>
    </r>
    <r>
      <rPr>
        <b/>
        <sz val="11"/>
        <rFont val="Calibri"/>
        <family val="2"/>
        <scheme val="minor"/>
      </rPr>
      <t xml:space="preserve">monitor progress and activation of participating countries </t>
    </r>
    <r>
      <rPr>
        <sz val="11"/>
        <rFont val="Calibri"/>
        <family val="2"/>
        <scheme val="minor"/>
      </rPr>
      <t>(e.g. indicate if country insurance, monitoring, pharmacy, central lab is sorted)</t>
    </r>
  </si>
  <si>
    <r>
      <t xml:space="preserve">Possibility to register which </t>
    </r>
    <r>
      <rPr>
        <b/>
        <sz val="11"/>
        <rFont val="Calibri"/>
        <family val="2"/>
        <scheme val="minor"/>
      </rPr>
      <t>version of a document</t>
    </r>
    <r>
      <rPr>
        <sz val="11"/>
        <rFont val="Calibri"/>
        <family val="2"/>
        <scheme val="minor"/>
      </rPr>
      <t xml:space="preserve"> (for example protocol) is in use for a specific country.</t>
    </r>
  </si>
  <si>
    <r>
      <t xml:space="preserve">Simple </t>
    </r>
    <r>
      <rPr>
        <b/>
        <sz val="11"/>
        <rFont val="Calibri"/>
        <family val="2"/>
        <scheme val="minor"/>
      </rPr>
      <t>site definition through a global master table</t>
    </r>
    <r>
      <rPr>
        <sz val="11"/>
        <rFont val="Calibri"/>
        <family val="2"/>
        <scheme val="minor"/>
      </rPr>
      <t xml:space="preserve"> with all sites  (main contact data is collected: site name, accronym, department names, visit address, postal address, country, etc), with sufficient amount of characters per field.</t>
    </r>
  </si>
  <si>
    <r>
      <t xml:space="preserve">Possibility to </t>
    </r>
    <r>
      <rPr>
        <b/>
        <sz val="11"/>
        <rFont val="Calibri"/>
        <family val="2"/>
        <scheme val="minor"/>
      </rPr>
      <t>store site specific information in a structured manner</t>
    </r>
    <r>
      <rPr>
        <sz val="11"/>
        <rFont val="Calibri"/>
        <family val="2"/>
        <scheme val="minor"/>
      </rPr>
      <t>, so that it can be used for searching and site selection (e.g. academic or peripheral site, has PET-CT scan available, etc).</t>
    </r>
  </si>
  <si>
    <r>
      <t xml:space="preserve">Site members can </t>
    </r>
    <r>
      <rPr>
        <b/>
        <sz val="11"/>
        <rFont val="Calibri"/>
        <family val="2"/>
      </rPr>
      <t>maintain and update contact adress lists themselves</t>
    </r>
  </si>
  <si>
    <r>
      <rPr>
        <b/>
        <sz val="11"/>
        <rFont val="Calibri"/>
        <family val="2"/>
        <scheme val="minor"/>
      </rPr>
      <t xml:space="preserve">Easily search for sites in </t>
    </r>
    <r>
      <rPr>
        <sz val="11"/>
        <rFont val="Calibri"/>
        <family val="2"/>
        <scheme val="minor"/>
      </rPr>
      <t xml:space="preserve">global master table </t>
    </r>
    <r>
      <rPr>
        <b/>
        <sz val="11"/>
        <rFont val="Calibri"/>
        <family val="2"/>
        <scheme val="minor"/>
      </rPr>
      <t>(</t>
    </r>
    <r>
      <rPr>
        <sz val="11"/>
        <rFont val="Calibri"/>
        <family val="2"/>
        <scheme val="minor"/>
      </rPr>
      <t>e.g. by using site name or city)</t>
    </r>
  </si>
  <si>
    <r>
      <t xml:space="preserve">Possibility to </t>
    </r>
    <r>
      <rPr>
        <b/>
        <sz val="11"/>
        <rFont val="Calibri"/>
        <family val="2"/>
        <scheme val="minor"/>
      </rPr>
      <t>send out a feasibility checklist</t>
    </r>
    <r>
      <rPr>
        <sz val="11"/>
        <rFont val="Calibri"/>
        <family val="2"/>
        <scheme val="minor"/>
      </rPr>
      <t xml:space="preserve"> to a site, per trial. Register dates sent out and receival of response. Feasibility checklists can be self defined.
</t>
    </r>
  </si>
  <si>
    <r>
      <t xml:space="preserve">Easily </t>
    </r>
    <r>
      <rPr>
        <b/>
        <sz val="11"/>
        <rFont val="Calibri"/>
        <family val="2"/>
        <scheme val="minor"/>
      </rPr>
      <t>link a site to a specific trial</t>
    </r>
    <r>
      <rPr>
        <sz val="11"/>
        <rFont val="Calibri"/>
        <family val="2"/>
        <scheme val="minor"/>
      </rPr>
      <t>.</t>
    </r>
  </si>
  <si>
    <r>
      <t xml:space="preserve">Option to indicate </t>
    </r>
    <r>
      <rPr>
        <b/>
        <sz val="11"/>
        <rFont val="Calibri"/>
        <family val="2"/>
      </rPr>
      <t>trial status</t>
    </r>
    <r>
      <rPr>
        <sz val="11"/>
        <rFont val="Calibri"/>
        <family val="2"/>
        <scheme val="minor"/>
      </rPr>
      <t xml:space="preserve"> as defined at the standard trial fields for each </t>
    </r>
    <r>
      <rPr>
        <b/>
        <sz val="11"/>
        <rFont val="Calibri"/>
        <family val="2"/>
      </rPr>
      <t>participating site</t>
    </r>
  </si>
  <si>
    <r>
      <t xml:space="preserve">Add </t>
    </r>
    <r>
      <rPr>
        <b/>
        <sz val="11"/>
        <rFont val="Calibri"/>
        <family val="2"/>
        <scheme val="minor"/>
      </rPr>
      <t>date to trial status</t>
    </r>
    <r>
      <rPr>
        <sz val="11"/>
        <rFont val="Calibri"/>
        <family val="2"/>
        <scheme val="minor"/>
      </rPr>
      <t xml:space="preserve"> per site</t>
    </r>
  </si>
  <si>
    <r>
      <t xml:space="preserve">Set up a </t>
    </r>
    <r>
      <rPr>
        <b/>
        <sz val="11"/>
        <rFont val="Calibri"/>
        <family val="2"/>
        <scheme val="minor"/>
      </rPr>
      <t>list of site documents</t>
    </r>
    <r>
      <rPr>
        <sz val="11"/>
        <rFont val="Calibri"/>
        <family val="2"/>
        <scheme val="minor"/>
      </rPr>
      <t xml:space="preserve"> (e.g. local investigator signature page, protocol, board of directors approval, cv's)</t>
    </r>
    <r>
      <rPr>
        <b/>
        <sz val="11"/>
        <rFont val="Calibri"/>
        <family val="2"/>
        <scheme val="minor"/>
      </rPr>
      <t xml:space="preserve"> which can contain an indication if present or not, and a status </t>
    </r>
    <r>
      <rPr>
        <sz val="11"/>
        <rFont val="Calibri"/>
        <family val="2"/>
        <scheme val="minor"/>
      </rPr>
      <t>(for example Draft, Final, Signed, etc)</t>
    </r>
  </si>
  <si>
    <r>
      <rPr>
        <b/>
        <sz val="11"/>
        <rFont val="Calibri"/>
        <family val="2"/>
        <scheme val="minor"/>
      </rPr>
      <t>Uploading site documents by site or trialmanager or country coordinator or site coordinator</t>
    </r>
    <r>
      <rPr>
        <sz val="11"/>
        <rFont val="Calibri"/>
        <family val="2"/>
        <scheme val="minor"/>
      </rPr>
      <t xml:space="preserve"> and possibility to set status </t>
    </r>
  </si>
  <si>
    <r>
      <t xml:space="preserve">Easily </t>
    </r>
    <r>
      <rPr>
        <b/>
        <sz val="11"/>
        <rFont val="Calibri"/>
        <family val="2"/>
        <scheme val="minor"/>
      </rPr>
      <t>review status of available documentation</t>
    </r>
    <r>
      <rPr>
        <sz val="11"/>
        <rFont val="Calibri"/>
        <family val="2"/>
        <scheme val="minor"/>
      </rPr>
      <t xml:space="preserve"> by site</t>
    </r>
  </si>
  <si>
    <r>
      <t xml:space="preserve">Possibility to </t>
    </r>
    <r>
      <rPr>
        <b/>
        <sz val="11"/>
        <rFont val="Calibri"/>
        <family val="2"/>
        <scheme val="minor"/>
      </rPr>
      <t>register which version of a document</t>
    </r>
    <r>
      <rPr>
        <sz val="11"/>
        <rFont val="Calibri"/>
        <family val="2"/>
        <scheme val="minor"/>
      </rPr>
      <t xml:space="preserve"> (for example ICF) </t>
    </r>
    <r>
      <rPr>
        <b/>
        <sz val="11"/>
        <rFont val="Calibri"/>
        <family val="2"/>
        <scheme val="minor"/>
      </rPr>
      <t xml:space="preserve">is in use </t>
    </r>
    <r>
      <rPr>
        <sz val="11"/>
        <rFont val="Calibri"/>
        <family val="2"/>
        <scheme val="minor"/>
      </rPr>
      <t>for a specific site</t>
    </r>
  </si>
  <si>
    <r>
      <t>Possibility to</t>
    </r>
    <r>
      <rPr>
        <b/>
        <sz val="11"/>
        <rFont val="Calibri"/>
        <family val="2"/>
        <scheme val="minor"/>
      </rPr>
      <t xml:space="preserve"> insert monitoring visit dates</t>
    </r>
  </si>
  <si>
    <r>
      <t>Possibility to</t>
    </r>
    <r>
      <rPr>
        <b/>
        <sz val="11"/>
        <rFont val="Calibri"/>
        <family val="2"/>
        <scheme val="minor"/>
      </rPr>
      <t xml:space="preserve"> link contact database with e-CRF</t>
    </r>
    <r>
      <rPr>
        <sz val="11"/>
        <rFont val="Calibri"/>
        <family val="2"/>
        <scheme val="minor"/>
      </rPr>
      <t>, to send notifiations to trial team members with a specific role (e.g. if patient is screened, notify local cytogeneticist to send in cytogenetic data).</t>
    </r>
  </si>
  <si>
    <r>
      <rPr>
        <b/>
        <sz val="11"/>
        <rFont val="Calibri"/>
        <family val="2"/>
        <scheme val="minor"/>
      </rPr>
      <t>Site activation checklist</t>
    </r>
    <r>
      <rPr>
        <sz val="11"/>
        <rFont val="Calibri"/>
        <family val="2"/>
        <scheme val="minor"/>
      </rPr>
      <t xml:space="preserve"> (checklist if all documents present central and at site). This checklists can be self defined (authorization depended)</t>
    </r>
  </si>
  <si>
    <r>
      <rPr>
        <b/>
        <sz val="11"/>
        <rFont val="Calibri"/>
        <family val="2"/>
        <scheme val="minor"/>
      </rPr>
      <t xml:space="preserve">Site closure checklist </t>
    </r>
    <r>
      <rPr>
        <sz val="11"/>
        <rFont val="Calibri"/>
        <family val="2"/>
        <scheme val="minor"/>
      </rPr>
      <t xml:space="preserve"> (checklist if all documents present central and at site and all steps are taken to close site). This checklists can be self defined (authorization depended)</t>
    </r>
  </si>
  <si>
    <r>
      <t>Possibility to</t>
    </r>
    <r>
      <rPr>
        <b/>
        <sz val="11"/>
        <rFont val="Calibri"/>
        <family val="2"/>
        <scheme val="minor"/>
      </rPr>
      <t xml:space="preserve"> create e-mail distribution lists for sites in a trial</t>
    </r>
    <r>
      <rPr>
        <sz val="11"/>
        <rFont val="Calibri"/>
        <family val="2"/>
        <scheme val="minor"/>
      </rPr>
      <t>, possibility to select persons with a certain role.</t>
    </r>
  </si>
  <si>
    <r>
      <t xml:space="preserve">Send </t>
    </r>
    <r>
      <rPr>
        <b/>
        <sz val="11"/>
        <rFont val="Calibri"/>
        <family val="2"/>
      </rPr>
      <t xml:space="preserve">e-mail to site members </t>
    </r>
    <r>
      <rPr>
        <sz val="11"/>
        <rFont val="Calibri"/>
        <family val="2"/>
      </rPr>
      <t>(e.g. to send email to all Local Investigators)</t>
    </r>
  </si>
  <si>
    <r>
      <t xml:space="preserve">Option to </t>
    </r>
    <r>
      <rPr>
        <b/>
        <sz val="11"/>
        <rFont val="Calibri"/>
        <family val="2"/>
        <scheme val="minor"/>
      </rPr>
      <t>select all studies in which a site participates</t>
    </r>
  </si>
  <si>
    <r>
      <t xml:space="preserve">Simple </t>
    </r>
    <r>
      <rPr>
        <b/>
        <sz val="11"/>
        <rFont val="Calibri"/>
        <family val="2"/>
        <scheme val="minor"/>
      </rPr>
      <t>person definition through a global master table</t>
    </r>
    <r>
      <rPr>
        <sz val="11"/>
        <rFont val="Calibri"/>
        <family val="2"/>
        <scheme val="minor"/>
      </rPr>
      <t xml:space="preserve"> with all persons (main contact data is collected: sur name, name, titles gender, professional visit address, postal address, country, email address, phone numbers, fax numbers, etc), with sufficient amount of characters per field.</t>
    </r>
  </si>
  <si>
    <r>
      <t>Possibility to</t>
    </r>
    <r>
      <rPr>
        <b/>
        <sz val="11"/>
        <rFont val="Calibri"/>
        <family val="2"/>
        <scheme val="minor"/>
      </rPr>
      <t xml:space="preserve"> inherit information from the site address database</t>
    </r>
    <r>
      <rPr>
        <sz val="11"/>
        <rFont val="Calibri"/>
        <family val="2"/>
        <scheme val="minor"/>
      </rPr>
      <t xml:space="preserve"> (like department contact details). However, it should be possible to break the inheritance.</t>
    </r>
  </si>
  <si>
    <r>
      <t xml:space="preserve">Possibility to </t>
    </r>
    <r>
      <rPr>
        <b/>
        <sz val="11"/>
        <rFont val="Calibri"/>
        <family val="2"/>
        <scheme val="minor"/>
      </rPr>
      <t xml:space="preserve">upload cv's and add checks for certain qualifications or courses </t>
    </r>
    <r>
      <rPr>
        <sz val="11"/>
        <rFont val="Calibri"/>
        <family val="2"/>
        <scheme val="minor"/>
      </rPr>
      <t>(for example different kinds of certification)</t>
    </r>
  </si>
  <si>
    <r>
      <rPr>
        <b/>
        <sz val="11"/>
        <rFont val="Calibri"/>
        <family val="2"/>
        <scheme val="minor"/>
      </rPr>
      <t>Easily search for local persons</t>
    </r>
    <r>
      <rPr>
        <sz val="11"/>
        <rFont val="Calibri"/>
        <family val="2"/>
        <scheme val="minor"/>
      </rPr>
      <t xml:space="preserve"> (e.g. by using sur name or by site name which short-lists the members working in that site)</t>
    </r>
  </si>
  <si>
    <r>
      <rPr>
        <b/>
        <sz val="11"/>
        <rFont val="Calibri"/>
        <family val="2"/>
        <scheme val="minor"/>
      </rPr>
      <t>Only trial team members connected to selected sites</t>
    </r>
    <r>
      <rPr>
        <sz val="11"/>
        <rFont val="Calibri"/>
        <family val="2"/>
        <scheme val="minor"/>
      </rPr>
      <t xml:space="preserve"> (and globally defined persons) are </t>
    </r>
    <r>
      <rPr>
        <b/>
        <sz val="11"/>
        <rFont val="Calibri"/>
        <family val="2"/>
        <scheme val="minor"/>
      </rPr>
      <t xml:space="preserve">displayed </t>
    </r>
    <r>
      <rPr>
        <sz val="11"/>
        <rFont val="Calibri"/>
        <family val="2"/>
        <scheme val="minor"/>
      </rPr>
      <t>when adding trial team members</t>
    </r>
  </si>
  <si>
    <r>
      <t>For each</t>
    </r>
    <r>
      <rPr>
        <b/>
        <sz val="11"/>
        <rFont val="Calibri"/>
        <family val="2"/>
        <scheme val="minor"/>
      </rPr>
      <t xml:space="preserve"> selected person at least one role per trial </t>
    </r>
    <r>
      <rPr>
        <sz val="11"/>
        <rFont val="Calibri"/>
        <family val="2"/>
        <scheme val="minor"/>
      </rPr>
      <t>should be selected from a dropdown list or checkbox, roles are predefined or self-definable (authorization dependent).</t>
    </r>
  </si>
  <si>
    <r>
      <t xml:space="preserve">Add </t>
    </r>
    <r>
      <rPr>
        <b/>
        <sz val="11"/>
        <rFont val="Calibri"/>
        <family val="2"/>
        <scheme val="minor"/>
      </rPr>
      <t>team member documentation on trial level</t>
    </r>
    <r>
      <rPr>
        <sz val="11"/>
        <rFont val="Calibri"/>
        <family val="2"/>
        <scheme val="minor"/>
      </rPr>
      <t xml:space="preserve"> (e.g. Confidentiality agreements)</t>
    </r>
  </si>
  <si>
    <r>
      <t xml:space="preserve">Possibility to </t>
    </r>
    <r>
      <rPr>
        <b/>
        <sz val="11"/>
        <rFont val="Calibri"/>
        <family val="2"/>
        <scheme val="minor"/>
      </rPr>
      <t>store patient specific information in a structured manner</t>
    </r>
    <r>
      <rPr>
        <sz val="11"/>
        <rFont val="Calibri"/>
        <family val="2"/>
        <scheme val="minor"/>
      </rPr>
      <t xml:space="preserve"> (checkbox / drop down / radiobutton / text fields / date format available), so that it can be used for searching and reporting. Patient fields should be self definable.</t>
    </r>
  </si>
  <si>
    <r>
      <rPr>
        <b/>
        <sz val="11"/>
        <rFont val="Calibri"/>
        <family val="2"/>
        <scheme val="minor"/>
      </rPr>
      <t>Authorization dependend functionality to see patient identifyable data</t>
    </r>
    <r>
      <rPr>
        <sz val="11"/>
        <rFont val="Calibri"/>
        <family val="2"/>
        <scheme val="minor"/>
      </rPr>
      <t xml:space="preserve"> (like patient name, gender, date of birth, hospital record number, address), </t>
    </r>
  </si>
  <si>
    <r>
      <t xml:space="preserve">Patient </t>
    </r>
    <r>
      <rPr>
        <b/>
        <sz val="11"/>
        <rFont val="Calibri"/>
        <family val="2"/>
        <scheme val="minor"/>
      </rPr>
      <t xml:space="preserve">identifiable data must be stored in a separate database </t>
    </r>
    <r>
      <rPr>
        <sz val="11"/>
        <rFont val="Calibri"/>
        <family val="2"/>
        <scheme val="minor"/>
      </rPr>
      <t>(server must be located in the EU)</t>
    </r>
  </si>
  <si>
    <r>
      <t xml:space="preserve">The system should have a set of </t>
    </r>
    <r>
      <rPr>
        <b/>
        <sz val="11"/>
        <rFont val="Calibri"/>
        <family val="2"/>
        <scheme val="minor"/>
      </rPr>
      <t>trial specific milestones per patient</t>
    </r>
    <r>
      <rPr>
        <sz val="11"/>
        <rFont val="Calibri"/>
        <family val="2"/>
        <scheme val="minor"/>
      </rPr>
      <t>, milestones should be definable authorization dependent (e.g. screened, registrated, randomized, etc.).</t>
    </r>
  </si>
  <si>
    <r>
      <t>The system should be capable of including</t>
    </r>
    <r>
      <rPr>
        <b/>
        <sz val="11"/>
        <rFont val="Calibri"/>
        <family val="2"/>
        <scheme val="minor"/>
      </rPr>
      <t xml:space="preserve"> dates</t>
    </r>
    <r>
      <rPr>
        <sz val="11"/>
        <rFont val="Calibri"/>
        <family val="2"/>
        <scheme val="minor"/>
      </rPr>
      <t xml:space="preserve"> (e.g. form monitor visits) that </t>
    </r>
    <r>
      <rPr>
        <b/>
        <sz val="11"/>
        <rFont val="Calibri"/>
        <family val="2"/>
        <scheme val="minor"/>
      </rPr>
      <t>can be easily extracted per patient</t>
    </r>
    <r>
      <rPr>
        <sz val="11"/>
        <rFont val="Calibri"/>
        <family val="2"/>
        <scheme val="minor"/>
      </rPr>
      <t>, but also per trial)</t>
    </r>
  </si>
  <si>
    <r>
      <t>Possibility to</t>
    </r>
    <r>
      <rPr>
        <b/>
        <sz val="11"/>
        <rFont val="Calibri"/>
        <family val="2"/>
        <scheme val="minor"/>
      </rPr>
      <t xml:space="preserve"> easily select site in which the patient is treated</t>
    </r>
  </si>
  <si>
    <r>
      <t>Possibility to</t>
    </r>
    <r>
      <rPr>
        <b/>
        <sz val="11"/>
        <rFont val="Calibri"/>
        <family val="2"/>
        <scheme val="minor"/>
      </rPr>
      <t xml:space="preserve"> link with financial part of system</t>
    </r>
    <r>
      <rPr>
        <sz val="11"/>
        <rFont val="Calibri"/>
        <family val="2"/>
        <scheme val="minor"/>
      </rPr>
      <t xml:space="preserve"> to determine and store which invoices are send out and/or received (see also specs fro finance per site)</t>
    </r>
  </si>
  <si>
    <r>
      <t xml:space="preserve">Send </t>
    </r>
    <r>
      <rPr>
        <b/>
        <sz val="11"/>
        <rFont val="Calibri"/>
        <family val="2"/>
      </rPr>
      <t xml:space="preserve">e-mail to site members </t>
    </r>
    <r>
      <rPr>
        <sz val="11"/>
        <rFont val="Calibri"/>
        <family val="2"/>
      </rPr>
      <t>(e.g. send email that patient is added to site members)</t>
    </r>
  </si>
  <si>
    <r>
      <t xml:space="preserve">Possibility to define </t>
    </r>
    <r>
      <rPr>
        <b/>
        <sz val="11"/>
        <rFont val="Calibri"/>
        <family val="2"/>
        <scheme val="minor"/>
      </rPr>
      <t>activities per trial</t>
    </r>
    <r>
      <rPr>
        <sz val="11"/>
        <rFont val="Calibri"/>
        <family val="2"/>
        <scheme val="minor"/>
      </rPr>
      <t xml:space="preserve"> that should be performed </t>
    </r>
    <r>
      <rPr>
        <b/>
        <sz val="11"/>
        <rFont val="Calibri"/>
        <family val="2"/>
        <scheme val="minor"/>
      </rPr>
      <t>per contract</t>
    </r>
    <r>
      <rPr>
        <sz val="11"/>
        <rFont val="Calibri"/>
        <family val="2"/>
        <scheme val="minor"/>
      </rPr>
      <t>.
Activities can be self defined.</t>
    </r>
  </si>
  <si>
    <r>
      <t xml:space="preserve">Possibility to </t>
    </r>
    <r>
      <rPr>
        <b/>
        <sz val="11"/>
        <rFont val="Calibri"/>
        <family val="2"/>
        <scheme val="minor"/>
      </rPr>
      <t>store agreement specific information in a structured manner on global and site level</t>
    </r>
    <r>
      <rPr>
        <sz val="11"/>
        <rFont val="Calibri"/>
        <family val="2"/>
        <scheme val="minor"/>
      </rPr>
      <t xml:space="preserve"> (e.g. start and end date of agreement, scope with (external) labs / radiology / distributors, etc)</t>
    </r>
  </si>
  <si>
    <r>
      <t>Possibility to</t>
    </r>
    <r>
      <rPr>
        <b/>
        <sz val="11"/>
        <rFont val="Calibri"/>
        <family val="2"/>
        <scheme val="minor"/>
      </rPr>
      <t xml:space="preserve"> store finance specific information in a structured manner</t>
    </r>
    <r>
      <rPr>
        <sz val="11"/>
        <rFont val="Calibri"/>
        <family val="2"/>
        <scheme val="minor"/>
      </rPr>
      <t xml:space="preserve"> </t>
    </r>
    <r>
      <rPr>
        <b/>
        <sz val="11"/>
        <rFont val="Calibri"/>
        <family val="2"/>
        <scheme val="minor"/>
      </rPr>
      <t xml:space="preserve">on global, site and patient level </t>
    </r>
    <r>
      <rPr>
        <sz val="11"/>
        <rFont val="Calibri"/>
        <family val="2"/>
        <scheme val="minor"/>
      </rPr>
      <t>(checkbox / drop down / radiobutton / text fields / date format available), so that it can be used for searching and reporting. Financial fields should be self definable.</t>
    </r>
  </si>
  <si>
    <r>
      <rPr>
        <b/>
        <sz val="11"/>
        <rFont val="Calibri"/>
        <family val="2"/>
        <scheme val="minor"/>
      </rPr>
      <t xml:space="preserve">Overview of financial status per trial budgetted and invoiced </t>
    </r>
    <r>
      <rPr>
        <sz val="11"/>
        <rFont val="Calibri"/>
        <family val="2"/>
        <scheme val="minor"/>
      </rPr>
      <t>(e.g. based on central lab costs, pharmacy costs, distributer costs, site costs, patient costs)</t>
    </r>
  </si>
  <si>
    <r>
      <rPr>
        <b/>
        <sz val="11"/>
        <rFont val="Calibri"/>
        <family val="2"/>
        <scheme val="minor"/>
      </rPr>
      <t>Overview of financial status per site budgetted and invoiced</t>
    </r>
    <r>
      <rPr>
        <sz val="11"/>
        <rFont val="Calibri"/>
        <family val="2"/>
        <scheme val="minor"/>
      </rPr>
      <t xml:space="preserve"> (e.g. based on start up fee, local pharmacy fee, patient fee)</t>
    </r>
  </si>
  <si>
    <r>
      <rPr>
        <b/>
        <sz val="11"/>
        <rFont val="Calibri"/>
        <family val="2"/>
        <scheme val="minor"/>
      </rPr>
      <t>Overview of financial status per patient budgetted and invoiced</t>
    </r>
    <r>
      <rPr>
        <sz val="11"/>
        <rFont val="Calibri"/>
        <family val="2"/>
        <scheme val="minor"/>
      </rPr>
      <t xml:space="preserve"> (e.g. based on costs for ineligible patients, eligible patient costs, patients that completed treatment costs, follow up costs)</t>
    </r>
  </si>
  <si>
    <r>
      <t xml:space="preserve">finance trial </t>
    </r>
    <r>
      <rPr>
        <b/>
        <sz val="11"/>
        <rFont val="Calibri"/>
        <family val="2"/>
        <scheme val="minor"/>
      </rPr>
      <t>overview of budgetted / declared / still to receive / payed</t>
    </r>
  </si>
  <si>
    <r>
      <t>Possibility to</t>
    </r>
    <r>
      <rPr>
        <b/>
        <sz val="11"/>
        <rFont val="Calibri"/>
        <family val="2"/>
        <scheme val="minor"/>
      </rPr>
      <t xml:space="preserve"> upload trial finance to Oracle EBS</t>
    </r>
  </si>
  <si>
    <r>
      <t>Possibility to</t>
    </r>
    <r>
      <rPr>
        <b/>
        <sz val="11"/>
        <rFont val="Calibri"/>
        <family val="2"/>
        <scheme val="minor"/>
      </rPr>
      <t xml:space="preserve"> download trial finance from Oracle EBS to system</t>
    </r>
  </si>
  <si>
    <r>
      <t xml:space="preserve">Possibility to </t>
    </r>
    <r>
      <rPr>
        <b/>
        <sz val="11"/>
        <rFont val="Calibri"/>
        <family val="2"/>
        <scheme val="minor"/>
      </rPr>
      <t>extract financial information</t>
    </r>
    <r>
      <rPr>
        <sz val="11"/>
        <rFont val="Calibri"/>
        <family val="2"/>
        <scheme val="minor"/>
      </rPr>
      <t xml:space="preserve"> from system to make it possible to import into 3rd party system</t>
    </r>
  </si>
  <si>
    <r>
      <t xml:space="preserve">A predefined set of </t>
    </r>
    <r>
      <rPr>
        <b/>
        <sz val="11"/>
        <rFont val="Calibri"/>
        <family val="2"/>
        <scheme val="minor"/>
      </rPr>
      <t>standard reports should be available</t>
    </r>
    <r>
      <rPr>
        <sz val="11"/>
        <rFont val="Calibri"/>
        <family val="2"/>
        <scheme val="minor"/>
      </rPr>
      <t xml:space="preserve"> within the application.
Ability to to</t>
    </r>
    <r>
      <rPr>
        <b/>
        <sz val="11"/>
        <rFont val="Calibri"/>
        <family val="2"/>
        <scheme val="minor"/>
      </rPr>
      <t xml:space="preserve"> customize standard reports</t>
    </r>
    <r>
      <rPr>
        <sz val="11"/>
        <rFont val="Calibri"/>
        <family val="2"/>
        <scheme val="minor"/>
      </rPr>
      <t xml:space="preserve"> (by end-users) to meet their specific needs.
Ability to create custom reports on any combination of variables for</t>
    </r>
    <r>
      <rPr>
        <b/>
        <sz val="11"/>
        <rFont val="Calibri"/>
        <family val="2"/>
        <scheme val="minor"/>
      </rPr>
      <t xml:space="preserve"> internal and external use</t>
    </r>
    <r>
      <rPr>
        <sz val="11"/>
        <rFont val="Calibri"/>
        <family val="2"/>
        <scheme val="minor"/>
      </rPr>
      <t xml:space="preserve">
without contacting the vendor of the system.
Examples: report of participating hospitals with activation date, report of accrual (per hospital, per trial, per period), report of trial team members and all roles, working list for different trial team members per trial/period/other combinations</t>
    </r>
  </si>
  <si>
    <r>
      <rPr>
        <sz val="11"/>
        <rFont val="Calibri"/>
        <family val="2"/>
        <scheme val="minor"/>
      </rPr>
      <t>Ability to</t>
    </r>
    <r>
      <rPr>
        <b/>
        <sz val="11"/>
        <rFont val="Calibri"/>
        <family val="2"/>
        <scheme val="minor"/>
      </rPr>
      <t xml:space="preserve"> export reports to PDF and Excel</t>
    </r>
  </si>
  <si>
    <r>
      <rPr>
        <b/>
        <sz val="11"/>
        <rFont val="Calibri"/>
        <family val="2"/>
        <scheme val="minor"/>
      </rPr>
      <t>Necessary standard reports</t>
    </r>
    <r>
      <rPr>
        <sz val="11"/>
        <rFont val="Calibri"/>
        <family val="2"/>
        <scheme val="minor"/>
      </rPr>
      <t>:
- Overview of trials, to be sorted by department, PI, year of activation, phase (start-up, open for inclusion, closed for inclusion, archived)
- Per trial: amount of patients with devision between screened, screenfailure and enrolled patients
- Per trial: expected accrual and current accrual
- Per trial: involved persons and rolles within that trial
- Overview of patients per site and trial (so first select on site and see an overview of patients and involved trials)
- Overview of patients per trial with indication of phase of treatment which is previously defined</t>
    </r>
  </si>
  <si>
    <r>
      <t>Ability to</t>
    </r>
    <r>
      <rPr>
        <b/>
        <sz val="11"/>
        <rFont val="Calibri"/>
        <family val="2"/>
      </rPr>
      <t xml:space="preserve"> inform designated parties</t>
    </r>
    <r>
      <rPr>
        <sz val="11"/>
        <rFont val="Calibri"/>
        <family val="2"/>
        <scheme val="minor"/>
      </rPr>
      <t>, with specific reports, at designated timepoints during the course of a trial</t>
    </r>
  </si>
  <si>
    <r>
      <rPr>
        <sz val="11"/>
        <rFont val="Calibri"/>
        <family val="2"/>
        <scheme val="minor"/>
      </rPr>
      <t>Report of the</t>
    </r>
    <r>
      <rPr>
        <b/>
        <sz val="11"/>
        <rFont val="Calibri"/>
        <family val="2"/>
        <scheme val="minor"/>
      </rPr>
      <t xml:space="preserve"> list of documents and version numbers</t>
    </r>
    <r>
      <rPr>
        <sz val="11"/>
        <rFont val="Calibri"/>
        <family val="2"/>
        <scheme val="minor"/>
      </rPr>
      <t xml:space="preserve"> which are present in the trial master file for a certain trial</t>
    </r>
  </si>
  <si>
    <r>
      <t>Overview (or dashboard) with a trial information summary (one overview with all planned / open trials within department)</t>
    </r>
    <r>
      <rPr>
        <sz val="11"/>
        <rFont val="Calibri"/>
        <family val="2"/>
        <scheme val="minor"/>
      </rPr>
      <t xml:space="preserve"> (for each trial important milestones and clear indicators (delay of milestone) are shown)</t>
    </r>
  </si>
  <si>
    <t>Please provide implementation plan, including training plan for key users, implementation of import and export requirements. In this implementation plan the following needs to be present:
1. Communication (to the core team)
2. Role division (overview of tasks and who is responsible for what task, estimation of necessary hours to complete task) for the implementation to be succesfull
3. Planning (overall and per subtask)
4. Risks that are foreseen
5. Conditions that must be met up front
Please write this plan with a max of 2500 words. Score on this question will be provided based on the feasibility of your outline.</t>
  </si>
  <si>
    <t>Training &amp; Communication</t>
  </si>
  <si>
    <t>No</t>
  </si>
  <si>
    <t>Yes</t>
  </si>
  <si>
    <t>Offered</t>
  </si>
  <si>
    <t>Planning</t>
  </si>
  <si>
    <t>Realization</t>
  </si>
  <si>
    <t>Plan activities on a project, per person or function role</t>
  </si>
  <si>
    <t>Register time spent on a project, per person and activity</t>
  </si>
  <si>
    <t>Yearly planner</t>
  </si>
  <si>
    <t>Plan availability of an employee, schedule for an entire year</t>
  </si>
  <si>
    <t>Reporting</t>
  </si>
  <si>
    <t>Reporting of time spent versus planned, overview of available time for a project</t>
  </si>
  <si>
    <t>Project activities</t>
  </si>
  <si>
    <t>Overview of project activities for a certain period of time</t>
  </si>
  <si>
    <t>Track the financial coverage of a person over time</t>
  </si>
  <si>
    <t>Financial planning per person</t>
  </si>
  <si>
    <t>Billing of personnel</t>
  </si>
  <si>
    <t>Ability to generate billing information for personnel that has performed activities on a project.</t>
  </si>
  <si>
    <t>Time / resource management</t>
  </si>
  <si>
    <t>1.</t>
  </si>
  <si>
    <t>2.</t>
  </si>
  <si>
    <t>3.</t>
  </si>
  <si>
    <t>4.</t>
  </si>
  <si>
    <t>5.</t>
  </si>
  <si>
    <t>6.</t>
  </si>
  <si>
    <t>7.</t>
  </si>
  <si>
    <t>8.</t>
  </si>
  <si>
    <t>9.</t>
  </si>
  <si>
    <t>10.</t>
  </si>
  <si>
    <t>11.</t>
  </si>
  <si>
    <t>12.</t>
  </si>
  <si>
    <t>13.</t>
  </si>
  <si>
    <t>14.</t>
  </si>
  <si>
    <t>Open questions</t>
  </si>
  <si>
    <t>15.</t>
  </si>
  <si>
    <t>16.</t>
  </si>
  <si>
    <t>If the system does not have functionality for time / and resource management as requested under 13., please provide information how other customers of your system overcome this problem (please indicate "not applicable" if your system does have a form of time management incorporated.</t>
  </si>
  <si>
    <t>TMS Pricing and details - Tender Erasmus MC</t>
  </si>
  <si>
    <r>
      <t xml:space="preserve">Please fill out the red marked fields.
This includes yearly fees for unlimited amount of studies 
(Current situation is 70 studies per year with an average of 40 sites per study (phase II/III mainly).
</t>
    </r>
    <r>
      <rPr>
        <i/>
        <sz val="11"/>
        <color indexed="9"/>
        <rFont val="Calibri"/>
        <family val="2"/>
      </rPr>
      <t xml:space="preserve">No rights can be derived from the data mentioned above. </t>
    </r>
  </si>
  <si>
    <t>Product costs</t>
  </si>
  <si>
    <t>Yearly fees</t>
  </si>
  <si>
    <t>One time costs</t>
  </si>
  <si>
    <t>Study costs per year</t>
  </si>
  <si>
    <t>Study costs amongst others include : 
- usage of the product to build an unlimited amount of studies,
- possibility to import and export data, 
- usage TMS with all its features of trial management
- manage unlimited amount of participating sites, 
- configure unlimited amount of user roles, 
- create an unlimited amount of end user accounts,
- all MustHave criteria mentioned in list of requirements.</t>
  </si>
  <si>
    <t>Maintenance/Support/Updates/Upgrades costs per year</t>
  </si>
  <si>
    <t>This includes:
- Maintenance of product (delivery of patches &amp; service packs)
- Technical support (by email, phone or on location) for bugs and system failures, support for second line questions. Critical problems caused by Tenderer, prohibiting using the product should be resolved within 1 working day. Problems caused by Tenderer with minimal impact resolved within 5 working days.
- Security updates, minor and major product updates
- Upgrades to new versions of the product
- Validation of new versions / product updates
Costs are independent for type of hosting that is chosen below</t>
  </si>
  <si>
    <t xml:space="preserve">Hosting
</t>
  </si>
  <si>
    <t>This includes (for both the "Hosted by Tenderer" as well as the "Hosted by ErasmusMC"):</t>
  </si>
  <si>
    <t xml:space="preserve"> - certified by ISO 27001 / 27002 Norm, or NEN 7510,
 - system up time 99%,
 - 24x7 monitoring,
 - backed up at least daily,
 - server(s) physically located within the European Union,
 - patches, updates and upgrades can be provided outside of office hours if required.
For the in house solution the above stated requirements are met by ErasmusMC and included in the ErasmusMC hosting budget</t>
  </si>
  <si>
    <t xml:space="preserve">Please choose one of the two following options -option 1: fill out the price sheet and option 2: fill out the optional bid in the pricing sheet, no part of the weighting.  </t>
  </si>
  <si>
    <t xml:space="preserve"> - Hosting by Tenderer</t>
  </si>
  <si>
    <t xml:space="preserve">2. </t>
  </si>
  <si>
    <r>
      <t xml:space="preserve"> </t>
    </r>
    <r>
      <rPr>
        <i/>
        <sz val="10"/>
        <rFont val="Arial"/>
        <family val="2"/>
      </rPr>
      <t>- Installation on premises ErasmusMC</t>
    </r>
  </si>
  <si>
    <t>Training</t>
  </si>
  <si>
    <t>This includes:
- Training of 5 administrators / study builders (at ErasmusMC premises) so that they are able to use all available features of the product. The trainees are allowed to use train-the-trainer concept, to pass the information on.</t>
  </si>
  <si>
    <t>Initial training fixed price (for 5 administrators / study builders)</t>
  </si>
  <si>
    <r>
      <t xml:space="preserve">Training per extra user (if applicable) </t>
    </r>
    <r>
      <rPr>
        <sz val="8"/>
        <rFont val="Arial"/>
        <family val="2"/>
      </rPr>
      <t>(costs not included in all-inclusive price, only for information purposes)</t>
    </r>
  </si>
  <si>
    <t xml:space="preserve">Installations/cost/Start-up costs </t>
  </si>
  <si>
    <r>
      <t xml:space="preserve">Please provide hourly rate for software development 
</t>
    </r>
    <r>
      <rPr>
        <sz val="8"/>
        <rFont val="Arial"/>
        <family val="2"/>
      </rPr>
      <t>(costs not included in all-inclusive price, only for information purposes)</t>
    </r>
  </si>
  <si>
    <r>
      <t xml:space="preserve">Please provide hourly rate for consultancy 
</t>
    </r>
    <r>
      <rPr>
        <sz val="8"/>
        <rFont val="Arial"/>
        <family val="2"/>
      </rPr>
      <t>(costs not included in all-inclusive price, only for information purposes)</t>
    </r>
  </si>
  <si>
    <r>
      <t xml:space="preserve">Cost of additional administrator / study builder license 
</t>
    </r>
    <r>
      <rPr>
        <sz val="8"/>
        <rFont val="Arial"/>
        <family val="2"/>
      </rPr>
      <t>(costs not included in all-inclusive price, only for information purposes)</t>
    </r>
  </si>
  <si>
    <t>All-Inclusive first year</t>
  </si>
  <si>
    <r>
      <t xml:space="preserve">All-Inclusive total yearly </t>
    </r>
    <r>
      <rPr>
        <sz val="10"/>
        <rFont val="Arial"/>
        <family val="2"/>
      </rPr>
      <t>(start up costs, like training and installation removed)</t>
    </r>
  </si>
  <si>
    <t>All-Inclusive for two years</t>
  </si>
  <si>
    <r>
      <t xml:space="preserve">Total all-inclusive price used by assessment
</t>
    </r>
    <r>
      <rPr>
        <b/>
        <sz val="14"/>
        <rFont val="Arial"/>
        <family val="2"/>
      </rPr>
      <t xml:space="preserve">Max. amount for 2 years is 150.000 euro incl VAT. </t>
    </r>
  </si>
  <si>
    <t>all amounts should be offered excluding VAT</t>
  </si>
  <si>
    <t xml:space="preserve">Additional terms and conditions: </t>
  </si>
  <si>
    <t xml:space="preserve">Term of the agreement is for a minimum duration of 2 years. </t>
  </si>
  <si>
    <t>After the term renewal for 3 terms of each 2 years applies under the same conditions and prices.</t>
  </si>
  <si>
    <t>This renewal could be terminated with notice of 3 months.</t>
  </si>
  <si>
    <t>All-inclusive prices are fixed for the duration of the agreement, provided that Tenderer has a right to adjust prices according to HICP index (Harmonised Index of Consumer Prices).</t>
  </si>
  <si>
    <t>Monthly billing afterwards.</t>
  </si>
  <si>
    <t>An (annual) price increase (changes) is effective only after written agreement by the Erasmus MC.</t>
  </si>
  <si>
    <t>The reference date or modification date for rate adjustment is always January 1 of each year, starting January 1, 2020.</t>
  </si>
  <si>
    <t>costs first year (takes D16 if &gt;0 takes E19+F19 if D16 remains 0)</t>
  </si>
  <si>
    <t>costs yearly (without first year) (takes D16 if &gt; 0, takes F19 if D16 remains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</si>
</sst>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_-* #,##0.00_-;_-* #,##0.00\-;_-* &quot;-&quot;??_-;_-@_-"/>
    <numFmt numFmtId="166" formatCode="_(* #,##0.00_);_(* \(#,##0.00\);_(* &quot;-&quot;??_);_(@_)"/>
  </numFmts>
  <fonts count="58" x14ac:knownFonts="1">
    <font>
      <sz val="11"/>
      <color theme="1"/>
      <name val="Calibri"/>
      <family val="2"/>
      <scheme val="minor"/>
    </font>
    <font>
      <sz val="11"/>
      <color indexed="8"/>
      <name val="Calibri"/>
      <family val="2"/>
    </font>
    <font>
      <b/>
      <sz val="11"/>
      <color indexed="9"/>
      <name val="Calibri"/>
      <family val="2"/>
    </font>
    <font>
      <b/>
      <sz val="11"/>
      <color indexed="8"/>
      <name val="Calibri"/>
      <family val="2"/>
    </font>
    <font>
      <sz val="11"/>
      <color indexed="9"/>
      <name val="Calibri"/>
      <family val="2"/>
    </font>
    <font>
      <sz val="10"/>
      <name val="Arial"/>
      <family val="2"/>
    </font>
    <font>
      <sz val="1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sz val="8"/>
      <name val="Calibri"/>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b/>
      <sz val="16"/>
      <color indexed="8"/>
      <name val="Calibri"/>
      <family val="2"/>
    </font>
    <font>
      <sz val="16"/>
      <color theme="1"/>
      <name val="Calibri"/>
      <family val="2"/>
      <scheme val="minor"/>
    </font>
    <font>
      <b/>
      <sz val="16"/>
      <color theme="1"/>
      <name val="Calibri"/>
      <family val="2"/>
      <scheme val="minor"/>
    </font>
    <font>
      <sz val="11"/>
      <color theme="9"/>
      <name val="Calibri"/>
      <family val="2"/>
    </font>
    <font>
      <sz val="11"/>
      <color theme="9"/>
      <name val="Calibri"/>
      <family val="2"/>
      <scheme val="minor"/>
    </font>
    <font>
      <b/>
      <sz val="16"/>
      <name val="Calibri"/>
      <family val="2"/>
    </font>
    <font>
      <sz val="16"/>
      <name val="Calibri"/>
      <family val="2"/>
      <scheme val="minor"/>
    </font>
    <font>
      <b/>
      <sz val="11"/>
      <color theme="0"/>
      <name val="Calibri"/>
      <family val="2"/>
    </font>
    <font>
      <b/>
      <sz val="16"/>
      <name val="Calibri"/>
      <family val="2"/>
      <scheme val="minor"/>
    </font>
    <font>
      <sz val="11"/>
      <color theme="1"/>
      <name val="Calibri"/>
      <family val="2"/>
      <scheme val="minor"/>
    </font>
    <font>
      <sz val="11"/>
      <color theme="0"/>
      <name val="Calibri"/>
      <family val="2"/>
      <scheme val="minor"/>
    </font>
    <font>
      <b/>
      <u/>
      <sz val="14"/>
      <name val="Arial"/>
      <family val="2"/>
    </font>
    <font>
      <i/>
      <sz val="11"/>
      <color indexed="9"/>
      <name val="Calibri"/>
      <family val="2"/>
    </font>
    <font>
      <sz val="10"/>
      <color indexed="10"/>
      <name val="Arial"/>
      <family val="2"/>
    </font>
    <font>
      <b/>
      <sz val="12"/>
      <color indexed="9"/>
      <name val="Arial"/>
      <family val="2"/>
    </font>
    <font>
      <b/>
      <sz val="12"/>
      <name val="Arial"/>
      <family val="2"/>
    </font>
    <font>
      <sz val="12"/>
      <name val="Arial"/>
      <family val="2"/>
    </font>
    <font>
      <b/>
      <i/>
      <sz val="12"/>
      <color indexed="9"/>
      <name val="Calibri"/>
      <family val="2"/>
    </font>
    <font>
      <i/>
      <sz val="10"/>
      <name val="Arial"/>
      <family val="2"/>
    </font>
    <font>
      <i/>
      <sz val="8"/>
      <name val="Arial"/>
      <family val="2"/>
    </font>
    <font>
      <sz val="8"/>
      <name val="Arial"/>
      <family val="2"/>
    </font>
    <font>
      <b/>
      <sz val="20"/>
      <name val="Arial"/>
      <family val="2"/>
    </font>
    <font>
      <b/>
      <sz val="14"/>
      <name val="Arial"/>
      <family val="2"/>
    </font>
    <font>
      <b/>
      <sz val="20"/>
      <color indexed="9"/>
      <name val="Arial"/>
      <family val="2"/>
    </font>
    <font>
      <b/>
      <i/>
      <sz val="12"/>
      <name val="Arial"/>
      <family val="2"/>
    </font>
    <font>
      <i/>
      <sz val="12"/>
      <name val="Arial"/>
      <family val="2"/>
    </font>
    <font>
      <b/>
      <u/>
      <sz val="12"/>
      <name val="Arial"/>
      <family val="2"/>
    </font>
    <font>
      <sz val="10"/>
      <color rgb="FF1F497D"/>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theme="0" tint="-0.14999847407452621"/>
        <bgColor indexed="64"/>
      </patternFill>
    </fill>
    <fill>
      <patternFill patternType="solid">
        <fgColor theme="4"/>
      </patternFill>
    </fill>
    <fill>
      <patternFill patternType="solid">
        <fgColor indexed="62"/>
        <bgColor indexed="64"/>
      </patternFill>
    </fill>
    <fill>
      <patternFill patternType="solid">
        <fgColor indexed="18"/>
        <bgColor indexed="64"/>
      </patternFill>
    </fill>
    <fill>
      <patternFill patternType="solid">
        <fgColor indexed="17"/>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10"/>
      </left>
      <right style="medium">
        <color indexed="10"/>
      </right>
      <top style="medium">
        <color indexed="10"/>
      </top>
      <bottom style="medium">
        <color indexed="1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10"/>
      </right>
      <top style="medium">
        <color indexed="10"/>
      </top>
      <bottom style="medium">
        <color indexed="10"/>
      </bottom>
      <diagonal/>
    </border>
    <border>
      <left/>
      <right style="medium">
        <color indexed="64"/>
      </right>
      <top style="medium">
        <color indexed="64"/>
      </top>
      <bottom style="medium">
        <color indexed="10"/>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4">
    <xf numFmtId="0" fontId="0" fillId="0" borderId="0"/>
    <xf numFmtId="0" fontId="7" fillId="2" borderId="0" applyNumberFormat="0" applyBorder="0" applyAlignment="0" applyProtection="0"/>
    <xf numFmtId="0" fontId="1" fillId="2"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8" fillId="12" borderId="0" applyNumberFormat="0" applyBorder="0" applyAlignment="0" applyProtection="0"/>
    <xf numFmtId="0" fontId="4" fillId="12" borderId="0" applyNumberFormat="0" applyBorder="0" applyAlignment="0" applyProtection="0"/>
    <xf numFmtId="0" fontId="8" fillId="9" borderId="0" applyNumberFormat="0" applyBorder="0" applyAlignment="0" applyProtection="0"/>
    <xf numFmtId="0" fontId="4" fillId="9" borderId="0" applyNumberFormat="0" applyBorder="0" applyAlignment="0" applyProtection="0"/>
    <xf numFmtId="0" fontId="8" fillId="10" borderId="0" applyNumberFormat="0" applyBorder="0" applyAlignment="0" applyProtection="0"/>
    <xf numFmtId="0" fontId="4" fillId="10" borderId="0" applyNumberFormat="0" applyBorder="0" applyAlignment="0" applyProtection="0"/>
    <xf numFmtId="0" fontId="8" fillId="13" borderId="0" applyNumberFormat="0" applyBorder="0" applyAlignment="0" applyProtection="0"/>
    <xf numFmtId="0" fontId="4" fillId="13" borderId="0" applyNumberFormat="0" applyBorder="0" applyAlignment="0" applyProtection="0"/>
    <xf numFmtId="0" fontId="8" fillId="14" borderId="0" applyNumberFormat="0" applyBorder="0" applyAlignment="0" applyProtection="0"/>
    <xf numFmtId="0" fontId="4" fillId="14" borderId="0" applyNumberFormat="0" applyBorder="0" applyAlignment="0" applyProtection="0"/>
    <xf numFmtId="0" fontId="8" fillId="15" borderId="0" applyNumberFormat="0" applyBorder="0" applyAlignment="0" applyProtection="0"/>
    <xf numFmtId="0" fontId="4" fillId="15" borderId="0" applyNumberFormat="0" applyBorder="0" applyAlignment="0" applyProtection="0"/>
    <xf numFmtId="0" fontId="8" fillId="16" borderId="0" applyNumberFormat="0" applyBorder="0" applyAlignment="0" applyProtection="0"/>
    <xf numFmtId="0" fontId="4" fillId="16" borderId="0" applyNumberFormat="0" applyBorder="0" applyAlignment="0" applyProtection="0"/>
    <xf numFmtId="0" fontId="8" fillId="17" borderId="0" applyNumberFormat="0" applyBorder="0" applyAlignment="0" applyProtection="0"/>
    <xf numFmtId="0" fontId="4" fillId="17" borderId="0" applyNumberFormat="0" applyBorder="0" applyAlignment="0" applyProtection="0"/>
    <xf numFmtId="0" fontId="8" fillId="18" borderId="0" applyNumberFormat="0" applyBorder="0" applyAlignment="0" applyProtection="0"/>
    <xf numFmtId="0" fontId="4" fillId="18" borderId="0" applyNumberFormat="0" applyBorder="0" applyAlignment="0" applyProtection="0"/>
    <xf numFmtId="0" fontId="8" fillId="13" borderId="0" applyNumberFormat="0" applyBorder="0" applyAlignment="0" applyProtection="0"/>
    <xf numFmtId="0" fontId="4" fillId="13" borderId="0" applyNumberFormat="0" applyBorder="0" applyAlignment="0" applyProtection="0"/>
    <xf numFmtId="0" fontId="8" fillId="14" borderId="0" applyNumberFormat="0" applyBorder="0" applyAlignment="0" applyProtection="0"/>
    <xf numFmtId="0" fontId="4" fillId="14" borderId="0" applyNumberFormat="0" applyBorder="0" applyAlignment="0" applyProtection="0"/>
    <xf numFmtId="0" fontId="8" fillId="19" borderId="0" applyNumberFormat="0" applyBorder="0" applyAlignment="0" applyProtection="0"/>
    <xf numFmtId="0" fontId="4"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2"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5"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3" fillId="0" borderId="9" applyNumberFormat="0" applyFill="0" applyAlignment="0" applyProtection="0"/>
    <xf numFmtId="0" fontId="23" fillId="0" borderId="0" applyNumberFormat="0" applyFill="0" applyBorder="0" applyAlignment="0" applyProtection="0"/>
    <xf numFmtId="164" fontId="39" fillId="0" borderId="0" applyFont="0" applyFill="0" applyBorder="0" applyAlignment="0" applyProtection="0"/>
    <xf numFmtId="0" fontId="5" fillId="0" borderId="0"/>
    <xf numFmtId="166" fontId="39" fillId="0" borderId="0" applyFont="0" applyFill="0" applyBorder="0" applyAlignment="0" applyProtection="0"/>
    <xf numFmtId="164" fontId="39" fillId="0" borderId="0" applyFont="0" applyFill="0" applyBorder="0" applyAlignment="0" applyProtection="0"/>
    <xf numFmtId="0" fontId="40" fillId="26" borderId="0" applyNumberFormat="0" applyBorder="0" applyAlignment="0" applyProtection="0"/>
  </cellStyleXfs>
  <cellXfs count="198">
    <xf numFmtId="0" fontId="0" fillId="0" borderId="0" xfId="0"/>
    <xf numFmtId="0" fontId="3" fillId="0" borderId="0" xfId="0" applyFont="1"/>
    <xf numFmtId="0" fontId="0" fillId="0" borderId="0" xfId="0" applyAlignment="1">
      <alignment vertical="top"/>
    </xf>
    <xf numFmtId="0" fontId="2" fillId="24" borderId="0" xfId="0" applyFont="1" applyFill="1" applyAlignment="1">
      <alignment vertical="top"/>
    </xf>
    <xf numFmtId="0" fontId="0" fillId="0" borderId="0" xfId="0" applyAlignment="1">
      <alignment vertical="top" wrapText="1"/>
    </xf>
    <xf numFmtId="0" fontId="2" fillId="24" borderId="0" xfId="0" applyFont="1" applyFill="1" applyAlignment="1">
      <alignment vertical="top" wrapText="1"/>
    </xf>
    <xf numFmtId="0" fontId="0"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vertical="top"/>
    </xf>
    <xf numFmtId="0" fontId="4" fillId="0" borderId="0" xfId="0" applyFont="1" applyFill="1"/>
    <xf numFmtId="0" fontId="0" fillId="0" borderId="0" xfId="0" applyFont="1" applyFill="1"/>
    <xf numFmtId="0" fontId="0" fillId="0" borderId="0" xfId="0" applyFont="1" applyFill="1" applyAlignment="1">
      <alignment vertical="center"/>
    </xf>
    <xf numFmtId="0" fontId="0" fillId="0" borderId="0" xfId="0" applyFont="1" applyFill="1" applyAlignment="1">
      <alignment vertical="top"/>
    </xf>
    <xf numFmtId="0" fontId="0" fillId="0" borderId="0" xfId="0" applyFont="1" applyFill="1" applyAlignment="1">
      <alignment wrapText="1"/>
    </xf>
    <xf numFmtId="0" fontId="0" fillId="0" borderId="0" xfId="0" applyFont="1" applyFill="1" applyAlignment="1">
      <alignment vertical="top" wrapText="1"/>
    </xf>
    <xf numFmtId="0" fontId="6" fillId="0" borderId="0" xfId="62" applyFont="1" applyFill="1" applyBorder="1" applyAlignment="1" applyProtection="1">
      <alignment vertical="top" wrapText="1"/>
    </xf>
    <xf numFmtId="0" fontId="3" fillId="0" borderId="0" xfId="0" applyFont="1" applyFill="1" applyAlignment="1">
      <alignment horizontal="left" vertical="top"/>
    </xf>
    <xf numFmtId="0" fontId="26" fillId="0" borderId="0" xfId="0" applyFont="1" applyAlignment="1">
      <alignment vertical="top"/>
    </xf>
    <xf numFmtId="0" fontId="0" fillId="0" borderId="0" xfId="0" applyAlignment="1">
      <alignment vertical="top"/>
    </xf>
    <xf numFmtId="0" fontId="0" fillId="0" borderId="0" xfId="0" applyFill="1" applyAlignment="1">
      <alignment vertical="top" wrapText="1"/>
    </xf>
    <xf numFmtId="0" fontId="0" fillId="0" borderId="0" xfId="0" applyFont="1" applyFill="1"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6" fillId="25" borderId="0" xfId="0" applyFont="1" applyFill="1" applyAlignment="1">
      <alignment vertical="top" wrapText="1"/>
    </xf>
    <xf numFmtId="0" fontId="3" fillId="25" borderId="0" xfId="0" applyFont="1" applyFill="1" applyAlignment="1">
      <alignment horizontal="left" vertical="top"/>
    </xf>
    <xf numFmtId="0" fontId="0" fillId="25" borderId="0" xfId="0" applyFill="1" applyAlignment="1">
      <alignment vertical="top" wrapText="1"/>
    </xf>
    <xf numFmtId="0" fontId="27" fillId="0" borderId="0" xfId="0" applyFont="1" applyAlignment="1">
      <alignment vertical="top" wrapText="1"/>
    </xf>
    <xf numFmtId="0" fontId="0" fillId="0" borderId="0" xfId="0" applyAlignment="1">
      <alignment horizontal="left" vertical="center" wrapText="1"/>
    </xf>
    <xf numFmtId="0" fontId="0" fillId="0" borderId="0" xfId="0" applyFill="1" applyAlignment="1">
      <alignment vertical="top"/>
    </xf>
    <xf numFmtId="0" fontId="3" fillId="0" borderId="0" xfId="0" applyFont="1" applyFill="1" applyAlignment="1">
      <alignment vertical="top"/>
    </xf>
    <xf numFmtId="0" fontId="0" fillId="0" borderId="0" xfId="0" applyFill="1" applyBorder="1" applyAlignment="1">
      <alignment vertical="top" wrapText="1"/>
    </xf>
    <xf numFmtId="0" fontId="28" fillId="0" borderId="0" xfId="0" applyFont="1" applyAlignment="1">
      <alignment vertical="top" wrapText="1"/>
    </xf>
    <xf numFmtId="0" fontId="28" fillId="0" borderId="0" xfId="0" applyFont="1" applyAlignment="1">
      <alignment vertical="top"/>
    </xf>
    <xf numFmtId="0" fontId="30" fillId="0" borderId="0" xfId="0" applyFont="1" applyAlignment="1">
      <alignment horizontal="left" vertical="top"/>
    </xf>
    <xf numFmtId="0" fontId="31" fillId="0" borderId="0" xfId="0" applyFont="1" applyFill="1" applyAlignment="1">
      <alignment vertical="center"/>
    </xf>
    <xf numFmtId="0" fontId="32" fillId="0" borderId="0" xfId="0" applyFont="1" applyAlignment="1">
      <alignment vertical="top"/>
    </xf>
    <xf numFmtId="0" fontId="31" fillId="0" borderId="0" xfId="0" applyFont="1" applyFill="1"/>
    <xf numFmtId="0" fontId="6" fillId="0" borderId="0" xfId="0" applyFont="1" applyFill="1" applyAlignment="1">
      <alignment vertical="top" wrapText="1"/>
    </xf>
    <xf numFmtId="0" fontId="6" fillId="0" borderId="0" xfId="0" applyFont="1" applyFill="1" applyBorder="1" applyAlignment="1">
      <alignment vertical="top" wrapText="1"/>
    </xf>
    <xf numFmtId="0" fontId="3" fillId="25" borderId="0" xfId="0" applyFont="1" applyFill="1" applyAlignment="1">
      <alignment vertical="top"/>
    </xf>
    <xf numFmtId="0" fontId="0" fillId="0" borderId="0" xfId="0" applyFont="1"/>
    <xf numFmtId="0" fontId="26" fillId="0" borderId="0" xfId="0" applyFont="1" applyAlignment="1">
      <alignment horizontal="left" vertical="center" wrapText="1"/>
    </xf>
    <xf numFmtId="0" fontId="26" fillId="0" borderId="0" xfId="0" applyFont="1" applyFill="1" applyAlignment="1">
      <alignment vertical="top"/>
    </xf>
    <xf numFmtId="0" fontId="0" fillId="0" borderId="0" xfId="0" applyFont="1" applyFill="1" applyAlignment="1">
      <alignment vertical="top" wrapText="1"/>
    </xf>
    <xf numFmtId="0" fontId="0" fillId="0" borderId="0" xfId="0" applyAlignment="1">
      <alignment vertical="top" wrapText="1"/>
    </xf>
    <xf numFmtId="0" fontId="0" fillId="0" borderId="0" xfId="0" applyFill="1"/>
    <xf numFmtId="0" fontId="33" fillId="0" borderId="0" xfId="0" applyFont="1" applyFill="1" applyAlignment="1">
      <alignment vertical="top" wrapText="1"/>
    </xf>
    <xf numFmtId="0" fontId="28" fillId="0" borderId="0" xfId="0" applyFont="1" applyFill="1" applyAlignment="1">
      <alignment vertical="top"/>
    </xf>
    <xf numFmtId="0" fontId="34" fillId="0" borderId="0" xfId="0" applyFont="1" applyFill="1" applyAlignment="1">
      <alignment vertical="top" wrapText="1"/>
    </xf>
    <xf numFmtId="0" fontId="28" fillId="0" borderId="0" xfId="0" applyFont="1" applyFill="1" applyAlignment="1">
      <alignment vertical="top" wrapText="1"/>
    </xf>
    <xf numFmtId="0" fontId="0" fillId="0" borderId="0" xfId="0" applyFill="1" applyAlignment="1">
      <alignment wrapText="1"/>
    </xf>
    <xf numFmtId="0" fontId="32" fillId="0" borderId="0" xfId="0" applyFont="1" applyFill="1" applyAlignment="1">
      <alignment vertical="top"/>
    </xf>
    <xf numFmtId="0" fontId="28" fillId="0" borderId="0" xfId="0" applyFont="1" applyAlignment="1">
      <alignment horizontal="left" vertical="center" wrapText="1"/>
    </xf>
    <xf numFmtId="0" fontId="28" fillId="25" borderId="0" xfId="0" applyFont="1" applyFill="1" applyAlignment="1">
      <alignment vertical="top"/>
    </xf>
    <xf numFmtId="0" fontId="36" fillId="0" borderId="0" xfId="0" applyFont="1" applyAlignment="1">
      <alignment vertical="top"/>
    </xf>
    <xf numFmtId="0" fontId="24" fillId="0" borderId="0" xfId="0" applyFont="1" applyAlignment="1">
      <alignment horizontal="left" vertical="top"/>
    </xf>
    <xf numFmtId="0" fontId="28" fillId="0" borderId="0" xfId="0" applyFont="1" applyFill="1"/>
    <xf numFmtId="0" fontId="24" fillId="0" borderId="0" xfId="0" applyFont="1" applyFill="1" applyAlignment="1">
      <alignment horizontal="left" vertical="top"/>
    </xf>
    <xf numFmtId="0" fontId="28" fillId="0" borderId="0" xfId="0" applyFont="1" applyFill="1" applyBorder="1" applyAlignment="1">
      <alignment vertical="top"/>
    </xf>
    <xf numFmtId="0" fontId="37" fillId="24" borderId="0" xfId="0" applyFont="1" applyFill="1" applyAlignment="1">
      <alignment vertical="top" wrapText="1"/>
    </xf>
    <xf numFmtId="0" fontId="28" fillId="25" borderId="0" xfId="0" applyFont="1" applyFill="1" applyAlignment="1">
      <alignment vertical="top" wrapText="1"/>
    </xf>
    <xf numFmtId="0" fontId="28" fillId="25" borderId="0" xfId="0" applyFont="1" applyFill="1" applyAlignment="1">
      <alignment horizontal="left" vertical="top" wrapText="1"/>
    </xf>
    <xf numFmtId="0" fontId="28" fillId="25" borderId="0" xfId="0" applyFont="1" applyFill="1" applyAlignment="1">
      <alignment horizontal="left" vertical="center" wrapText="1"/>
    </xf>
    <xf numFmtId="0" fontId="35" fillId="0" borderId="0" xfId="0" applyFont="1" applyAlignment="1">
      <alignment vertical="top"/>
    </xf>
    <xf numFmtId="0" fontId="6" fillId="0" borderId="0" xfId="0" applyFont="1" applyAlignment="1">
      <alignment vertical="top" wrapText="1"/>
    </xf>
    <xf numFmtId="0" fontId="38" fillId="0" borderId="0" xfId="0" applyFont="1" applyAlignment="1">
      <alignment vertical="top"/>
    </xf>
    <xf numFmtId="0" fontId="28" fillId="0" borderId="0" xfId="0" applyFont="1" applyAlignment="1">
      <alignment horizontal="left" vertical="top" wrapText="1"/>
    </xf>
    <xf numFmtId="0" fontId="36" fillId="0" borderId="0" xfId="0" applyFont="1" applyAlignment="1">
      <alignment horizontal="left" vertical="center" wrapText="1"/>
    </xf>
    <xf numFmtId="0" fontId="28" fillId="0" borderId="0" xfId="0" applyFont="1" applyFill="1" applyAlignment="1">
      <alignment horizontal="left" vertical="top" wrapText="1"/>
    </xf>
    <xf numFmtId="0" fontId="28" fillId="25" borderId="0" xfId="0" applyFont="1" applyFill="1" applyAlignment="1">
      <alignment wrapText="1"/>
    </xf>
    <xf numFmtId="0" fontId="28" fillId="0" borderId="0" xfId="0" applyFont="1" applyAlignment="1">
      <alignment wrapText="1"/>
    </xf>
    <xf numFmtId="0" fontId="24" fillId="0" borderId="0" xfId="0" applyFont="1" applyAlignment="1">
      <alignment horizontal="left" vertical="top" wrapText="1"/>
    </xf>
    <xf numFmtId="0" fontId="24" fillId="25" borderId="0" xfId="0" applyFont="1" applyFill="1" applyAlignment="1">
      <alignment vertical="top" wrapText="1"/>
    </xf>
    <xf numFmtId="0" fontId="24" fillId="0" borderId="0" xfId="0" applyFont="1" applyFill="1" applyAlignment="1">
      <alignment vertical="top" wrapText="1"/>
    </xf>
    <xf numFmtId="0" fontId="24" fillId="25" borderId="0" xfId="0" applyFont="1" applyFill="1" applyAlignment="1">
      <alignment horizontal="left" vertical="top"/>
    </xf>
    <xf numFmtId="0" fontId="24" fillId="0" borderId="0" xfId="0" applyFont="1" applyFill="1" applyAlignment="1">
      <alignment horizontal="left" vertical="top" wrapText="1"/>
    </xf>
    <xf numFmtId="0" fontId="28" fillId="0" borderId="0" xfId="0" applyFont="1" applyFill="1" applyAlignment="1">
      <alignment horizontal="left" vertical="top"/>
    </xf>
    <xf numFmtId="0" fontId="28" fillId="0" borderId="0" xfId="0" quotePrefix="1" applyFont="1" applyFill="1" applyAlignment="1">
      <alignment vertical="top" wrapText="1"/>
    </xf>
    <xf numFmtId="0" fontId="29" fillId="0" borderId="0" xfId="0" applyFont="1" applyFill="1" applyAlignment="1">
      <alignment vertical="top" wrapText="1"/>
    </xf>
    <xf numFmtId="0" fontId="35" fillId="0" borderId="0" xfId="0" applyFont="1" applyFill="1" applyAlignment="1">
      <alignment horizontal="left" vertical="top"/>
    </xf>
    <xf numFmtId="0" fontId="6" fillId="0" borderId="0" xfId="0" applyFont="1" applyFill="1" applyAlignment="1">
      <alignment horizontal="left" vertical="top" wrapText="1"/>
    </xf>
    <xf numFmtId="0" fontId="28" fillId="0" borderId="0" xfId="0" applyFont="1" applyFill="1" applyBorder="1" applyAlignment="1">
      <alignment vertical="top" wrapText="1"/>
    </xf>
    <xf numFmtId="0" fontId="6" fillId="0" borderId="0" xfId="0" applyFont="1" applyFill="1" applyAlignment="1">
      <alignment wrapText="1"/>
    </xf>
    <xf numFmtId="0" fontId="28" fillId="0" borderId="0" xfId="0" applyFont="1" applyFill="1" applyAlignment="1">
      <alignment wrapText="1"/>
    </xf>
    <xf numFmtId="0" fontId="28" fillId="25" borderId="0" xfId="0" applyFont="1" applyFill="1" applyBorder="1" applyAlignment="1">
      <alignment vertical="top"/>
    </xf>
    <xf numFmtId="0" fontId="26" fillId="0" borderId="0" xfId="0" applyFont="1" applyAlignment="1">
      <alignment vertical="top" wrapText="1"/>
    </xf>
    <xf numFmtId="0" fontId="26" fillId="0" borderId="0" xfId="0" applyFont="1" applyFill="1" applyAlignment="1">
      <alignment vertical="top" wrapText="1"/>
    </xf>
    <xf numFmtId="0" fontId="0" fillId="0" borderId="0" xfId="0" applyAlignment="1">
      <alignment horizontal="left" vertical="center" wrapText="1"/>
    </xf>
    <xf numFmtId="0" fontId="0" fillId="0" borderId="0" xfId="0" applyAlignment="1">
      <alignment vertical="top" wrapText="1"/>
    </xf>
    <xf numFmtId="0" fontId="30" fillId="0" borderId="0" xfId="0" applyFont="1" applyAlignment="1">
      <alignment horizontal="left" vertical="top"/>
    </xf>
    <xf numFmtId="0" fontId="35" fillId="0" borderId="0" xfId="0" applyFont="1" applyAlignment="1">
      <alignment horizontal="left" vertical="top"/>
    </xf>
    <xf numFmtId="0" fontId="35" fillId="0" borderId="0" xfId="0" applyFont="1" applyFill="1" applyAlignment="1">
      <alignment horizontal="left" vertical="top"/>
    </xf>
    <xf numFmtId="0" fontId="28" fillId="0" borderId="0" xfId="0" applyFont="1" applyFill="1" applyAlignment="1" applyProtection="1">
      <alignment vertical="top"/>
      <protection locked="0"/>
    </xf>
    <xf numFmtId="0" fontId="41" fillId="0" borderId="0" xfId="0" applyFont="1" applyAlignment="1">
      <alignment vertical="top"/>
    </xf>
    <xf numFmtId="0" fontId="4" fillId="27" borderId="10" xfId="73" applyFont="1" applyFill="1" applyBorder="1" applyAlignment="1">
      <alignment horizontal="left" vertical="top" wrapText="1"/>
    </xf>
    <xf numFmtId="0" fontId="43" fillId="0" borderId="0" xfId="0" applyFont="1" applyBorder="1" applyAlignment="1">
      <alignment horizontal="left" vertical="top" wrapText="1"/>
    </xf>
    <xf numFmtId="0" fontId="0" fillId="0" borderId="0" xfId="0" applyBorder="1"/>
    <xf numFmtId="49" fontId="44" fillId="24" borderId="10" xfId="0" applyNumberFormat="1" applyFont="1" applyFill="1" applyBorder="1" applyAlignment="1">
      <alignment horizontal="center"/>
    </xf>
    <xf numFmtId="0" fontId="44" fillId="24" borderId="13" xfId="0" applyFont="1" applyFill="1" applyBorder="1" applyAlignment="1">
      <alignment horizontal="center"/>
    </xf>
    <xf numFmtId="0" fontId="0" fillId="0" borderId="16" xfId="0" applyBorder="1"/>
    <xf numFmtId="165" fontId="0" fillId="0" borderId="17" xfId="0" applyNumberFormat="1" applyBorder="1"/>
    <xf numFmtId="0" fontId="46" fillId="0" borderId="16" xfId="0" applyFont="1" applyBorder="1" applyAlignment="1">
      <alignment horizontal="left" wrapText="1"/>
    </xf>
    <xf numFmtId="0" fontId="5" fillId="0" borderId="0" xfId="0" applyNumberFormat="1" applyFont="1" applyBorder="1" applyAlignment="1">
      <alignment horizontal="left" wrapText="1"/>
    </xf>
    <xf numFmtId="165" fontId="46" fillId="0" borderId="16" xfId="72" applyNumberFormat="1" applyFont="1" applyBorder="1"/>
    <xf numFmtId="164" fontId="46" fillId="0" borderId="18" xfId="72" applyNumberFormat="1" applyFont="1" applyBorder="1" applyProtection="1">
      <protection locked="0"/>
    </xf>
    <xf numFmtId="0" fontId="5" fillId="0" borderId="16" xfId="0" applyFont="1" applyBorder="1"/>
    <xf numFmtId="164" fontId="0" fillId="0" borderId="17" xfId="0" applyNumberFormat="1" applyBorder="1"/>
    <xf numFmtId="0" fontId="5" fillId="0" borderId="0" xfId="0" applyFont="1" applyBorder="1" applyAlignment="1">
      <alignment wrapText="1"/>
    </xf>
    <xf numFmtId="164" fontId="46" fillId="0" borderId="16" xfId="72" applyNumberFormat="1" applyFont="1" applyBorder="1"/>
    <xf numFmtId="0" fontId="0" fillId="0" borderId="19" xfId="0" applyBorder="1" applyAlignment="1">
      <alignment horizontal="center" vertical="center" wrapText="1"/>
    </xf>
    <xf numFmtId="0" fontId="5" fillId="0" borderId="20" xfId="0" applyFont="1" applyBorder="1" applyAlignment="1">
      <alignment wrapText="1"/>
    </xf>
    <xf numFmtId="164" fontId="0" fillId="0" borderId="21" xfId="0" applyNumberFormat="1" applyBorder="1"/>
    <xf numFmtId="0" fontId="0" fillId="0" borderId="0" xfId="0" applyBorder="1" applyAlignment="1">
      <alignment horizontal="center" vertical="center" wrapText="1"/>
    </xf>
    <xf numFmtId="164" fontId="46" fillId="0" borderId="0" xfId="72" applyNumberFormat="1" applyFont="1" applyBorder="1"/>
    <xf numFmtId="164" fontId="0" fillId="0" borderId="0" xfId="0" applyNumberFormat="1" applyBorder="1"/>
    <xf numFmtId="164" fontId="46" fillId="0" borderId="14" xfId="72" applyNumberFormat="1" applyFont="1" applyBorder="1"/>
    <xf numFmtId="164" fontId="0" fillId="0" borderId="13" xfId="0" applyNumberFormat="1" applyBorder="1"/>
    <xf numFmtId="0" fontId="46" fillId="0" borderId="16" xfId="0" applyFont="1" applyBorder="1" applyAlignment="1">
      <alignment horizontal="left" vertical="top" wrapText="1"/>
    </xf>
    <xf numFmtId="0" fontId="0" fillId="0" borderId="17" xfId="0" applyFont="1" applyBorder="1" applyAlignment="1">
      <alignment horizontal="left" vertical="top" wrapText="1"/>
    </xf>
    <xf numFmtId="0" fontId="48" fillId="0" borderId="17" xfId="0" applyFont="1" applyBorder="1" applyAlignment="1">
      <alignment horizontal="left" vertical="top" wrapText="1"/>
    </xf>
    <xf numFmtId="164" fontId="46" fillId="0" borderId="22" xfId="72" applyNumberFormat="1" applyFont="1" applyBorder="1" applyProtection="1">
      <protection locked="0"/>
    </xf>
    <xf numFmtId="0" fontId="45" fillId="0" borderId="16" xfId="0" applyFont="1" applyBorder="1" applyAlignment="1">
      <alignment horizontal="center" vertical="top" wrapText="1"/>
    </xf>
    <xf numFmtId="0" fontId="5" fillId="0" borderId="17" xfId="0" applyFont="1" applyBorder="1" applyAlignment="1">
      <alignment horizontal="left" vertical="top" wrapText="1"/>
    </xf>
    <xf numFmtId="0" fontId="0" fillId="0" borderId="17" xfId="0" applyBorder="1"/>
    <xf numFmtId="164" fontId="46" fillId="0" borderId="18" xfId="0" applyNumberFormat="1" applyFont="1" applyBorder="1" applyProtection="1">
      <protection locked="0"/>
    </xf>
    <xf numFmtId="0" fontId="5" fillId="0" borderId="17" xfId="0" applyFont="1" applyFill="1" applyBorder="1" applyAlignment="1">
      <alignment horizontal="left" wrapText="1"/>
    </xf>
    <xf numFmtId="0" fontId="0" fillId="0" borderId="19" xfId="0" applyBorder="1" applyAlignment="1">
      <alignment vertical="top"/>
    </xf>
    <xf numFmtId="0" fontId="5" fillId="0" borderId="21" xfId="0" applyFont="1" applyBorder="1" applyAlignment="1">
      <alignment vertical="top" wrapText="1"/>
    </xf>
    <xf numFmtId="164" fontId="46" fillId="0" borderId="19" xfId="72" applyNumberFormat="1" applyFont="1" applyBorder="1" applyAlignment="1">
      <alignment horizontal="center"/>
    </xf>
    <xf numFmtId="0" fontId="0" fillId="0" borderId="21" xfId="0" applyBorder="1"/>
    <xf numFmtId="0" fontId="49" fillId="0" borderId="0" xfId="0" applyFont="1" applyBorder="1"/>
    <xf numFmtId="164" fontId="46" fillId="0" borderId="0" xfId="0" applyNumberFormat="1" applyFont="1" applyBorder="1"/>
    <xf numFmtId="0" fontId="0" fillId="0" borderId="14" xfId="0" applyBorder="1"/>
    <xf numFmtId="0" fontId="5" fillId="0" borderId="0" xfId="0" applyFont="1" applyBorder="1" applyAlignment="1">
      <alignment vertical="top" wrapText="1"/>
    </xf>
    <xf numFmtId="0" fontId="0" fillId="0" borderId="16" xfId="0" applyBorder="1" applyAlignment="1">
      <alignment vertical="top"/>
    </xf>
    <xf numFmtId="0" fontId="5" fillId="0" borderId="0" xfId="0" applyFont="1" applyBorder="1"/>
    <xf numFmtId="0" fontId="5" fillId="0" borderId="20" xfId="0" applyFont="1" applyBorder="1"/>
    <xf numFmtId="164" fontId="46" fillId="0" borderId="19" xfId="72" applyNumberFormat="1" applyFont="1" applyBorder="1"/>
    <xf numFmtId="164" fontId="46" fillId="0" borderId="21" xfId="72" applyNumberFormat="1" applyFont="1" applyBorder="1"/>
    <xf numFmtId="164" fontId="46" fillId="0" borderId="23" xfId="0" applyNumberFormat="1" applyFont="1" applyBorder="1" applyAlignment="1">
      <alignment wrapText="1"/>
    </xf>
    <xf numFmtId="0" fontId="0" fillId="0" borderId="0" xfId="0" applyBorder="1" applyAlignment="1">
      <alignment wrapText="1"/>
    </xf>
    <xf numFmtId="164" fontId="46" fillId="0" borderId="18" xfId="0" applyNumberFormat="1" applyFont="1" applyBorder="1" applyAlignment="1" applyProtection="1">
      <alignment wrapText="1"/>
      <protection locked="0"/>
    </xf>
    <xf numFmtId="0" fontId="0" fillId="0" borderId="19" xfId="0" applyBorder="1"/>
    <xf numFmtId="0" fontId="0" fillId="0" borderId="20" xfId="0" applyBorder="1" applyAlignment="1">
      <alignment wrapText="1"/>
    </xf>
    <xf numFmtId="164" fontId="46" fillId="0" borderId="19" xfId="0" applyNumberFormat="1" applyFont="1" applyBorder="1" applyAlignment="1">
      <alignment wrapText="1"/>
    </xf>
    <xf numFmtId="164" fontId="44" fillId="28" borderId="14" xfId="72" applyNumberFormat="1" applyFont="1" applyFill="1" applyBorder="1" applyAlignment="1">
      <alignment horizontal="center"/>
    </xf>
    <xf numFmtId="164" fontId="44" fillId="28" borderId="16" xfId="72" applyNumberFormat="1" applyFont="1" applyFill="1" applyBorder="1"/>
    <xf numFmtId="164" fontId="44" fillId="28" borderId="19" xfId="0" applyNumberFormat="1" applyFont="1" applyFill="1" applyBorder="1"/>
    <xf numFmtId="0" fontId="45" fillId="0" borderId="0" xfId="0" applyFont="1"/>
    <xf numFmtId="0" fontId="54" fillId="0" borderId="14" xfId="0" applyFont="1" applyBorder="1"/>
    <xf numFmtId="0" fontId="0" fillId="0" borderId="15" xfId="0" applyBorder="1"/>
    <xf numFmtId="0" fontId="0" fillId="0" borderId="13" xfId="0" applyBorder="1"/>
    <xf numFmtId="0" fontId="55" fillId="0" borderId="16" xfId="0" applyFont="1" applyBorder="1" applyAlignment="1">
      <alignment wrapText="1"/>
    </xf>
    <xf numFmtId="0" fontId="5" fillId="0" borderId="17" xfId="0" applyFont="1" applyBorder="1"/>
    <xf numFmtId="0" fontId="55" fillId="0" borderId="16" xfId="0" applyFont="1" applyBorder="1"/>
    <xf numFmtId="0" fontId="55" fillId="0" borderId="19" xfId="0" applyFont="1" applyBorder="1" applyAlignment="1">
      <alignment wrapText="1"/>
    </xf>
    <xf numFmtId="0" fontId="0" fillId="0" borderId="20" xfId="0" applyBorder="1"/>
    <xf numFmtId="164" fontId="0" fillId="0" borderId="0" xfId="0" applyNumberFormat="1"/>
    <xf numFmtId="0" fontId="56" fillId="0" borderId="0" xfId="0" applyFont="1"/>
    <xf numFmtId="0" fontId="35" fillId="0" borderId="0" xfId="0" applyFont="1" applyAlignment="1">
      <alignment horizontal="left" vertical="top"/>
    </xf>
    <xf numFmtId="0" fontId="0" fillId="0" borderId="0" xfId="0" applyAlignment="1">
      <alignment vertical="top"/>
    </xf>
    <xf numFmtId="0" fontId="38" fillId="0" borderId="0" xfId="0" applyFont="1" applyAlignment="1">
      <alignment vertical="top"/>
    </xf>
    <xf numFmtId="0" fontId="32" fillId="0" borderId="0" xfId="0" applyFont="1" applyFill="1" applyAlignment="1">
      <alignment vertical="top"/>
    </xf>
    <xf numFmtId="0" fontId="27" fillId="0" borderId="0" xfId="0" applyFont="1" applyAlignment="1">
      <alignment horizontal="left" vertical="top"/>
    </xf>
    <xf numFmtId="0" fontId="0" fillId="0" borderId="0" xfId="0" applyAlignment="1">
      <alignment horizontal="left" vertical="center" wrapText="1"/>
    </xf>
    <xf numFmtId="0" fontId="0" fillId="0" borderId="0" xfId="0" applyFont="1" applyFill="1" applyAlignment="1">
      <alignment vertical="top" wrapText="1"/>
    </xf>
    <xf numFmtId="0" fontId="0" fillId="0" borderId="0" xfId="0" applyAlignment="1">
      <alignment vertical="top" wrapText="1"/>
    </xf>
    <xf numFmtId="0" fontId="30" fillId="0" borderId="0" xfId="0" applyFont="1" applyAlignment="1">
      <alignment horizontal="left" vertical="top"/>
    </xf>
    <xf numFmtId="0" fontId="35" fillId="0" borderId="0" xfId="0" applyFont="1" applyAlignment="1">
      <alignment vertical="top"/>
    </xf>
    <xf numFmtId="0" fontId="35" fillId="0" borderId="0" xfId="0" applyFont="1" applyFill="1" applyAlignment="1">
      <alignment horizontal="left" vertical="top"/>
    </xf>
    <xf numFmtId="0" fontId="0" fillId="0" borderId="0" xfId="0" applyAlignment="1">
      <alignment horizontal="left" vertical="top"/>
    </xf>
    <xf numFmtId="0" fontId="32" fillId="0" borderId="0" xfId="0" applyFont="1" applyAlignment="1">
      <alignment vertical="top"/>
    </xf>
    <xf numFmtId="164" fontId="53" fillId="29" borderId="24" xfId="0" applyNumberFormat="1" applyFont="1" applyFill="1" applyBorder="1" applyAlignment="1">
      <alignment horizontal="left"/>
    </xf>
    <xf numFmtId="164" fontId="53" fillId="29" borderId="12" xfId="0" applyNumberFormat="1" applyFont="1" applyFill="1" applyBorder="1" applyAlignment="1">
      <alignment horizontal="left"/>
    </xf>
    <xf numFmtId="0" fontId="55" fillId="0" borderId="16" xfId="0" applyFont="1" applyBorder="1" applyAlignment="1">
      <alignment horizontal="left" wrapText="1"/>
    </xf>
    <xf numFmtId="0" fontId="55" fillId="0" borderId="0" xfId="0" applyFont="1" applyBorder="1" applyAlignment="1">
      <alignment horizontal="left" wrapText="1"/>
    </xf>
    <xf numFmtId="0" fontId="55" fillId="0" borderId="17" xfId="0" applyFont="1" applyBorder="1" applyAlignment="1">
      <alignment horizontal="left" wrapText="1"/>
    </xf>
    <xf numFmtId="0" fontId="45" fillId="0" borderId="14" xfId="0" applyFont="1" applyBorder="1" applyAlignment="1">
      <alignment horizontal="left" vertical="top" wrapText="1"/>
    </xf>
    <xf numFmtId="0" fontId="45" fillId="0" borderId="15" xfId="0" applyFont="1" applyBorder="1" applyAlignment="1">
      <alignment horizontal="left" vertical="top" wrapText="1"/>
    </xf>
    <xf numFmtId="0" fontId="45" fillId="0" borderId="14" xfId="0" applyFont="1" applyBorder="1" applyAlignment="1">
      <alignment horizontal="left" wrapText="1"/>
    </xf>
    <xf numFmtId="0" fontId="45" fillId="0" borderId="15" xfId="0" applyFont="1" applyBorder="1" applyAlignment="1">
      <alignment horizontal="left" wrapText="1"/>
    </xf>
    <xf numFmtId="0" fontId="45" fillId="0" borderId="11" xfId="0" applyFont="1" applyBorder="1" applyAlignment="1">
      <alignment horizontal="left" vertical="top"/>
    </xf>
    <xf numFmtId="0" fontId="45" fillId="0" borderId="24" xfId="0" applyFont="1" applyBorder="1" applyAlignment="1">
      <alignment horizontal="left" vertical="top"/>
    </xf>
    <xf numFmtId="0" fontId="45" fillId="0" borderId="25" xfId="0" applyFont="1" applyBorder="1" applyAlignment="1">
      <alignment horizontal="left"/>
    </xf>
    <xf numFmtId="0" fontId="45" fillId="0" borderId="26" xfId="0" applyFont="1" applyBorder="1" applyAlignment="1">
      <alignment horizontal="left"/>
    </xf>
    <xf numFmtId="0" fontId="45" fillId="0" borderId="11" xfId="0" applyFont="1" applyBorder="1" applyAlignment="1">
      <alignment horizontal="left"/>
    </xf>
    <xf numFmtId="0" fontId="45" fillId="0" borderId="24" xfId="0" applyFont="1" applyBorder="1" applyAlignment="1">
      <alignment horizontal="left"/>
    </xf>
    <xf numFmtId="0" fontId="51" fillId="29" borderId="11" xfId="0" applyFont="1" applyFill="1" applyBorder="1" applyAlignment="1">
      <alignment horizontal="left" wrapText="1"/>
    </xf>
    <xf numFmtId="0" fontId="51" fillId="29" borderId="24" xfId="0" applyFont="1" applyFill="1" applyBorder="1" applyAlignment="1">
      <alignment horizontal="left"/>
    </xf>
    <xf numFmtId="0" fontId="44" fillId="24" borderId="11" xfId="0" applyFont="1" applyFill="1" applyBorder="1" applyAlignment="1">
      <alignment horizontal="left"/>
    </xf>
    <xf numFmtId="0" fontId="44" fillId="24" borderId="12" xfId="0" applyFont="1" applyFill="1" applyBorder="1" applyAlignment="1">
      <alignment horizontal="left"/>
    </xf>
    <xf numFmtId="0" fontId="45" fillId="0" borderId="13" xfId="0" applyFont="1" applyBorder="1" applyAlignment="1">
      <alignment horizontal="left" vertical="top" wrapText="1"/>
    </xf>
    <xf numFmtId="0" fontId="47" fillId="27" borderId="16" xfId="0" applyFont="1" applyFill="1" applyBorder="1" applyAlignment="1">
      <alignment horizontal="left" vertical="top" wrapText="1"/>
    </xf>
    <xf numFmtId="0" fontId="47" fillId="27" borderId="17" xfId="0" applyFont="1" applyFill="1" applyBorder="1" applyAlignment="1">
      <alignment horizontal="left" vertical="top" wrapText="1"/>
    </xf>
    <xf numFmtId="0" fontId="45" fillId="0" borderId="16" xfId="0" applyFont="1" applyBorder="1" applyAlignment="1">
      <alignment horizontal="center" vertical="top" wrapText="1"/>
    </xf>
    <xf numFmtId="0" fontId="5" fillId="0" borderId="17" xfId="0" applyFont="1" applyBorder="1" applyAlignment="1">
      <alignment horizontal="left" vertical="top" wrapText="1"/>
    </xf>
    <xf numFmtId="0" fontId="57" fillId="0" borderId="0" xfId="0" quotePrefix="1" applyFont="1" applyAlignment="1">
      <alignment wrapText="1"/>
    </xf>
  </cellXfs>
  <cellStyles count="74">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1 2 2" xfId="26"/>
    <cellStyle name="60% - Accent2 2" xfId="27"/>
    <cellStyle name="60% - Accent2 2 2" xfId="28"/>
    <cellStyle name="60% - Accent3 2" xfId="29"/>
    <cellStyle name="60% - Accent3 2 2" xfId="30"/>
    <cellStyle name="60% - Accent4 2" xfId="31"/>
    <cellStyle name="60% - Accent4 2 2" xfId="32"/>
    <cellStyle name="60% - Accent5 2" xfId="33"/>
    <cellStyle name="60% - Accent5 2 2" xfId="34"/>
    <cellStyle name="60% - Accent6 2" xfId="35"/>
    <cellStyle name="60% - Accent6 2 2" xfId="36"/>
    <cellStyle name="Accent1" xfId="73" builtinId="29"/>
    <cellStyle name="Accent1 2" xfId="37"/>
    <cellStyle name="Accent1 2 2" xfId="38"/>
    <cellStyle name="Accent2 2" xfId="39"/>
    <cellStyle name="Accent2 2 2" xfId="40"/>
    <cellStyle name="Accent3 2" xfId="41"/>
    <cellStyle name="Accent3 2 2" xfId="42"/>
    <cellStyle name="Accent4 2" xfId="43"/>
    <cellStyle name="Accent4 2 2" xfId="44"/>
    <cellStyle name="Accent5 2" xfId="45"/>
    <cellStyle name="Accent5 2 2" xfId="46"/>
    <cellStyle name="Accent6 2" xfId="47"/>
    <cellStyle name="Accent6 2 2" xfId="48"/>
    <cellStyle name="Bad 2" xfId="49"/>
    <cellStyle name="Calculation 2" xfId="50"/>
    <cellStyle name="Check Cell 2" xfId="51"/>
    <cellStyle name="Check Cell 2 2" xfId="52"/>
    <cellStyle name="Comma 2" xfId="71"/>
    <cellStyle name="Explanatory Text 2" xfId="53"/>
    <cellStyle name="Good 2" xfId="54"/>
    <cellStyle name="Heading 1 2" xfId="55"/>
    <cellStyle name="Heading 2 2" xfId="56"/>
    <cellStyle name="Heading 3 2" xfId="57"/>
    <cellStyle name="Heading 4 2" xfId="58"/>
    <cellStyle name="Input 2" xfId="59"/>
    <cellStyle name="Linked Cell 2" xfId="60"/>
    <cellStyle name="Neutral 2" xfId="61"/>
    <cellStyle name="Normal 2" xfId="62"/>
    <cellStyle name="Note 2" xfId="63"/>
    <cellStyle name="Output 2" xfId="64"/>
    <cellStyle name="Standaard" xfId="0" builtinId="0"/>
    <cellStyle name="Standaard 2" xfId="70"/>
    <cellStyle name="Title 2" xfId="65"/>
    <cellStyle name="Total 2" xfId="66"/>
    <cellStyle name="Total 2 2" xfId="67"/>
    <cellStyle name="Valuta" xfId="72" builtinId="4"/>
    <cellStyle name="Valuta 2" xfId="69"/>
    <cellStyle name="Warning Text 2" xfId="68"/>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5"/>
  <sheetViews>
    <sheetView zoomScale="70" zoomScaleNormal="70" zoomScaleSheetLayoutView="70" workbookViewId="0">
      <selection activeCell="G17" sqref="G17"/>
    </sheetView>
  </sheetViews>
  <sheetFormatPr defaultColWidth="9.140625" defaultRowHeight="15" x14ac:dyDescent="0.25"/>
  <cols>
    <col min="1" max="1" width="6.85546875" style="2" customWidth="1"/>
    <col min="2" max="2" width="34.140625" style="4" customWidth="1"/>
    <col min="3" max="3" width="83.28515625" style="4" customWidth="1"/>
    <col min="4" max="4" width="16" style="2" hidden="1" customWidth="1"/>
    <col min="5" max="5" width="15.7109375" style="17" customWidth="1"/>
    <col min="6" max="6" width="8.42578125" style="17" customWidth="1"/>
    <col min="7" max="7" width="66" style="4" customWidth="1"/>
    <col min="8" max="8" width="39.7109375" style="10" bestFit="1" customWidth="1"/>
    <col min="9" max="16384" width="9.140625" style="10"/>
  </cols>
  <sheetData>
    <row r="1" spans="1:7" ht="14.45" x14ac:dyDescent="0.3">
      <c r="A1" s="18"/>
      <c r="B1" s="27" t="s">
        <v>102</v>
      </c>
      <c r="C1" s="165" t="s">
        <v>103</v>
      </c>
      <c r="D1" s="165"/>
      <c r="E1" s="165"/>
      <c r="F1" s="88"/>
      <c r="G1" s="22"/>
    </row>
    <row r="2" spans="1:7" ht="14.45" x14ac:dyDescent="0.3">
      <c r="A2" s="18"/>
      <c r="B2" s="27"/>
      <c r="C2" s="165" t="s">
        <v>109</v>
      </c>
      <c r="D2" s="165"/>
      <c r="E2" s="165"/>
      <c r="F2" s="88"/>
      <c r="G2" s="22"/>
    </row>
    <row r="3" spans="1:7" ht="14.45" x14ac:dyDescent="0.3">
      <c r="A3" s="18"/>
      <c r="B3" s="27"/>
      <c r="C3" s="28"/>
      <c r="D3" s="28"/>
      <c r="E3" s="42"/>
      <c r="F3" s="42"/>
      <c r="G3" s="22"/>
    </row>
    <row r="4" spans="1:7" s="9" customFormat="1" ht="28.9" x14ac:dyDescent="0.3">
      <c r="A4" s="3" t="s">
        <v>10</v>
      </c>
      <c r="B4" s="5" t="s">
        <v>8</v>
      </c>
      <c r="C4" s="5" t="s">
        <v>9</v>
      </c>
      <c r="D4" s="3" t="s">
        <v>26</v>
      </c>
      <c r="E4" s="60" t="s">
        <v>187</v>
      </c>
      <c r="F4" s="60" t="s">
        <v>300</v>
      </c>
      <c r="G4" s="60" t="s">
        <v>81</v>
      </c>
    </row>
    <row r="5" spans="1:7" s="37" customFormat="1" ht="21" x14ac:dyDescent="0.4">
      <c r="A5" s="90" t="s">
        <v>316</v>
      </c>
      <c r="B5" s="168" t="s">
        <v>27</v>
      </c>
      <c r="C5" s="161"/>
      <c r="D5" s="161"/>
      <c r="E5" s="161"/>
      <c r="F5" s="161"/>
      <c r="G5" s="161"/>
    </row>
    <row r="6" spans="1:7" x14ac:dyDescent="0.25">
      <c r="A6" s="33" t="str">
        <f>A$5&amp;1</f>
        <v>1.1</v>
      </c>
      <c r="B6" s="32" t="s">
        <v>55</v>
      </c>
      <c r="C6" s="32" t="s">
        <v>188</v>
      </c>
      <c r="D6" s="33" t="s">
        <v>28</v>
      </c>
      <c r="E6" s="33" t="s">
        <v>4</v>
      </c>
      <c r="F6" s="33"/>
      <c r="G6" s="86"/>
    </row>
    <row r="7" spans="1:7" ht="30" x14ac:dyDescent="0.25">
      <c r="A7" s="54" t="str">
        <f>A$5&amp;2</f>
        <v>1.2</v>
      </c>
      <c r="B7" s="61" t="s">
        <v>64</v>
      </c>
      <c r="C7" s="61" t="s">
        <v>189</v>
      </c>
      <c r="D7" s="54" t="s">
        <v>28</v>
      </c>
      <c r="E7" s="54" t="s">
        <v>4</v>
      </c>
      <c r="F7" s="54"/>
      <c r="G7" s="26"/>
    </row>
    <row r="8" spans="1:7" ht="57.6" x14ac:dyDescent="0.3">
      <c r="A8" s="33" t="str">
        <f>A$5&amp;3</f>
        <v>1.3</v>
      </c>
      <c r="B8" s="32" t="s">
        <v>37</v>
      </c>
      <c r="C8" s="32" t="s">
        <v>190</v>
      </c>
      <c r="D8" s="33" t="s">
        <v>49</v>
      </c>
      <c r="E8" s="33" t="s">
        <v>4</v>
      </c>
      <c r="F8" s="33"/>
      <c r="G8" s="6"/>
    </row>
    <row r="9" spans="1:7" s="11" customFormat="1" ht="30" customHeight="1" x14ac:dyDescent="0.25">
      <c r="A9" s="54" t="str">
        <f>A$5&amp;4</f>
        <v>1.4</v>
      </c>
      <c r="B9" s="62" t="s">
        <v>65</v>
      </c>
      <c r="C9" s="63" t="s">
        <v>191</v>
      </c>
      <c r="D9" s="54" t="s">
        <v>28</v>
      </c>
      <c r="E9" s="54" t="s">
        <v>4</v>
      </c>
      <c r="F9" s="54"/>
      <c r="G9" s="25"/>
    </row>
    <row r="10" spans="1:7" ht="28.9" x14ac:dyDescent="0.3">
      <c r="A10" s="33" t="str">
        <f>A$5&amp;5</f>
        <v>1.5</v>
      </c>
      <c r="B10" s="32" t="s">
        <v>67</v>
      </c>
      <c r="C10" s="53" t="s">
        <v>192</v>
      </c>
      <c r="D10" s="33" t="s">
        <v>54</v>
      </c>
      <c r="E10" s="33" t="s">
        <v>4</v>
      </c>
      <c r="F10" s="33"/>
    </row>
    <row r="11" spans="1:7" ht="30" customHeight="1" x14ac:dyDescent="0.3">
      <c r="A11" s="33" t="str">
        <f>A$5&amp;6</f>
        <v>1.6</v>
      </c>
      <c r="B11" s="32" t="s">
        <v>51</v>
      </c>
      <c r="C11" s="32" t="s">
        <v>193</v>
      </c>
      <c r="D11" s="33" t="s">
        <v>28</v>
      </c>
      <c r="E11" s="33" t="s">
        <v>4</v>
      </c>
      <c r="F11" s="33"/>
    </row>
    <row r="12" spans="1:7" ht="30" customHeight="1" x14ac:dyDescent="0.3">
      <c r="A12" s="33" t="str">
        <f>A$5&amp;7</f>
        <v>1.7</v>
      </c>
      <c r="B12" s="32" t="s">
        <v>175</v>
      </c>
      <c r="C12" s="50" t="s">
        <v>194</v>
      </c>
      <c r="D12" s="48"/>
      <c r="E12" s="48" t="s">
        <v>4</v>
      </c>
      <c r="F12" s="48"/>
      <c r="G12" s="19"/>
    </row>
    <row r="13" spans="1:7" ht="14.45" x14ac:dyDescent="0.3">
      <c r="A13" s="33"/>
      <c r="B13" s="32"/>
      <c r="C13" s="53"/>
      <c r="D13" s="33"/>
      <c r="E13" s="33"/>
      <c r="F13" s="33"/>
      <c r="G13" s="22"/>
    </row>
    <row r="14" spans="1:7" s="37" customFormat="1" ht="21" x14ac:dyDescent="0.4">
      <c r="A14" s="64" t="s">
        <v>317</v>
      </c>
      <c r="B14" s="168" t="s">
        <v>29</v>
      </c>
      <c r="C14" s="161"/>
      <c r="D14" s="161"/>
      <c r="E14" s="161"/>
      <c r="F14" s="161"/>
      <c r="G14" s="161"/>
    </row>
    <row r="15" spans="1:7" ht="28.9" x14ac:dyDescent="0.3">
      <c r="A15" s="33" t="str">
        <f>A$14&amp;1</f>
        <v>2.1</v>
      </c>
      <c r="B15" s="32" t="s">
        <v>31</v>
      </c>
      <c r="C15" s="32" t="s">
        <v>195</v>
      </c>
      <c r="D15" s="33" t="s">
        <v>28</v>
      </c>
      <c r="E15" s="33" t="s">
        <v>4</v>
      </c>
      <c r="F15" s="33"/>
      <c r="G15" s="19"/>
    </row>
    <row r="16" spans="1:7" ht="14.45" x14ac:dyDescent="0.3">
      <c r="A16" s="33" t="str">
        <f>A$14&amp;2</f>
        <v>2.2</v>
      </c>
      <c r="B16" s="32" t="s">
        <v>33</v>
      </c>
      <c r="C16" s="65" t="s">
        <v>196</v>
      </c>
      <c r="D16" s="33" t="s">
        <v>48</v>
      </c>
      <c r="E16" s="33" t="s">
        <v>4</v>
      </c>
      <c r="F16" s="33"/>
    </row>
    <row r="17" spans="1:7" ht="43.15" x14ac:dyDescent="0.3">
      <c r="A17" s="33" t="str">
        <f>A$14&amp;3</f>
        <v>2.3</v>
      </c>
      <c r="B17" s="32" t="s">
        <v>17</v>
      </c>
      <c r="C17" s="32" t="s">
        <v>197</v>
      </c>
      <c r="D17" s="33" t="s">
        <v>28</v>
      </c>
      <c r="E17" s="33" t="s">
        <v>4</v>
      </c>
      <c r="F17" s="33"/>
      <c r="G17" s="19"/>
    </row>
    <row r="18" spans="1:7" ht="14.45" x14ac:dyDescent="0.3">
      <c r="A18" s="33"/>
      <c r="B18" s="32"/>
      <c r="C18" s="32"/>
      <c r="D18" s="33"/>
      <c r="E18" s="33"/>
      <c r="F18" s="33"/>
      <c r="G18" s="19"/>
    </row>
    <row r="19" spans="1:7" s="37" customFormat="1" ht="21" x14ac:dyDescent="0.4">
      <c r="A19" s="66" t="s">
        <v>318</v>
      </c>
      <c r="B19" s="162" t="s">
        <v>118</v>
      </c>
      <c r="C19" s="161"/>
      <c r="D19" s="161"/>
      <c r="E19" s="161"/>
      <c r="F19" s="161"/>
      <c r="G19" s="161"/>
    </row>
    <row r="20" spans="1:7" ht="30" customHeight="1" x14ac:dyDescent="0.3">
      <c r="A20" s="33" t="str">
        <f>A$19&amp;1</f>
        <v>3.1</v>
      </c>
      <c r="B20" s="32" t="s">
        <v>52</v>
      </c>
      <c r="C20" s="32" t="s">
        <v>198</v>
      </c>
      <c r="D20" s="33" t="s">
        <v>54</v>
      </c>
      <c r="E20" s="33" t="s">
        <v>4</v>
      </c>
      <c r="F20" s="33"/>
      <c r="G20" s="6"/>
    </row>
    <row r="21" spans="1:7" ht="43.15" x14ac:dyDescent="0.3">
      <c r="A21" s="33" t="str">
        <f>A$19&amp;2</f>
        <v>3.2</v>
      </c>
      <c r="B21" s="32" t="s">
        <v>53</v>
      </c>
      <c r="C21" s="32" t="s">
        <v>199</v>
      </c>
      <c r="D21" s="33" t="s">
        <v>54</v>
      </c>
      <c r="E21" s="33" t="s">
        <v>4</v>
      </c>
      <c r="F21" s="33"/>
      <c r="G21" s="6"/>
    </row>
    <row r="22" spans="1:7" s="11" customFormat="1" ht="14.45" x14ac:dyDescent="0.3">
      <c r="A22" s="33"/>
      <c r="B22" s="67"/>
      <c r="C22" s="53"/>
      <c r="D22" s="33"/>
      <c r="E22" s="33"/>
      <c r="F22" s="33"/>
      <c r="G22" s="7"/>
    </row>
    <row r="23" spans="1:7" s="35" customFormat="1" ht="21" x14ac:dyDescent="0.3">
      <c r="A23" s="64" t="s">
        <v>319</v>
      </c>
      <c r="B23" s="64" t="s">
        <v>68</v>
      </c>
      <c r="C23" s="68"/>
      <c r="D23" s="55"/>
      <c r="E23" s="55"/>
      <c r="F23" s="55"/>
      <c r="G23" s="34"/>
    </row>
    <row r="24" spans="1:7" s="11" customFormat="1" ht="30" x14ac:dyDescent="0.25">
      <c r="A24" s="54" t="str">
        <f>A$23&amp;1</f>
        <v>4.1</v>
      </c>
      <c r="B24" s="62" t="s">
        <v>69</v>
      </c>
      <c r="C24" s="24" t="s">
        <v>111</v>
      </c>
      <c r="D24" s="54" t="s">
        <v>28</v>
      </c>
      <c r="E24" s="54" t="s">
        <v>4</v>
      </c>
      <c r="F24" s="54"/>
      <c r="G24" s="25"/>
    </row>
    <row r="25" spans="1:7" s="11" customFormat="1" ht="28.9" x14ac:dyDescent="0.3">
      <c r="A25" s="33" t="str">
        <f>A$23&amp;2</f>
        <v>4.2</v>
      </c>
      <c r="B25" s="67" t="s">
        <v>70</v>
      </c>
      <c r="C25" s="32" t="s">
        <v>200</v>
      </c>
      <c r="D25" s="33" t="s">
        <v>28</v>
      </c>
      <c r="E25" s="33" t="s">
        <v>4</v>
      </c>
      <c r="F25" s="33"/>
      <c r="G25" s="7"/>
    </row>
    <row r="26" spans="1:7" s="11" customFormat="1" ht="14.45" x14ac:dyDescent="0.3">
      <c r="A26" s="48" t="str">
        <f>A$23&amp;3</f>
        <v>4.3</v>
      </c>
      <c r="B26" s="69" t="s">
        <v>110</v>
      </c>
      <c r="C26" s="50" t="s">
        <v>112</v>
      </c>
      <c r="D26" s="48"/>
      <c r="E26" s="48" t="s">
        <v>5</v>
      </c>
      <c r="F26" s="48"/>
      <c r="G26" s="16"/>
    </row>
    <row r="27" spans="1:7" s="11" customFormat="1" ht="14.45" x14ac:dyDescent="0.3">
      <c r="A27" s="33"/>
      <c r="B27" s="67"/>
      <c r="C27" s="32"/>
      <c r="D27" s="33"/>
      <c r="E27" s="33"/>
      <c r="F27" s="33"/>
      <c r="G27" s="7"/>
    </row>
    <row r="28" spans="1:7" s="35" customFormat="1" ht="21" x14ac:dyDescent="0.3">
      <c r="A28" s="64" t="s">
        <v>320</v>
      </c>
      <c r="B28" s="169" t="s">
        <v>71</v>
      </c>
      <c r="C28" s="161"/>
      <c r="D28" s="161"/>
      <c r="E28" s="161"/>
      <c r="F28" s="161"/>
      <c r="G28" s="161"/>
    </row>
    <row r="29" spans="1:7" s="11" customFormat="1" ht="28.9" x14ac:dyDescent="0.3">
      <c r="A29" s="33" t="str">
        <f>A$28&amp;1</f>
        <v>5.1</v>
      </c>
      <c r="B29" s="67" t="s">
        <v>72</v>
      </c>
      <c r="C29" s="32" t="s">
        <v>201</v>
      </c>
      <c r="D29" s="33" t="s">
        <v>28</v>
      </c>
      <c r="E29" s="33" t="s">
        <v>4</v>
      </c>
      <c r="F29" s="33"/>
      <c r="G29" s="7"/>
    </row>
    <row r="30" spans="1:7" s="11" customFormat="1" ht="28.9" x14ac:dyDescent="0.3">
      <c r="A30" s="33" t="str">
        <f>A$28&amp;2</f>
        <v>5.2</v>
      </c>
      <c r="B30" s="67" t="s">
        <v>73</v>
      </c>
      <c r="C30" s="32" t="s">
        <v>202</v>
      </c>
      <c r="D30" s="33" t="s">
        <v>28</v>
      </c>
      <c r="E30" s="33" t="s">
        <v>4</v>
      </c>
      <c r="F30" s="33"/>
      <c r="G30" s="7"/>
    </row>
    <row r="31" spans="1:7" s="11" customFormat="1" ht="45" x14ac:dyDescent="0.25">
      <c r="A31" s="33" t="str">
        <f>A$28&amp;3</f>
        <v>5.3</v>
      </c>
      <c r="B31" s="67" t="s">
        <v>73</v>
      </c>
      <c r="C31" s="32" t="s">
        <v>203</v>
      </c>
      <c r="D31" s="33" t="s">
        <v>28</v>
      </c>
      <c r="E31" s="33" t="s">
        <v>4</v>
      </c>
      <c r="F31" s="33"/>
      <c r="G31" s="7"/>
    </row>
    <row r="32" spans="1:7" s="11" customFormat="1" ht="30" x14ac:dyDescent="0.25">
      <c r="A32" s="33" t="str">
        <f>A$28&amp;4</f>
        <v>5.4</v>
      </c>
      <c r="B32" s="67" t="s">
        <v>74</v>
      </c>
      <c r="C32" s="32" t="s">
        <v>204</v>
      </c>
      <c r="D32" s="33" t="s">
        <v>28</v>
      </c>
      <c r="E32" s="33" t="s">
        <v>5</v>
      </c>
      <c r="F32" s="33"/>
      <c r="G32" s="7"/>
    </row>
    <row r="33" spans="1:7" s="11" customFormat="1" ht="30" x14ac:dyDescent="0.25">
      <c r="A33" s="54" t="str">
        <f>A$28&amp;5</f>
        <v>5.5</v>
      </c>
      <c r="B33" s="61" t="s">
        <v>75</v>
      </c>
      <c r="C33" s="61" t="s">
        <v>205</v>
      </c>
      <c r="D33" s="54" t="s">
        <v>54</v>
      </c>
      <c r="E33" s="54" t="s">
        <v>4</v>
      </c>
      <c r="F33" s="54"/>
      <c r="G33" s="25"/>
    </row>
    <row r="34" spans="1:7" s="11" customFormat="1" ht="105" x14ac:dyDescent="0.25">
      <c r="A34" s="54" t="str">
        <f>A$28&amp;6</f>
        <v>5.6</v>
      </c>
      <c r="B34" s="61" t="s">
        <v>75</v>
      </c>
      <c r="C34" s="61" t="s">
        <v>59</v>
      </c>
      <c r="D34" s="54" t="s">
        <v>54</v>
      </c>
      <c r="E34" s="54" t="s">
        <v>4</v>
      </c>
      <c r="F34" s="54"/>
      <c r="G34" s="25"/>
    </row>
    <row r="35" spans="1:7" ht="30" x14ac:dyDescent="0.25">
      <c r="A35" s="54" t="str">
        <f>A$28&amp;7</f>
        <v>5.7</v>
      </c>
      <c r="B35" s="61" t="s">
        <v>56</v>
      </c>
      <c r="C35" s="61" t="s">
        <v>57</v>
      </c>
      <c r="D35" s="54" t="s">
        <v>54</v>
      </c>
      <c r="E35" s="54" t="s">
        <v>4</v>
      </c>
      <c r="F35" s="54"/>
      <c r="G35" s="26"/>
    </row>
    <row r="36" spans="1:7" ht="30" x14ac:dyDescent="0.25">
      <c r="A36" s="54" t="str">
        <f>A$28&amp;8</f>
        <v>5.8</v>
      </c>
      <c r="B36" s="61" t="s">
        <v>58</v>
      </c>
      <c r="C36" s="70" t="s">
        <v>206</v>
      </c>
      <c r="D36" s="54" t="s">
        <v>54</v>
      </c>
      <c r="E36" s="54" t="s">
        <v>4</v>
      </c>
      <c r="F36" s="54"/>
      <c r="G36" s="26"/>
    </row>
    <row r="37" spans="1:7" ht="30" x14ac:dyDescent="0.25">
      <c r="A37" s="33" t="str">
        <f>A$28&amp;9</f>
        <v>5.9</v>
      </c>
      <c r="B37" s="32" t="s">
        <v>63</v>
      </c>
      <c r="C37" s="15" t="s">
        <v>113</v>
      </c>
      <c r="D37" s="33" t="s">
        <v>54</v>
      </c>
      <c r="E37" s="33" t="s">
        <v>4</v>
      </c>
      <c r="F37" s="33"/>
    </row>
    <row r="38" spans="1:7" ht="30" x14ac:dyDescent="0.25">
      <c r="A38" s="33" t="str">
        <f>A$28&amp;10</f>
        <v>5.10</v>
      </c>
      <c r="B38" s="32" t="s">
        <v>66</v>
      </c>
      <c r="C38" s="71" t="s">
        <v>207</v>
      </c>
      <c r="D38" s="33" t="s">
        <v>54</v>
      </c>
      <c r="E38" s="33" t="s">
        <v>4</v>
      </c>
      <c r="F38" s="33"/>
    </row>
    <row r="39" spans="1:7" s="11" customFormat="1" x14ac:dyDescent="0.25">
      <c r="A39" s="56"/>
      <c r="B39" s="72"/>
      <c r="C39" s="56"/>
      <c r="D39" s="56"/>
      <c r="E39" s="56"/>
      <c r="F39" s="56"/>
      <c r="G39" s="7"/>
    </row>
    <row r="40" spans="1:7" s="35" customFormat="1" ht="21" x14ac:dyDescent="0.25">
      <c r="A40" s="91" t="s">
        <v>321</v>
      </c>
      <c r="B40" s="160" t="s">
        <v>179</v>
      </c>
      <c r="C40" s="161"/>
      <c r="D40" s="161"/>
      <c r="E40" s="161"/>
      <c r="F40" s="161"/>
      <c r="G40" s="161"/>
    </row>
    <row r="41" spans="1:7" x14ac:dyDescent="0.25">
      <c r="A41" s="54" t="str">
        <f>A$40&amp;1</f>
        <v>6.1</v>
      </c>
      <c r="B41" s="61" t="s">
        <v>126</v>
      </c>
      <c r="C41" s="73" t="s">
        <v>208</v>
      </c>
      <c r="D41" s="54" t="s">
        <v>54</v>
      </c>
      <c r="E41" s="54" t="s">
        <v>4</v>
      </c>
      <c r="F41" s="54"/>
      <c r="G41" s="26"/>
    </row>
    <row r="42" spans="1:7" x14ac:dyDescent="0.25">
      <c r="A42" s="48" t="str">
        <f>A$40&amp;2</f>
        <v>6.2</v>
      </c>
      <c r="B42" s="50" t="s">
        <v>82</v>
      </c>
      <c r="C42" s="74" t="s">
        <v>209</v>
      </c>
      <c r="D42" s="48"/>
      <c r="E42" s="48" t="s">
        <v>5</v>
      </c>
      <c r="F42" s="48"/>
      <c r="G42" s="19"/>
    </row>
    <row r="43" spans="1:7" s="46" customFormat="1" x14ac:dyDescent="0.25">
      <c r="A43" s="48" t="str">
        <f>A$40&amp;3</f>
        <v>6.3</v>
      </c>
      <c r="B43" s="57" t="s">
        <v>90</v>
      </c>
      <c r="C43" s="57" t="s">
        <v>119</v>
      </c>
      <c r="D43" s="57"/>
      <c r="E43" s="57" t="s">
        <v>4</v>
      </c>
      <c r="F43" s="57"/>
    </row>
    <row r="44" spans="1:7" s="11" customFormat="1" ht="30" customHeight="1" x14ac:dyDescent="0.25">
      <c r="A44" s="54" t="str">
        <f>A$40&amp;4</f>
        <v>6.4</v>
      </c>
      <c r="B44" s="62" t="s">
        <v>60</v>
      </c>
      <c r="C44" s="61" t="s">
        <v>210</v>
      </c>
      <c r="D44" s="54" t="s">
        <v>54</v>
      </c>
      <c r="E44" s="54" t="s">
        <v>4</v>
      </c>
      <c r="F44" s="54"/>
      <c r="G44" s="25"/>
    </row>
    <row r="45" spans="1:7" s="11" customFormat="1" ht="30" x14ac:dyDescent="0.25">
      <c r="A45" s="54" t="str">
        <f>A$40&amp;5</f>
        <v>6.5</v>
      </c>
      <c r="B45" s="62" t="s">
        <v>61</v>
      </c>
      <c r="C45" s="61" t="s">
        <v>211</v>
      </c>
      <c r="D45" s="54" t="s">
        <v>54</v>
      </c>
      <c r="E45" s="54" t="s">
        <v>4</v>
      </c>
      <c r="F45" s="54"/>
      <c r="G45" s="25"/>
    </row>
    <row r="46" spans="1:7" x14ac:dyDescent="0.25">
      <c r="A46" s="48" t="str">
        <f>A$40&amp;6</f>
        <v>6.6</v>
      </c>
      <c r="B46" s="50" t="s">
        <v>120</v>
      </c>
      <c r="C46" s="74" t="s">
        <v>212</v>
      </c>
      <c r="D46" s="48"/>
      <c r="E46" s="48" t="s">
        <v>6</v>
      </c>
      <c r="F46" s="48"/>
      <c r="G46" s="19"/>
    </row>
    <row r="47" spans="1:7" s="11" customFormat="1" x14ac:dyDescent="0.25">
      <c r="A47" s="48" t="str">
        <f>A$40&amp;7</f>
        <v>6.7</v>
      </c>
      <c r="B47" s="67" t="s">
        <v>62</v>
      </c>
      <c r="C47" s="32" t="s">
        <v>213</v>
      </c>
      <c r="D47" s="33" t="s">
        <v>54</v>
      </c>
      <c r="E47" s="33" t="s">
        <v>4</v>
      </c>
      <c r="F47" s="33"/>
      <c r="G47" s="7"/>
    </row>
    <row r="48" spans="1:7" s="11" customFormat="1" x14ac:dyDescent="0.25">
      <c r="A48" s="48" t="str">
        <f>A$40&amp;8</f>
        <v>6.8</v>
      </c>
      <c r="B48" s="67" t="s">
        <v>62</v>
      </c>
      <c r="C48" s="32" t="s">
        <v>214</v>
      </c>
      <c r="D48" s="33" t="s">
        <v>54</v>
      </c>
      <c r="E48" s="33" t="s">
        <v>4</v>
      </c>
      <c r="F48" s="33"/>
      <c r="G48" s="7"/>
    </row>
    <row r="49" spans="1:7" s="11" customFormat="1" ht="30" x14ac:dyDescent="0.25">
      <c r="A49" s="48" t="str">
        <f>A$40&amp;9</f>
        <v>6.9</v>
      </c>
      <c r="B49" s="67" t="s">
        <v>62</v>
      </c>
      <c r="C49" s="32" t="s">
        <v>215</v>
      </c>
      <c r="D49" s="33" t="s">
        <v>54</v>
      </c>
      <c r="E49" s="33" t="s">
        <v>4</v>
      </c>
      <c r="F49" s="33"/>
      <c r="G49" s="7"/>
    </row>
    <row r="50" spans="1:7" s="11" customFormat="1" x14ac:dyDescent="0.25">
      <c r="A50" s="48" t="str">
        <f>A$40&amp;10</f>
        <v>6.10</v>
      </c>
      <c r="B50" s="67" t="s">
        <v>62</v>
      </c>
      <c r="C50" s="32" t="s">
        <v>216</v>
      </c>
      <c r="D50" s="56"/>
      <c r="E50" s="33" t="s">
        <v>4</v>
      </c>
      <c r="F50" s="33"/>
      <c r="G50" s="7"/>
    </row>
    <row r="51" spans="1:7" s="11" customFormat="1" ht="30" x14ac:dyDescent="0.25">
      <c r="A51" s="54" t="str">
        <f>A$40&amp;11</f>
        <v>6.11</v>
      </c>
      <c r="B51" s="62" t="s">
        <v>108</v>
      </c>
      <c r="C51" s="61" t="s">
        <v>217</v>
      </c>
      <c r="D51" s="75"/>
      <c r="E51" s="54" t="s">
        <v>4</v>
      </c>
      <c r="F51" s="54"/>
      <c r="G51" s="25"/>
    </row>
    <row r="52" spans="1:7" s="12" customFormat="1" ht="31.5" customHeight="1" x14ac:dyDescent="0.25">
      <c r="A52" s="48" t="str">
        <f>A$40&amp;12</f>
        <v>6.12</v>
      </c>
      <c r="B52" s="50" t="s">
        <v>86</v>
      </c>
      <c r="C52" s="50" t="s">
        <v>218</v>
      </c>
      <c r="D52" s="48" t="s">
        <v>30</v>
      </c>
      <c r="E52" s="48" t="s">
        <v>6</v>
      </c>
      <c r="F52" s="48"/>
      <c r="G52" s="19"/>
    </row>
    <row r="53" spans="1:7" s="11" customFormat="1" x14ac:dyDescent="0.25">
      <c r="A53" s="58"/>
      <c r="B53" s="76"/>
      <c r="C53" s="50"/>
      <c r="D53" s="58"/>
      <c r="E53" s="58"/>
      <c r="F53" s="58"/>
      <c r="G53" s="16"/>
    </row>
    <row r="54" spans="1:7" s="11" customFormat="1" ht="21" x14ac:dyDescent="0.25">
      <c r="A54" s="92" t="s">
        <v>322</v>
      </c>
      <c r="B54" s="170" t="s">
        <v>38</v>
      </c>
      <c r="C54" s="161"/>
      <c r="D54" s="161"/>
      <c r="E54" s="161"/>
      <c r="F54" s="161"/>
      <c r="G54" s="161"/>
    </row>
    <row r="55" spans="1:7" ht="30" x14ac:dyDescent="0.25">
      <c r="A55" s="48" t="str">
        <f>A$54&amp;1</f>
        <v>7.1</v>
      </c>
      <c r="B55" s="50" t="s">
        <v>114</v>
      </c>
      <c r="C55" s="50" t="s">
        <v>219</v>
      </c>
      <c r="D55" s="48" t="s">
        <v>30</v>
      </c>
      <c r="E55" s="48" t="s">
        <v>4</v>
      </c>
      <c r="F55" s="48"/>
      <c r="G55" s="47"/>
    </row>
    <row r="56" spans="1:7" s="11" customFormat="1" ht="30" x14ac:dyDescent="0.25">
      <c r="A56" s="48" t="str">
        <f>A$54&amp;2</f>
        <v>7.2</v>
      </c>
      <c r="B56" s="77" t="s">
        <v>130</v>
      </c>
      <c r="C56" s="69" t="s">
        <v>220</v>
      </c>
      <c r="D56" s="48"/>
      <c r="E56" s="48" t="s">
        <v>4</v>
      </c>
      <c r="F56" s="48"/>
      <c r="G56" s="30"/>
    </row>
    <row r="57" spans="1:7" s="11" customFormat="1" ht="30" x14ac:dyDescent="0.25">
      <c r="A57" s="48" t="str">
        <f>A$54&amp;3</f>
        <v>7.3</v>
      </c>
      <c r="B57" s="77" t="s">
        <v>122</v>
      </c>
      <c r="C57" s="69" t="s">
        <v>221</v>
      </c>
      <c r="D57" s="48"/>
      <c r="E57" s="48" t="s">
        <v>4</v>
      </c>
      <c r="F57" s="48"/>
      <c r="G57" s="30"/>
    </row>
    <row r="58" spans="1:7" s="11" customFormat="1" x14ac:dyDescent="0.25">
      <c r="A58" s="48" t="str">
        <f>A$54&amp;4</f>
        <v>7.4</v>
      </c>
      <c r="B58" s="77" t="s">
        <v>123</v>
      </c>
      <c r="C58" s="69" t="s">
        <v>222</v>
      </c>
      <c r="D58" s="48"/>
      <c r="E58" s="48" t="s">
        <v>4</v>
      </c>
      <c r="F58" s="48"/>
      <c r="G58" s="30"/>
    </row>
    <row r="59" spans="1:7" ht="30" x14ac:dyDescent="0.25">
      <c r="A59" s="33" t="str">
        <f>A$54&amp;5</f>
        <v>7.5</v>
      </c>
      <c r="B59" s="50" t="s">
        <v>124</v>
      </c>
      <c r="C59" s="50" t="s">
        <v>223</v>
      </c>
      <c r="D59" s="48" t="s">
        <v>30</v>
      </c>
      <c r="E59" s="33" t="s">
        <v>4</v>
      </c>
      <c r="F59" s="33"/>
      <c r="G59" s="19"/>
    </row>
    <row r="60" spans="1:7" ht="315" x14ac:dyDescent="0.25">
      <c r="A60" s="33" t="str">
        <f>A$54&amp;6</f>
        <v>7.6</v>
      </c>
      <c r="B60" s="50" t="s">
        <v>121</v>
      </c>
      <c r="C60" s="78" t="s">
        <v>224</v>
      </c>
      <c r="D60" s="48" t="s">
        <v>30</v>
      </c>
      <c r="E60" s="48" t="s">
        <v>6</v>
      </c>
      <c r="F60" s="48"/>
    </row>
    <row r="61" spans="1:7" s="11" customFormat="1" ht="30" x14ac:dyDescent="0.25">
      <c r="A61" s="33" t="str">
        <f>A$54&amp;7</f>
        <v>7.7</v>
      </c>
      <c r="B61" s="67" t="s">
        <v>78</v>
      </c>
      <c r="C61" s="67" t="s">
        <v>225</v>
      </c>
      <c r="D61" s="59" t="s">
        <v>30</v>
      </c>
      <c r="E61" s="33" t="s">
        <v>4</v>
      </c>
      <c r="F61" s="33"/>
      <c r="G61" s="8"/>
    </row>
    <row r="62" spans="1:7" s="12" customFormat="1" ht="30" x14ac:dyDescent="0.25">
      <c r="A62" s="33" t="str">
        <f>A$54&amp;8</f>
        <v>7.8</v>
      </c>
      <c r="B62" s="32" t="s">
        <v>12</v>
      </c>
      <c r="C62" s="32" t="s">
        <v>226</v>
      </c>
      <c r="D62" s="59" t="s">
        <v>30</v>
      </c>
      <c r="E62" s="33" t="s">
        <v>4</v>
      </c>
      <c r="F62" s="33"/>
      <c r="G62" s="4"/>
    </row>
    <row r="63" spans="1:7" s="12" customFormat="1" ht="30" x14ac:dyDescent="0.25">
      <c r="A63" s="33" t="str">
        <f>A$54&amp;9</f>
        <v>7.9</v>
      </c>
      <c r="B63" s="32" t="s">
        <v>23</v>
      </c>
      <c r="C63" s="32" t="s">
        <v>227</v>
      </c>
      <c r="D63" s="59" t="s">
        <v>30</v>
      </c>
      <c r="E63" s="33" t="s">
        <v>4</v>
      </c>
      <c r="F63" s="33"/>
      <c r="G63" s="4"/>
    </row>
    <row r="64" spans="1:7" s="12" customFormat="1" ht="30" customHeight="1" x14ac:dyDescent="0.25">
      <c r="A64" s="33" t="str">
        <f>A$54&amp;10</f>
        <v>7.10</v>
      </c>
      <c r="B64" s="32" t="s">
        <v>83</v>
      </c>
      <c r="C64" s="32" t="s">
        <v>228</v>
      </c>
      <c r="D64" s="59" t="s">
        <v>30</v>
      </c>
      <c r="E64" s="33" t="s">
        <v>4</v>
      </c>
      <c r="F64" s="33"/>
      <c r="G64" s="4"/>
    </row>
    <row r="65" spans="1:7" s="12" customFormat="1" x14ac:dyDescent="0.25">
      <c r="A65" s="33" t="str">
        <f>A$54&amp;11</f>
        <v>7.11</v>
      </c>
      <c r="B65" s="32" t="s">
        <v>84</v>
      </c>
      <c r="C65" s="32" t="s">
        <v>229</v>
      </c>
      <c r="D65" s="59"/>
      <c r="E65" s="33" t="s">
        <v>4</v>
      </c>
      <c r="F65" s="33"/>
      <c r="G65" s="4"/>
    </row>
    <row r="66" spans="1:7" s="12" customFormat="1" ht="30" x14ac:dyDescent="0.25">
      <c r="A66" s="33" t="str">
        <f>A$54&amp;12</f>
        <v>7.12</v>
      </c>
      <c r="B66" s="32" t="s">
        <v>13</v>
      </c>
      <c r="C66" s="32" t="s">
        <v>230</v>
      </c>
      <c r="D66" s="33" t="s">
        <v>30</v>
      </c>
      <c r="E66" s="33" t="s">
        <v>5</v>
      </c>
      <c r="F66" s="33"/>
      <c r="G66" s="4"/>
    </row>
    <row r="67" spans="1:7" s="12" customFormat="1" x14ac:dyDescent="0.25">
      <c r="A67" s="48" t="str">
        <f>A$54&amp;13</f>
        <v>7.13</v>
      </c>
      <c r="B67" s="50" t="s">
        <v>11</v>
      </c>
      <c r="C67" s="50" t="s">
        <v>231</v>
      </c>
      <c r="D67" s="48" t="s">
        <v>30</v>
      </c>
      <c r="E67" s="48" t="s">
        <v>6</v>
      </c>
      <c r="F67" s="48"/>
      <c r="G67" s="49"/>
    </row>
    <row r="68" spans="1:7" s="12" customFormat="1" ht="30" x14ac:dyDescent="0.25">
      <c r="A68" s="48" t="str">
        <f>A$54&amp;14</f>
        <v>7.14</v>
      </c>
      <c r="B68" s="50" t="s">
        <v>24</v>
      </c>
      <c r="C68" s="50" t="s">
        <v>232</v>
      </c>
      <c r="D68" s="48" t="s">
        <v>30</v>
      </c>
      <c r="E68" s="48" t="s">
        <v>4</v>
      </c>
      <c r="F68" s="48"/>
      <c r="G68" s="19"/>
    </row>
    <row r="69" spans="1:7" s="12" customFormat="1" x14ac:dyDescent="0.25">
      <c r="A69" s="48" t="str">
        <f>A$54&amp;15</f>
        <v>7.15</v>
      </c>
      <c r="B69" s="50" t="s">
        <v>85</v>
      </c>
      <c r="C69" s="50" t="s">
        <v>233</v>
      </c>
      <c r="D69" s="48" t="s">
        <v>30</v>
      </c>
      <c r="E69" s="48" t="s">
        <v>4</v>
      </c>
      <c r="F69" s="48"/>
      <c r="G69" s="19"/>
    </row>
    <row r="70" spans="1:7" s="12" customFormat="1" x14ac:dyDescent="0.25">
      <c r="A70" s="48" t="str">
        <f>A$54&amp;16</f>
        <v>7.16</v>
      </c>
      <c r="B70" s="50" t="s">
        <v>131</v>
      </c>
      <c r="C70" s="50" t="s">
        <v>234</v>
      </c>
      <c r="D70" s="48"/>
      <c r="E70" s="48" t="s">
        <v>4</v>
      </c>
      <c r="F70" s="48"/>
      <c r="G70" s="19"/>
    </row>
    <row r="71" spans="1:7" ht="32.25" customHeight="1" x14ac:dyDescent="0.25">
      <c r="A71" s="48" t="str">
        <f>A$54&amp;17</f>
        <v>7.17</v>
      </c>
      <c r="B71" s="50" t="s">
        <v>32</v>
      </c>
      <c r="C71" s="50" t="s">
        <v>235</v>
      </c>
      <c r="D71" s="48" t="s">
        <v>30</v>
      </c>
      <c r="E71" s="48" t="s">
        <v>5</v>
      </c>
      <c r="F71" s="48"/>
      <c r="G71" s="19"/>
    </row>
    <row r="72" spans="1:7" ht="31.9" customHeight="1" x14ac:dyDescent="0.25">
      <c r="A72" s="48" t="str">
        <f>A$54&amp;18</f>
        <v>7.18</v>
      </c>
      <c r="B72" s="50" t="s">
        <v>127</v>
      </c>
      <c r="C72" s="50" t="s">
        <v>236</v>
      </c>
      <c r="D72" s="48"/>
      <c r="E72" s="48" t="s">
        <v>6</v>
      </c>
      <c r="F72" s="48"/>
      <c r="G72" s="31"/>
    </row>
    <row r="73" spans="1:7" ht="30" x14ac:dyDescent="0.25">
      <c r="A73" s="48" t="str">
        <f>A$54&amp;19</f>
        <v>7.19</v>
      </c>
      <c r="B73" s="50" t="s">
        <v>16</v>
      </c>
      <c r="C73" s="74" t="s">
        <v>237</v>
      </c>
      <c r="D73" s="48" t="s">
        <v>30</v>
      </c>
      <c r="E73" s="48" t="s">
        <v>5</v>
      </c>
      <c r="F73" s="48"/>
      <c r="G73" s="19"/>
    </row>
    <row r="74" spans="1:7" x14ac:dyDescent="0.25">
      <c r="A74" s="48" t="str">
        <f>A$54&amp;20</f>
        <v>7.20</v>
      </c>
      <c r="B74" s="50" t="s">
        <v>91</v>
      </c>
      <c r="C74" s="79" t="s">
        <v>238</v>
      </c>
      <c r="D74" s="48" t="s">
        <v>30</v>
      </c>
      <c r="E74" s="48" t="s">
        <v>4</v>
      </c>
      <c r="F74" s="48"/>
      <c r="G74" s="19"/>
    </row>
    <row r="75" spans="1:7" s="12" customFormat="1" x14ac:dyDescent="0.25">
      <c r="A75" s="48" t="str">
        <f>A$54&amp;21</f>
        <v>7.21</v>
      </c>
      <c r="B75" s="50" t="s">
        <v>116</v>
      </c>
      <c r="C75" s="50" t="s">
        <v>239</v>
      </c>
      <c r="D75" s="48" t="s">
        <v>39</v>
      </c>
      <c r="E75" s="48" t="s">
        <v>6</v>
      </c>
      <c r="F75" s="48"/>
      <c r="G75" s="19"/>
    </row>
    <row r="76" spans="1:7" x14ac:dyDescent="0.25">
      <c r="A76" s="48" t="str">
        <f>A$54&amp;22</f>
        <v>7.22</v>
      </c>
      <c r="B76" s="50" t="s">
        <v>36</v>
      </c>
      <c r="C76" s="50" t="s">
        <v>240</v>
      </c>
      <c r="D76" s="48" t="s">
        <v>30</v>
      </c>
      <c r="E76" s="48" t="s">
        <v>4</v>
      </c>
      <c r="F76" s="48"/>
      <c r="G76" s="19"/>
    </row>
    <row r="77" spans="1:7" x14ac:dyDescent="0.25">
      <c r="A77" s="48" t="str">
        <f>A$54&amp;23</f>
        <v>7.23</v>
      </c>
      <c r="B77" s="50" t="s">
        <v>129</v>
      </c>
      <c r="C77" s="50" t="s">
        <v>128</v>
      </c>
      <c r="D77" s="48"/>
      <c r="E77" s="48" t="s">
        <v>4</v>
      </c>
      <c r="F77" s="48"/>
      <c r="G77" s="19"/>
    </row>
    <row r="78" spans="1:7" s="12" customFormat="1" x14ac:dyDescent="0.25">
      <c r="A78" s="48" t="str">
        <f>A$54&amp;24</f>
        <v>7.24</v>
      </c>
      <c r="B78" s="50" t="s">
        <v>50</v>
      </c>
      <c r="C78" s="79" t="s">
        <v>241</v>
      </c>
      <c r="D78" s="48" t="s">
        <v>47</v>
      </c>
      <c r="E78" s="48" t="s">
        <v>6</v>
      </c>
      <c r="F78" s="48"/>
      <c r="G78" s="19"/>
    </row>
    <row r="79" spans="1:7" s="11" customFormat="1" x14ac:dyDescent="0.25">
      <c r="A79" s="58"/>
      <c r="B79" s="76"/>
      <c r="C79" s="58"/>
      <c r="D79" s="58"/>
      <c r="E79" s="58"/>
      <c r="F79" s="58"/>
      <c r="G79" s="16"/>
    </row>
    <row r="80" spans="1:7" s="11" customFormat="1" ht="21" x14ac:dyDescent="0.25">
      <c r="A80" s="80" t="s">
        <v>323</v>
      </c>
      <c r="B80" s="170" t="s">
        <v>76</v>
      </c>
      <c r="C80" s="171"/>
      <c r="D80" s="171"/>
      <c r="E80" s="171"/>
      <c r="F80" s="171"/>
      <c r="G80" s="171"/>
    </row>
    <row r="81" spans="1:7" s="11" customFormat="1" ht="30" customHeight="1" x14ac:dyDescent="0.25">
      <c r="A81" s="48" t="str">
        <f>A$80&amp;1</f>
        <v>8.1</v>
      </c>
      <c r="B81" s="50" t="s">
        <v>77</v>
      </c>
      <c r="C81" s="50" t="s">
        <v>242</v>
      </c>
      <c r="D81" s="48" t="s">
        <v>30</v>
      </c>
      <c r="E81" s="48" t="s">
        <v>4</v>
      </c>
      <c r="F81" s="48"/>
      <c r="G81" s="16"/>
    </row>
    <row r="82" spans="1:7" s="11" customFormat="1" ht="30" x14ac:dyDescent="0.25">
      <c r="A82" s="48" t="str">
        <f>A$80&amp;2</f>
        <v>8.2</v>
      </c>
      <c r="B82" s="81" t="s">
        <v>132</v>
      </c>
      <c r="C82" s="81" t="s">
        <v>243</v>
      </c>
      <c r="D82" s="58"/>
      <c r="E82" s="48" t="s">
        <v>5</v>
      </c>
      <c r="F82" s="48"/>
      <c r="G82" s="16"/>
    </row>
    <row r="83" spans="1:7" ht="30" x14ac:dyDescent="0.25">
      <c r="A83" s="48" t="str">
        <f>A$80&amp;3</f>
        <v>8.3</v>
      </c>
      <c r="B83" s="82" t="s">
        <v>133</v>
      </c>
      <c r="C83" s="82" t="s">
        <v>244</v>
      </c>
      <c r="D83" s="59" t="s">
        <v>30</v>
      </c>
      <c r="E83" s="59" t="s">
        <v>4</v>
      </c>
      <c r="F83" s="59"/>
      <c r="G83" s="31"/>
    </row>
    <row r="84" spans="1:7" s="12" customFormat="1" ht="38.25" customHeight="1" x14ac:dyDescent="0.25">
      <c r="A84" s="48" t="str">
        <f>A$80&amp;4</f>
        <v>8.4</v>
      </c>
      <c r="B84" s="50" t="s">
        <v>94</v>
      </c>
      <c r="C84" s="50" t="s">
        <v>245</v>
      </c>
      <c r="D84" s="48" t="s">
        <v>47</v>
      </c>
      <c r="E84" s="48" t="s">
        <v>5</v>
      </c>
      <c r="F84" s="48"/>
      <c r="G84" s="19"/>
    </row>
    <row r="85" spans="1:7" x14ac:dyDescent="0.25">
      <c r="A85" s="59"/>
      <c r="B85" s="82"/>
      <c r="C85" s="82"/>
      <c r="D85" s="59"/>
      <c r="E85" s="59"/>
      <c r="F85" s="59"/>
      <c r="G85" s="31"/>
    </row>
    <row r="86" spans="1:7" s="11" customFormat="1" ht="21" x14ac:dyDescent="0.25">
      <c r="A86" s="91" t="s">
        <v>324</v>
      </c>
      <c r="B86" s="160" t="s">
        <v>42</v>
      </c>
      <c r="C86" s="161"/>
      <c r="D86" s="161"/>
      <c r="E86" s="161"/>
      <c r="F86" s="161"/>
      <c r="G86" s="161"/>
    </row>
    <row r="87" spans="1:7" ht="45" x14ac:dyDescent="0.25">
      <c r="A87" s="33" t="str">
        <f>A$86&amp;1</f>
        <v>9.1</v>
      </c>
      <c r="B87" s="32" t="s">
        <v>40</v>
      </c>
      <c r="C87" s="32" t="s">
        <v>246</v>
      </c>
      <c r="D87" s="33" t="s">
        <v>39</v>
      </c>
      <c r="E87" s="33" t="s">
        <v>4</v>
      </c>
      <c r="F87" s="33"/>
      <c r="G87" s="19"/>
    </row>
    <row r="88" spans="1:7" ht="45" x14ac:dyDescent="0.25">
      <c r="A88" s="48" t="str">
        <f>A$86&amp;2</f>
        <v>9.2</v>
      </c>
      <c r="B88" s="50" t="s">
        <v>117</v>
      </c>
      <c r="C88" s="50" t="s">
        <v>247</v>
      </c>
      <c r="D88" s="48" t="s">
        <v>49</v>
      </c>
      <c r="E88" s="48" t="s">
        <v>4</v>
      </c>
      <c r="F88" s="48"/>
      <c r="G88" s="31"/>
    </row>
    <row r="89" spans="1:7" s="13" customFormat="1" x14ac:dyDescent="0.25">
      <c r="A89" s="48" t="str">
        <f>A$86&amp;3</f>
        <v>9.3</v>
      </c>
      <c r="B89" s="83" t="s">
        <v>18</v>
      </c>
      <c r="C89" s="83" t="s">
        <v>248</v>
      </c>
      <c r="D89" s="84" t="s">
        <v>39</v>
      </c>
      <c r="E89" s="57" t="s">
        <v>6</v>
      </c>
      <c r="F89" s="57"/>
      <c r="G89" s="51"/>
    </row>
    <row r="90" spans="1:7" ht="15.75" customHeight="1" x14ac:dyDescent="0.25">
      <c r="A90" s="48" t="str">
        <f>A$86&amp;4</f>
        <v>9.4</v>
      </c>
      <c r="B90" s="50" t="s">
        <v>140</v>
      </c>
      <c r="C90" s="50" t="s">
        <v>249</v>
      </c>
      <c r="D90" s="48" t="s">
        <v>48</v>
      </c>
      <c r="E90" s="48" t="s">
        <v>4</v>
      </c>
      <c r="F90" s="48"/>
      <c r="G90" s="19"/>
    </row>
    <row r="91" spans="1:7" s="12" customFormat="1" ht="29.25" customHeight="1" x14ac:dyDescent="0.25">
      <c r="A91" s="48" t="str">
        <f>A$86&amp;5</f>
        <v>9.5</v>
      </c>
      <c r="B91" s="50" t="s">
        <v>19</v>
      </c>
      <c r="C91" s="50" t="s">
        <v>250</v>
      </c>
      <c r="D91" s="48" t="s">
        <v>30</v>
      </c>
      <c r="E91" s="48" t="s">
        <v>6</v>
      </c>
      <c r="F91" s="48"/>
      <c r="G91" s="29"/>
    </row>
    <row r="92" spans="1:7" ht="15.75" customHeight="1" x14ac:dyDescent="0.25">
      <c r="A92" s="48" t="str">
        <f>A$86&amp;6</f>
        <v>9.6</v>
      </c>
      <c r="B92" s="50" t="s">
        <v>142</v>
      </c>
      <c r="C92" s="50" t="s">
        <v>251</v>
      </c>
      <c r="D92" s="48"/>
      <c r="E92" s="48" t="s">
        <v>4</v>
      </c>
      <c r="F92" s="48"/>
      <c r="G92" s="19"/>
    </row>
    <row r="93" spans="1:7" ht="30" x14ac:dyDescent="0.25">
      <c r="A93" s="48" t="str">
        <f>A$86&amp;7</f>
        <v>9.7</v>
      </c>
      <c r="B93" s="82" t="s">
        <v>34</v>
      </c>
      <c r="C93" s="82" t="s">
        <v>252</v>
      </c>
      <c r="D93" s="59" t="s">
        <v>30</v>
      </c>
      <c r="E93" s="59" t="s">
        <v>4</v>
      </c>
      <c r="F93" s="59"/>
      <c r="G93" s="31"/>
    </row>
    <row r="94" spans="1:7" x14ac:dyDescent="0.25">
      <c r="A94" s="48" t="str">
        <f>A$86&amp;8</f>
        <v>9.8</v>
      </c>
      <c r="B94" s="82" t="s">
        <v>35</v>
      </c>
      <c r="C94" s="82" t="s">
        <v>253</v>
      </c>
      <c r="D94" s="59" t="s">
        <v>30</v>
      </c>
      <c r="E94" s="59" t="s">
        <v>4</v>
      </c>
      <c r="F94" s="59"/>
      <c r="G94" s="31"/>
    </row>
    <row r="95" spans="1:7" s="12" customFormat="1" ht="45" x14ac:dyDescent="0.25">
      <c r="A95" s="48" t="str">
        <f>A$86&amp;9</f>
        <v>9.9</v>
      </c>
      <c r="B95" s="50" t="s">
        <v>144</v>
      </c>
      <c r="C95" s="50" t="s">
        <v>254</v>
      </c>
      <c r="D95" s="48" t="s">
        <v>39</v>
      </c>
      <c r="E95" s="48" t="s">
        <v>4</v>
      </c>
      <c r="F95" s="48"/>
      <c r="G95" s="29"/>
    </row>
    <row r="96" spans="1:7" s="12" customFormat="1" ht="30" x14ac:dyDescent="0.25">
      <c r="A96" s="48" t="str">
        <f>A$86&amp;10</f>
        <v>9.10</v>
      </c>
      <c r="B96" s="50" t="s">
        <v>87</v>
      </c>
      <c r="C96" s="84" t="s">
        <v>255</v>
      </c>
      <c r="D96" s="48" t="s">
        <v>30</v>
      </c>
      <c r="E96" s="48" t="s">
        <v>5</v>
      </c>
      <c r="F96" s="48"/>
      <c r="G96" s="19"/>
    </row>
    <row r="97" spans="1:7" s="12" customFormat="1" x14ac:dyDescent="0.25">
      <c r="A97" s="48" t="str">
        <f>A$86&amp;11</f>
        <v>9.11</v>
      </c>
      <c r="B97" s="50" t="s">
        <v>135</v>
      </c>
      <c r="C97" s="50" t="s">
        <v>256</v>
      </c>
      <c r="D97" s="48" t="s">
        <v>30</v>
      </c>
      <c r="E97" s="48" t="s">
        <v>6</v>
      </c>
      <c r="F97" s="48"/>
      <c r="G97" s="19"/>
    </row>
    <row r="98" spans="1:7" s="12" customFormat="1" ht="30" x14ac:dyDescent="0.25">
      <c r="A98" s="48" t="str">
        <f>A$86&amp;12</f>
        <v>9.12</v>
      </c>
      <c r="B98" s="50" t="s">
        <v>136</v>
      </c>
      <c r="C98" s="50" t="s">
        <v>257</v>
      </c>
      <c r="D98" s="48" t="s">
        <v>47</v>
      </c>
      <c r="E98" s="48" t="s">
        <v>4</v>
      </c>
      <c r="F98" s="48"/>
      <c r="G98" s="31"/>
    </row>
    <row r="99" spans="1:7" s="12" customFormat="1" x14ac:dyDescent="0.25">
      <c r="A99" s="33" t="str">
        <f>A$86&amp;13</f>
        <v>9.13</v>
      </c>
      <c r="B99" s="32" t="s">
        <v>25</v>
      </c>
      <c r="C99" s="32" t="s">
        <v>258</v>
      </c>
      <c r="D99" s="33" t="s">
        <v>47</v>
      </c>
      <c r="E99" s="33" t="s">
        <v>5</v>
      </c>
      <c r="F99" s="33"/>
      <c r="G99" s="4"/>
    </row>
    <row r="100" spans="1:7" ht="45" x14ac:dyDescent="0.25">
      <c r="A100" s="33" t="str">
        <f>A$86&amp;14</f>
        <v>9.14</v>
      </c>
      <c r="B100" s="32" t="s">
        <v>93</v>
      </c>
      <c r="C100" s="32" t="s">
        <v>259</v>
      </c>
      <c r="D100" s="33" t="s">
        <v>39</v>
      </c>
      <c r="E100" s="33" t="s">
        <v>4</v>
      </c>
      <c r="F100" s="33"/>
      <c r="G100" s="31"/>
    </row>
    <row r="101" spans="1:7" s="14" customFormat="1" ht="30" x14ac:dyDescent="0.25">
      <c r="A101" s="33" t="str">
        <f>A$86&amp;15</f>
        <v>9.15</v>
      </c>
      <c r="B101" s="32" t="s">
        <v>20</v>
      </c>
      <c r="C101" s="32" t="s">
        <v>260</v>
      </c>
      <c r="D101" s="32" t="s">
        <v>30</v>
      </c>
      <c r="E101" s="33" t="s">
        <v>4</v>
      </c>
      <c r="F101" s="33"/>
      <c r="G101" s="4"/>
    </row>
    <row r="102" spans="1:7" s="14" customFormat="1" ht="30" x14ac:dyDescent="0.25">
      <c r="A102" s="33" t="str">
        <f>A$86&amp;16</f>
        <v>9.16</v>
      </c>
      <c r="B102" s="32" t="s">
        <v>21</v>
      </c>
      <c r="C102" s="32" t="s">
        <v>261</v>
      </c>
      <c r="D102" s="32" t="s">
        <v>30</v>
      </c>
      <c r="E102" s="33" t="s">
        <v>6</v>
      </c>
      <c r="F102" s="33"/>
      <c r="G102" s="4"/>
    </row>
    <row r="103" spans="1:7" s="44" customFormat="1" ht="30" x14ac:dyDescent="0.25">
      <c r="A103" s="48" t="str">
        <f>A$86&amp;17</f>
        <v>9.17</v>
      </c>
      <c r="B103" s="50" t="s">
        <v>22</v>
      </c>
      <c r="C103" s="50" t="s">
        <v>262</v>
      </c>
      <c r="D103" s="50" t="s">
        <v>30</v>
      </c>
      <c r="E103" s="48" t="s">
        <v>5</v>
      </c>
      <c r="F103" s="48"/>
      <c r="G103" s="19"/>
    </row>
    <row r="104" spans="1:7" s="44" customFormat="1" x14ac:dyDescent="0.25">
      <c r="A104" s="48" t="str">
        <f>A$86&amp;18</f>
        <v>9.18</v>
      </c>
      <c r="B104" s="50" t="s">
        <v>91</v>
      </c>
      <c r="C104" s="50" t="s">
        <v>263</v>
      </c>
      <c r="D104" s="50"/>
      <c r="E104" s="48" t="s">
        <v>6</v>
      </c>
      <c r="F104" s="48"/>
      <c r="G104" s="19"/>
    </row>
    <row r="105" spans="1:7" x14ac:dyDescent="0.25">
      <c r="A105" s="48" t="str">
        <f>A$86&amp;19</f>
        <v>9.19</v>
      </c>
      <c r="B105" s="50" t="s">
        <v>41</v>
      </c>
      <c r="C105" s="50" t="s">
        <v>264</v>
      </c>
      <c r="D105" s="48" t="s">
        <v>39</v>
      </c>
      <c r="E105" s="48" t="s">
        <v>4</v>
      </c>
      <c r="F105" s="48"/>
      <c r="G105" s="19"/>
    </row>
    <row r="106" spans="1:7" x14ac:dyDescent="0.25">
      <c r="A106" s="33"/>
      <c r="B106" s="82"/>
      <c r="C106" s="82"/>
      <c r="D106" s="59"/>
      <c r="E106" s="59"/>
      <c r="F106" s="59"/>
      <c r="G106" s="31"/>
    </row>
    <row r="107" spans="1:7" ht="21" x14ac:dyDescent="0.25">
      <c r="A107" s="66" t="s">
        <v>325</v>
      </c>
      <c r="B107" s="162" t="s">
        <v>154</v>
      </c>
      <c r="C107" s="161"/>
      <c r="D107" s="161"/>
      <c r="E107" s="161"/>
      <c r="F107" s="161"/>
      <c r="G107" s="161"/>
    </row>
    <row r="108" spans="1:7" ht="60" x14ac:dyDescent="0.25">
      <c r="A108" s="48" t="str">
        <f>A$107&amp;1</f>
        <v>10.1</v>
      </c>
      <c r="B108" s="50" t="s">
        <v>143</v>
      </c>
      <c r="C108" s="50" t="s">
        <v>265</v>
      </c>
      <c r="D108" s="48" t="s">
        <v>39</v>
      </c>
      <c r="E108" s="48" t="s">
        <v>4</v>
      </c>
      <c r="F108" s="93"/>
      <c r="G108" s="19"/>
    </row>
    <row r="109" spans="1:7" ht="30" x14ac:dyDescent="0.25">
      <c r="A109" s="48" t="str">
        <f>A$107&amp;2</f>
        <v>10.2</v>
      </c>
      <c r="B109" s="50" t="s">
        <v>80</v>
      </c>
      <c r="C109" s="50" t="s">
        <v>266</v>
      </c>
      <c r="D109" s="48" t="s">
        <v>28</v>
      </c>
      <c r="E109" s="48" t="s">
        <v>5</v>
      </c>
      <c r="F109" s="48"/>
      <c r="G109" s="19"/>
    </row>
    <row r="110" spans="1:7" ht="30" x14ac:dyDescent="0.25">
      <c r="A110" s="48" t="str">
        <f>A$107&amp;3</f>
        <v>10.3</v>
      </c>
      <c r="B110" s="50" t="s">
        <v>92</v>
      </c>
      <c r="C110" s="50" t="s">
        <v>267</v>
      </c>
      <c r="D110" s="48"/>
      <c r="E110" s="48" t="s">
        <v>6</v>
      </c>
      <c r="F110" s="48"/>
      <c r="G110" s="19"/>
    </row>
    <row r="111" spans="1:7" ht="30" x14ac:dyDescent="0.25">
      <c r="A111" s="48" t="str">
        <f>A$107&amp;4</f>
        <v>10.4</v>
      </c>
      <c r="B111" s="50" t="s">
        <v>139</v>
      </c>
      <c r="C111" s="50" t="s">
        <v>268</v>
      </c>
      <c r="D111" s="48" t="s">
        <v>48</v>
      </c>
      <c r="E111" s="48" t="s">
        <v>4</v>
      </c>
      <c r="F111" s="48"/>
      <c r="G111" s="19"/>
    </row>
    <row r="112" spans="1:7" x14ac:dyDescent="0.25">
      <c r="A112" s="48" t="str">
        <f>A$107&amp;5</f>
        <v>10.5</v>
      </c>
      <c r="B112" s="50" t="s">
        <v>134</v>
      </c>
      <c r="C112" s="38" t="s">
        <v>141</v>
      </c>
      <c r="D112" s="48"/>
      <c r="E112" s="48" t="s">
        <v>4</v>
      </c>
      <c r="F112" s="48"/>
      <c r="G112" s="19"/>
    </row>
    <row r="113" spans="1:7" ht="30" x14ac:dyDescent="0.25">
      <c r="A113" s="48" t="str">
        <f>A$107&amp;6</f>
        <v>10.6</v>
      </c>
      <c r="B113" s="50" t="s">
        <v>115</v>
      </c>
      <c r="C113" s="50" t="s">
        <v>269</v>
      </c>
      <c r="D113" s="48" t="s">
        <v>30</v>
      </c>
      <c r="E113" s="48" t="s">
        <v>6</v>
      </c>
      <c r="F113" s="48"/>
      <c r="G113" s="19"/>
    </row>
    <row r="114" spans="1:7" ht="30" x14ac:dyDescent="0.25">
      <c r="A114" s="48" t="str">
        <f>A$107&amp;7</f>
        <v>10.7</v>
      </c>
      <c r="B114" s="50" t="s">
        <v>79</v>
      </c>
      <c r="C114" s="50" t="s">
        <v>270</v>
      </c>
      <c r="D114" s="48" t="s">
        <v>30</v>
      </c>
      <c r="E114" s="48" t="s">
        <v>4</v>
      </c>
      <c r="F114" s="48"/>
      <c r="G114" s="19"/>
    </row>
    <row r="115" spans="1:7" x14ac:dyDescent="0.25">
      <c r="A115" s="48" t="str">
        <f>A$107&amp;8</f>
        <v>10.8</v>
      </c>
      <c r="B115" s="50" t="s">
        <v>155</v>
      </c>
      <c r="C115" s="50" t="s">
        <v>271</v>
      </c>
      <c r="D115" s="48"/>
      <c r="E115" s="48" t="s">
        <v>6</v>
      </c>
      <c r="F115" s="48"/>
      <c r="G115" s="19"/>
    </row>
    <row r="116" spans="1:7" ht="15" customHeight="1" x14ac:dyDescent="0.25">
      <c r="A116" s="48" t="str">
        <f>A$107&amp;9</f>
        <v>10.9</v>
      </c>
      <c r="B116" s="82" t="s">
        <v>137</v>
      </c>
      <c r="C116" s="39" t="s">
        <v>138</v>
      </c>
      <c r="D116" s="59" t="s">
        <v>30</v>
      </c>
      <c r="E116" s="59" t="s">
        <v>4</v>
      </c>
      <c r="F116" s="59"/>
      <c r="G116" s="31"/>
    </row>
    <row r="117" spans="1:7" s="20" customFormat="1" x14ac:dyDescent="0.25">
      <c r="A117" s="33"/>
      <c r="B117" s="32"/>
      <c r="C117" s="32"/>
      <c r="D117" s="32"/>
      <c r="E117" s="32"/>
      <c r="F117" s="32"/>
      <c r="G117" s="21"/>
    </row>
    <row r="118" spans="1:7" s="11" customFormat="1" ht="21" x14ac:dyDescent="0.25">
      <c r="A118" s="91" t="s">
        <v>326</v>
      </c>
      <c r="B118" s="160" t="s">
        <v>96</v>
      </c>
      <c r="C118" s="161"/>
      <c r="D118" s="161"/>
      <c r="E118" s="161"/>
      <c r="F118" s="161"/>
      <c r="G118" s="161"/>
    </row>
    <row r="119" spans="1:7" s="11" customFormat="1" ht="45" x14ac:dyDescent="0.25">
      <c r="A119" s="48" t="str">
        <f>A$118&amp;1</f>
        <v>11.1</v>
      </c>
      <c r="B119" s="69" t="s">
        <v>97</v>
      </c>
      <c r="C119" s="69" t="s">
        <v>272</v>
      </c>
      <c r="D119" s="59" t="s">
        <v>30</v>
      </c>
      <c r="E119" s="48" t="s">
        <v>4</v>
      </c>
      <c r="F119" s="48"/>
      <c r="G119" s="30"/>
    </row>
    <row r="120" spans="1:7" s="11" customFormat="1" ht="30" x14ac:dyDescent="0.25">
      <c r="A120" s="48" t="str">
        <f>A$118&amp;2</f>
        <v>11.2</v>
      </c>
      <c r="B120" s="69" t="s">
        <v>100</v>
      </c>
      <c r="C120" s="69" t="s">
        <v>273</v>
      </c>
      <c r="D120" s="59"/>
      <c r="E120" s="48" t="s">
        <v>4</v>
      </c>
      <c r="F120" s="48"/>
      <c r="G120" s="30"/>
    </row>
    <row r="121" spans="1:7" s="11" customFormat="1" ht="30" x14ac:dyDescent="0.25">
      <c r="A121" s="54" t="str">
        <f>A$118&amp;3</f>
        <v>11.3</v>
      </c>
      <c r="B121" s="62" t="s">
        <v>145</v>
      </c>
      <c r="C121" s="62" t="s">
        <v>274</v>
      </c>
      <c r="D121" s="85"/>
      <c r="E121" s="54" t="s">
        <v>4</v>
      </c>
      <c r="F121" s="54"/>
      <c r="G121" s="40"/>
    </row>
    <row r="122" spans="1:7" s="11" customFormat="1" ht="30" x14ac:dyDescent="0.25">
      <c r="A122" s="48" t="str">
        <f>A$118&amp;4</f>
        <v>11.4</v>
      </c>
      <c r="B122" s="69" t="s">
        <v>98</v>
      </c>
      <c r="C122" s="50" t="s">
        <v>275</v>
      </c>
      <c r="D122" s="59" t="s">
        <v>30</v>
      </c>
      <c r="E122" s="48" t="s">
        <v>4</v>
      </c>
      <c r="F122" s="48"/>
      <c r="G122" s="30"/>
    </row>
    <row r="123" spans="1:7" s="11" customFormat="1" ht="30" x14ac:dyDescent="0.25">
      <c r="A123" s="48" t="str">
        <f>A$118&amp;5</f>
        <v>11.5</v>
      </c>
      <c r="B123" s="69" t="s">
        <v>99</v>
      </c>
      <c r="C123" s="69" t="s">
        <v>276</v>
      </c>
      <c r="D123" s="59"/>
      <c r="E123" s="48" t="s">
        <v>4</v>
      </c>
      <c r="F123" s="48"/>
      <c r="G123" s="30"/>
    </row>
    <row r="124" spans="1:7" s="11" customFormat="1" x14ac:dyDescent="0.25">
      <c r="A124" s="48" t="str">
        <f>A$118&amp;6</f>
        <v>11.6</v>
      </c>
      <c r="B124" s="69" t="s">
        <v>101</v>
      </c>
      <c r="C124" s="69" t="s">
        <v>277</v>
      </c>
      <c r="D124" s="59"/>
      <c r="E124" s="48" t="s">
        <v>4</v>
      </c>
      <c r="F124" s="48"/>
      <c r="G124" s="30"/>
    </row>
    <row r="125" spans="1:7" s="11" customFormat="1" ht="30" x14ac:dyDescent="0.25">
      <c r="A125" s="48" t="str">
        <f>A$118&amp;7</f>
        <v>11.7</v>
      </c>
      <c r="B125" s="69" t="s">
        <v>44</v>
      </c>
      <c r="C125" s="69" t="s">
        <v>278</v>
      </c>
      <c r="D125" s="59"/>
      <c r="E125" s="48" t="s">
        <v>4</v>
      </c>
      <c r="F125" s="48"/>
      <c r="G125" s="30"/>
    </row>
    <row r="126" spans="1:7" s="11" customFormat="1" x14ac:dyDescent="0.25">
      <c r="A126" s="48" t="str">
        <f>A$118&amp;8</f>
        <v>11.8</v>
      </c>
      <c r="B126" s="50" t="s">
        <v>91</v>
      </c>
      <c r="C126" s="50" t="s">
        <v>279</v>
      </c>
      <c r="D126" s="50"/>
      <c r="E126" s="48" t="s">
        <v>6</v>
      </c>
      <c r="F126" s="48"/>
      <c r="G126" s="30"/>
    </row>
    <row r="127" spans="1:7" s="11" customFormat="1" x14ac:dyDescent="0.25">
      <c r="A127" s="56"/>
      <c r="B127" s="72"/>
      <c r="C127" s="56"/>
      <c r="D127" s="56"/>
      <c r="E127" s="56"/>
      <c r="F127" s="56"/>
      <c r="G127" s="7"/>
    </row>
    <row r="128" spans="1:7" s="11" customFormat="1" ht="21" x14ac:dyDescent="0.25">
      <c r="A128" s="91" t="s">
        <v>327</v>
      </c>
      <c r="B128" s="160" t="s">
        <v>151</v>
      </c>
      <c r="C128" s="161"/>
      <c r="D128" s="161"/>
      <c r="E128" s="161"/>
      <c r="F128" s="161"/>
      <c r="G128" s="161"/>
    </row>
    <row r="129" spans="1:7" ht="30" x14ac:dyDescent="0.25">
      <c r="A129" s="33" t="str">
        <f>A$128&amp;1</f>
        <v>12.1</v>
      </c>
      <c r="B129" s="32" t="s">
        <v>88</v>
      </c>
      <c r="C129" s="32" t="s">
        <v>280</v>
      </c>
      <c r="D129" s="33" t="s">
        <v>43</v>
      </c>
      <c r="E129" s="33" t="s">
        <v>4</v>
      </c>
      <c r="F129" s="33"/>
    </row>
    <row r="130" spans="1:7" ht="45" x14ac:dyDescent="0.25">
      <c r="A130" s="33" t="str">
        <f>A$128&amp;2</f>
        <v>12.2</v>
      </c>
      <c r="B130" s="32" t="s">
        <v>89</v>
      </c>
      <c r="C130" s="32" t="s">
        <v>281</v>
      </c>
      <c r="D130" s="33"/>
      <c r="E130" s="33" t="s">
        <v>5</v>
      </c>
      <c r="F130" s="33"/>
      <c r="G130" s="19"/>
    </row>
    <row r="131" spans="1:7" ht="45" x14ac:dyDescent="0.25">
      <c r="A131" s="33" t="str">
        <f>A$128&amp;3</f>
        <v>12.3</v>
      </c>
      <c r="B131" s="50" t="s">
        <v>146</v>
      </c>
      <c r="C131" s="50" t="s">
        <v>282</v>
      </c>
      <c r="D131" s="48"/>
      <c r="E131" s="33" t="s">
        <v>4</v>
      </c>
      <c r="F131" s="48"/>
      <c r="G131" s="19"/>
    </row>
    <row r="132" spans="1:7" ht="30" x14ac:dyDescent="0.25">
      <c r="A132" s="33" t="str">
        <f>A$128&amp;4</f>
        <v>12.4</v>
      </c>
      <c r="B132" s="50" t="s">
        <v>148</v>
      </c>
      <c r="C132" s="50" t="s">
        <v>283</v>
      </c>
      <c r="D132" s="48" t="s">
        <v>43</v>
      </c>
      <c r="E132" s="48" t="s">
        <v>4</v>
      </c>
      <c r="F132" s="48"/>
      <c r="G132" s="49"/>
    </row>
    <row r="133" spans="1:7" ht="15" customHeight="1" x14ac:dyDescent="0.25">
      <c r="A133" s="33" t="str">
        <f>A$128&amp;5</f>
        <v>12.5</v>
      </c>
      <c r="B133" s="50" t="s">
        <v>147</v>
      </c>
      <c r="C133" s="50" t="s">
        <v>284</v>
      </c>
      <c r="D133" s="48" t="s">
        <v>43</v>
      </c>
      <c r="E133" s="48" t="s">
        <v>4</v>
      </c>
      <c r="F133" s="48"/>
      <c r="G133" s="19"/>
    </row>
    <row r="134" spans="1:7" ht="45" x14ac:dyDescent="0.25">
      <c r="A134" s="33" t="str">
        <f>A$128&amp;6</f>
        <v>12.6</v>
      </c>
      <c r="B134" s="50" t="s">
        <v>44</v>
      </c>
      <c r="C134" s="50" t="s">
        <v>285</v>
      </c>
      <c r="D134" s="48" t="s">
        <v>43</v>
      </c>
      <c r="E134" s="48" t="s">
        <v>4</v>
      </c>
      <c r="F134" s="48"/>
      <c r="G134" s="19"/>
    </row>
    <row r="135" spans="1:7" x14ac:dyDescent="0.25">
      <c r="A135" s="33" t="str">
        <f>A$128&amp;7</f>
        <v>12.7</v>
      </c>
      <c r="B135" s="50" t="s">
        <v>45</v>
      </c>
      <c r="C135" s="50" t="s">
        <v>286</v>
      </c>
      <c r="D135" s="48" t="s">
        <v>46</v>
      </c>
      <c r="E135" s="48" t="s">
        <v>4</v>
      </c>
      <c r="F135" s="48"/>
      <c r="G135" s="19"/>
    </row>
    <row r="136" spans="1:7" ht="30" x14ac:dyDescent="0.25">
      <c r="A136" s="33" t="str">
        <f>A$128&amp;8</f>
        <v>12.8</v>
      </c>
      <c r="B136" s="50" t="s">
        <v>149</v>
      </c>
      <c r="C136" s="50" t="s">
        <v>287</v>
      </c>
      <c r="D136" s="48" t="s">
        <v>43</v>
      </c>
      <c r="E136" s="48" t="s">
        <v>5</v>
      </c>
      <c r="F136" s="48"/>
      <c r="G136" s="19"/>
    </row>
    <row r="137" spans="1:7" ht="30" x14ac:dyDescent="0.25">
      <c r="A137" s="33" t="str">
        <f>A$128&amp;9</f>
        <v>12.9</v>
      </c>
      <c r="B137" s="50" t="s">
        <v>150</v>
      </c>
      <c r="C137" s="50" t="s">
        <v>288</v>
      </c>
      <c r="D137" s="48" t="s">
        <v>43</v>
      </c>
      <c r="E137" s="48" t="s">
        <v>5</v>
      </c>
      <c r="F137" s="48"/>
      <c r="G137" s="19"/>
    </row>
    <row r="138" spans="1:7" ht="30" x14ac:dyDescent="0.25">
      <c r="A138" s="33" t="str">
        <f>A$128&amp;10</f>
        <v>12.10</v>
      </c>
      <c r="B138" s="50" t="s">
        <v>95</v>
      </c>
      <c r="C138" s="50" t="s">
        <v>289</v>
      </c>
      <c r="D138" s="48"/>
      <c r="E138" s="48" t="s">
        <v>4</v>
      </c>
      <c r="F138" s="48"/>
      <c r="G138" s="19"/>
    </row>
    <row r="139" spans="1:7" x14ac:dyDescent="0.25">
      <c r="A139" s="48"/>
      <c r="B139" s="50"/>
      <c r="C139" s="50"/>
      <c r="D139" s="48"/>
      <c r="E139" s="48"/>
      <c r="F139" s="48"/>
      <c r="G139" s="19"/>
    </row>
    <row r="140" spans="1:7" s="11" customFormat="1" ht="21" x14ac:dyDescent="0.25">
      <c r="A140" s="91" t="s">
        <v>328</v>
      </c>
      <c r="B140" s="160" t="s">
        <v>315</v>
      </c>
      <c r="C140" s="161"/>
      <c r="D140" s="161"/>
      <c r="E140" s="161"/>
      <c r="F140" s="161"/>
      <c r="G140" s="161"/>
    </row>
    <row r="141" spans="1:7" x14ac:dyDescent="0.25">
      <c r="A141" s="33" t="str">
        <f>A$140&amp;1</f>
        <v>13.1</v>
      </c>
      <c r="B141" s="32" t="s">
        <v>301</v>
      </c>
      <c r="C141" s="32" t="s">
        <v>303</v>
      </c>
      <c r="D141" s="33" t="s">
        <v>43</v>
      </c>
      <c r="E141" s="33" t="s">
        <v>6</v>
      </c>
      <c r="F141" s="33"/>
      <c r="G141" s="89"/>
    </row>
    <row r="142" spans="1:7" x14ac:dyDescent="0.25">
      <c r="A142" s="33" t="str">
        <f>A$140&amp;2</f>
        <v>13.2</v>
      </c>
      <c r="B142" s="32" t="s">
        <v>302</v>
      </c>
      <c r="C142" s="32" t="s">
        <v>304</v>
      </c>
      <c r="D142" s="33"/>
      <c r="E142" s="33" t="s">
        <v>6</v>
      </c>
      <c r="F142" s="33"/>
      <c r="G142" s="19"/>
    </row>
    <row r="143" spans="1:7" x14ac:dyDescent="0.25">
      <c r="A143" s="48" t="str">
        <f>A$140&amp;3</f>
        <v>13.3</v>
      </c>
      <c r="B143" s="50" t="s">
        <v>305</v>
      </c>
      <c r="C143" s="50" t="s">
        <v>306</v>
      </c>
      <c r="D143" s="48"/>
      <c r="E143" s="48" t="s">
        <v>6</v>
      </c>
      <c r="F143" s="48"/>
      <c r="G143" s="19"/>
    </row>
    <row r="144" spans="1:7" x14ac:dyDescent="0.25">
      <c r="A144" s="48" t="str">
        <f>A$140&amp;4</f>
        <v>13.4</v>
      </c>
      <c r="B144" s="50" t="s">
        <v>307</v>
      </c>
      <c r="C144" s="50" t="s">
        <v>308</v>
      </c>
      <c r="D144" s="48" t="s">
        <v>43</v>
      </c>
      <c r="E144" s="48" t="s">
        <v>6</v>
      </c>
      <c r="F144" s="48"/>
      <c r="G144" s="49"/>
    </row>
    <row r="145" spans="1:8" ht="15" customHeight="1" x14ac:dyDescent="0.25">
      <c r="A145" s="48" t="str">
        <f>A$140&amp;5</f>
        <v>13.5</v>
      </c>
      <c r="B145" s="50" t="s">
        <v>309</v>
      </c>
      <c r="C145" s="50" t="s">
        <v>310</v>
      </c>
      <c r="D145" s="48" t="s">
        <v>43</v>
      </c>
      <c r="E145" s="48" t="s">
        <v>6</v>
      </c>
      <c r="F145" s="48"/>
      <c r="G145" s="19"/>
    </row>
    <row r="146" spans="1:8" x14ac:dyDescent="0.25">
      <c r="A146" s="48" t="str">
        <f>A$140&amp;6</f>
        <v>13.6</v>
      </c>
      <c r="B146" s="50" t="s">
        <v>312</v>
      </c>
      <c r="C146" s="50" t="s">
        <v>311</v>
      </c>
      <c r="D146" s="48" t="s">
        <v>43</v>
      </c>
      <c r="E146" s="48" t="s">
        <v>6</v>
      </c>
      <c r="F146" s="48"/>
      <c r="G146" s="19"/>
    </row>
    <row r="147" spans="1:8" ht="30" x14ac:dyDescent="0.25">
      <c r="A147" s="48" t="str">
        <f>A$140&amp;7</f>
        <v>13.7</v>
      </c>
      <c r="B147" s="50" t="s">
        <v>313</v>
      </c>
      <c r="C147" s="50" t="s">
        <v>314</v>
      </c>
      <c r="D147" s="48"/>
      <c r="E147" s="48" t="s">
        <v>6</v>
      </c>
      <c r="F147" s="48"/>
      <c r="G147" s="19"/>
    </row>
    <row r="148" spans="1:8" x14ac:dyDescent="0.25">
      <c r="A148" s="57"/>
      <c r="B148" s="57"/>
      <c r="C148" s="57"/>
      <c r="D148" s="57"/>
      <c r="E148" s="57"/>
      <c r="F148" s="57"/>
    </row>
    <row r="149" spans="1:8" s="37" customFormat="1" ht="21" x14ac:dyDescent="0.35">
      <c r="A149" s="66" t="s">
        <v>329</v>
      </c>
      <c r="B149" s="162" t="s">
        <v>14</v>
      </c>
      <c r="C149" s="161"/>
      <c r="D149" s="161"/>
      <c r="E149" s="161"/>
      <c r="F149" s="161"/>
      <c r="G149" s="161"/>
    </row>
    <row r="150" spans="1:8" ht="135" x14ac:dyDescent="0.25">
      <c r="A150" s="48" t="str">
        <f>A$149&amp;1</f>
        <v>14.1</v>
      </c>
      <c r="B150" s="50" t="s">
        <v>14</v>
      </c>
      <c r="C150" s="50" t="s">
        <v>290</v>
      </c>
      <c r="D150" s="48" t="s">
        <v>48</v>
      </c>
      <c r="E150" s="48" t="s">
        <v>4</v>
      </c>
      <c r="F150" s="48"/>
      <c r="G150" s="19"/>
    </row>
    <row r="151" spans="1:8" x14ac:dyDescent="0.25">
      <c r="A151" s="48" t="str">
        <f>A$149&amp;2</f>
        <v>14.2</v>
      </c>
      <c r="B151" s="50" t="s">
        <v>152</v>
      </c>
      <c r="C151" s="79" t="s">
        <v>291</v>
      </c>
      <c r="D151" s="48"/>
      <c r="E151" s="48" t="s">
        <v>4</v>
      </c>
      <c r="F151" s="48"/>
      <c r="G151" s="19"/>
    </row>
    <row r="152" spans="1:8" ht="165" x14ac:dyDescent="0.25">
      <c r="A152" s="48" t="str">
        <f>A$149&amp;3</f>
        <v>14.3</v>
      </c>
      <c r="B152" s="50" t="s">
        <v>125</v>
      </c>
      <c r="C152" s="50" t="s">
        <v>292</v>
      </c>
      <c r="D152" s="48"/>
      <c r="E152" s="48" t="s">
        <v>4</v>
      </c>
      <c r="F152" s="48"/>
      <c r="G152" s="19"/>
    </row>
    <row r="153" spans="1:8" ht="30" x14ac:dyDescent="0.25">
      <c r="A153" s="48" t="str">
        <f>A$149&amp;4</f>
        <v>14.4</v>
      </c>
      <c r="B153" s="50" t="s">
        <v>153</v>
      </c>
      <c r="C153" s="50" t="s">
        <v>293</v>
      </c>
      <c r="D153" s="48" t="s">
        <v>48</v>
      </c>
      <c r="E153" s="48" t="s">
        <v>5</v>
      </c>
      <c r="F153" s="48"/>
      <c r="G153" s="19"/>
    </row>
    <row r="154" spans="1:8" s="12" customFormat="1" ht="30" x14ac:dyDescent="0.25">
      <c r="A154" s="48" t="str">
        <f>A$149&amp;5</f>
        <v>14.5</v>
      </c>
      <c r="B154" s="50" t="s">
        <v>15</v>
      </c>
      <c r="C154" s="79" t="s">
        <v>294</v>
      </c>
      <c r="D154" s="48" t="s">
        <v>47</v>
      </c>
      <c r="E154" s="48" t="s">
        <v>4</v>
      </c>
      <c r="F154" s="48"/>
      <c r="G154" s="19"/>
    </row>
    <row r="155" spans="1:8" s="12" customFormat="1" ht="45" x14ac:dyDescent="0.25">
      <c r="A155" s="48" t="str">
        <f>A$149&amp;6</f>
        <v>14.6</v>
      </c>
      <c r="B155" s="50" t="s">
        <v>178</v>
      </c>
      <c r="C155" s="79" t="s">
        <v>295</v>
      </c>
      <c r="D155" s="48"/>
      <c r="E155" s="48" t="s">
        <v>4</v>
      </c>
      <c r="F155" s="48"/>
      <c r="G155" s="19"/>
    </row>
    <row r="156" spans="1:8" x14ac:dyDescent="0.25">
      <c r="A156" s="29"/>
      <c r="B156" s="19"/>
      <c r="C156" s="19"/>
      <c r="D156" s="29"/>
      <c r="E156" s="43"/>
      <c r="F156" s="43"/>
      <c r="G156" s="19"/>
    </row>
    <row r="157" spans="1:8" ht="21" x14ac:dyDescent="0.25">
      <c r="A157" s="52" t="s">
        <v>331</v>
      </c>
      <c r="B157" s="163" t="s">
        <v>330</v>
      </c>
      <c r="C157" s="161"/>
      <c r="D157" s="161"/>
      <c r="E157" s="161"/>
      <c r="F157" s="161"/>
      <c r="G157" s="161"/>
      <c r="H157" s="166"/>
    </row>
    <row r="158" spans="1:8" ht="120" x14ac:dyDescent="0.25">
      <c r="A158" s="29" t="str">
        <f>A$157&amp;1</f>
        <v>15.1</v>
      </c>
      <c r="B158" s="19" t="s">
        <v>106</v>
      </c>
      <c r="C158" s="19" t="s">
        <v>104</v>
      </c>
      <c r="D158" s="29"/>
      <c r="E158" s="43"/>
      <c r="F158" s="43"/>
      <c r="G158" s="87"/>
      <c r="H158" s="167"/>
    </row>
    <row r="159" spans="1:8" ht="30" x14ac:dyDescent="0.25">
      <c r="A159" s="29" t="str">
        <f>A$157&amp;2</f>
        <v>15.2</v>
      </c>
      <c r="B159" s="19" t="s">
        <v>107</v>
      </c>
      <c r="C159" s="19" t="s">
        <v>105</v>
      </c>
      <c r="D159" s="29"/>
      <c r="E159" s="43"/>
      <c r="F159" s="43"/>
      <c r="G159" s="19"/>
      <c r="H159" s="167"/>
    </row>
    <row r="160" spans="1:8" ht="165" x14ac:dyDescent="0.25">
      <c r="A160" s="29" t="str">
        <f>A$157&amp;3</f>
        <v>15.3</v>
      </c>
      <c r="B160" s="19" t="s">
        <v>297</v>
      </c>
      <c r="C160" s="19" t="s">
        <v>296</v>
      </c>
      <c r="D160" s="29"/>
      <c r="E160" s="43"/>
      <c r="F160" s="43"/>
      <c r="G160" s="19"/>
      <c r="H160" s="167"/>
    </row>
    <row r="161" spans="1:8" ht="62.25" customHeight="1" x14ac:dyDescent="0.25">
      <c r="A161" s="18" t="str">
        <f>A$157&amp;4</f>
        <v>15.4</v>
      </c>
      <c r="B161" s="23" t="s">
        <v>315</v>
      </c>
      <c r="C161" s="23" t="s">
        <v>333</v>
      </c>
      <c r="D161" s="18"/>
      <c r="G161" s="19"/>
      <c r="H161" s="167"/>
    </row>
    <row r="162" spans="1:8" x14ac:dyDescent="0.25">
      <c r="C162" s="22"/>
      <c r="G162" s="19"/>
      <c r="H162" s="167"/>
    </row>
    <row r="163" spans="1:8" ht="21" x14ac:dyDescent="0.25">
      <c r="A163" s="36" t="s">
        <v>332</v>
      </c>
      <c r="B163" s="172" t="s">
        <v>176</v>
      </c>
      <c r="C163" s="161"/>
      <c r="D163" s="161"/>
      <c r="E163" s="161"/>
      <c r="F163" s="161"/>
      <c r="G163" s="161"/>
    </row>
    <row r="164" spans="1:8" x14ac:dyDescent="0.25">
      <c r="A164" s="164" t="s">
        <v>177</v>
      </c>
      <c r="B164" s="164"/>
      <c r="C164" s="164"/>
      <c r="D164" s="18"/>
      <c r="G164" s="19"/>
    </row>
    <row r="165" spans="1:8" x14ac:dyDescent="0.25">
      <c r="A165" s="29" t="str">
        <f>A$163&amp;1</f>
        <v>16.1</v>
      </c>
      <c r="B165" s="4" t="s">
        <v>156</v>
      </c>
      <c r="C165" s="23" t="s">
        <v>161</v>
      </c>
      <c r="G165" s="19"/>
    </row>
    <row r="166" spans="1:8" ht="45" x14ac:dyDescent="0.25">
      <c r="A166" s="29" t="str">
        <f>A$163&amp;2</f>
        <v>16.2</v>
      </c>
      <c r="B166" s="45" t="s">
        <v>183</v>
      </c>
      <c r="C166" s="45" t="s">
        <v>184</v>
      </c>
      <c r="D166" s="18"/>
      <c r="G166" s="19"/>
    </row>
    <row r="167" spans="1:8" ht="30" x14ac:dyDescent="0.25">
      <c r="A167" s="29" t="str">
        <f>A$163&amp;3</f>
        <v>16.3</v>
      </c>
      <c r="B167" s="4" t="s">
        <v>171</v>
      </c>
      <c r="C167" s="4" t="s">
        <v>172</v>
      </c>
      <c r="G167" s="19"/>
    </row>
    <row r="168" spans="1:8" ht="30" x14ac:dyDescent="0.25">
      <c r="A168" s="29" t="str">
        <f>A$163&amp;4</f>
        <v>16.4</v>
      </c>
      <c r="B168" s="4" t="s">
        <v>162</v>
      </c>
      <c r="C168" s="22" t="s">
        <v>163</v>
      </c>
      <c r="G168" s="19"/>
    </row>
    <row r="169" spans="1:8" ht="30" x14ac:dyDescent="0.25">
      <c r="A169" s="29" t="str">
        <f>A$163&amp;5</f>
        <v>16.5</v>
      </c>
      <c r="B169" s="23" t="s">
        <v>165</v>
      </c>
      <c r="C169" s="23" t="s">
        <v>166</v>
      </c>
      <c r="D169" s="18"/>
      <c r="G169" s="19"/>
    </row>
    <row r="170" spans="1:8" ht="30" x14ac:dyDescent="0.25">
      <c r="A170" s="29" t="str">
        <f>A$163&amp;6</f>
        <v>16.6</v>
      </c>
      <c r="B170" s="45" t="s">
        <v>180</v>
      </c>
      <c r="C170" s="45" t="s">
        <v>181</v>
      </c>
      <c r="D170" s="18"/>
      <c r="G170" s="19"/>
    </row>
    <row r="171" spans="1:8" ht="30" x14ac:dyDescent="0.25">
      <c r="A171" s="29" t="str">
        <f>A$163&amp;7</f>
        <v>16.7</v>
      </c>
      <c r="B171" s="4" t="s">
        <v>164</v>
      </c>
      <c r="C171" s="23" t="s">
        <v>182</v>
      </c>
      <c r="G171" s="19"/>
    </row>
    <row r="172" spans="1:8" ht="45" x14ac:dyDescent="0.25">
      <c r="A172" s="29" t="str">
        <f>A$163&amp;8</f>
        <v>16.8</v>
      </c>
      <c r="B172" s="4" t="s">
        <v>167</v>
      </c>
      <c r="C172" s="23" t="s">
        <v>168</v>
      </c>
      <c r="G172" s="19"/>
    </row>
    <row r="173" spans="1:8" ht="45" x14ac:dyDescent="0.25">
      <c r="A173" s="29" t="str">
        <f>A$163&amp;9</f>
        <v>16.9</v>
      </c>
      <c r="B173" s="45" t="s">
        <v>185</v>
      </c>
      <c r="C173" s="45" t="s">
        <v>186</v>
      </c>
      <c r="D173" s="18"/>
      <c r="G173" s="19"/>
    </row>
    <row r="174" spans="1:8" ht="45" x14ac:dyDescent="0.25">
      <c r="A174" s="29" t="str">
        <f>A$163&amp;10</f>
        <v>16.10</v>
      </c>
      <c r="B174" s="4" t="s">
        <v>169</v>
      </c>
      <c r="C174" s="4" t="s">
        <v>170</v>
      </c>
      <c r="G174" s="19"/>
    </row>
    <row r="175" spans="1:8" ht="30" x14ac:dyDescent="0.25">
      <c r="A175" s="29" t="str">
        <f>A$163&amp;11</f>
        <v>16.11</v>
      </c>
      <c r="B175" s="4" t="s">
        <v>173</v>
      </c>
      <c r="C175" s="4" t="s">
        <v>174</v>
      </c>
      <c r="G175" s="19"/>
    </row>
  </sheetData>
  <mergeCells count="19">
    <mergeCell ref="H157:H162"/>
    <mergeCell ref="B5:G5"/>
    <mergeCell ref="B14:G14"/>
    <mergeCell ref="B19:G19"/>
    <mergeCell ref="B28:G28"/>
    <mergeCell ref="B40:G40"/>
    <mergeCell ref="B54:G54"/>
    <mergeCell ref="B80:G80"/>
    <mergeCell ref="B86:G86"/>
    <mergeCell ref="B107:G107"/>
    <mergeCell ref="B118:G118"/>
    <mergeCell ref="B128:G128"/>
    <mergeCell ref="B140:G140"/>
    <mergeCell ref="B149:G149"/>
    <mergeCell ref="B157:G157"/>
    <mergeCell ref="A164:C164"/>
    <mergeCell ref="C1:E1"/>
    <mergeCell ref="C2:E2"/>
    <mergeCell ref="B163:G163"/>
  </mergeCells>
  <phoneticPr fontId="25" type="noConversion"/>
  <dataValidations count="1">
    <dataValidation type="list" allowBlank="1" showInputMessage="1" showErrorMessage="1" sqref="F6:F18 F20:F27 F29:F39 F41:F53 F55:F79 F81:F85 F87:F106 F108:F117 F119:F127 F129:F139 F141:F148 F150:F156 F158:F162 F164:F1048576">
      <formula1>NoYes</formula1>
    </dataValidation>
  </dataValidations>
  <printOptions gridLines="1"/>
  <pageMargins left="0.70866141732283472" right="0.70866141732283472" top="0.74803149606299213" bottom="0.74803149606299213"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Legenda!$A$7:$A$10</xm:f>
          </x14:formula1>
          <xm:sqref>G165:G175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C30" sqref="C30"/>
    </sheetView>
  </sheetViews>
  <sheetFormatPr defaultRowHeight="15" x14ac:dyDescent="0.25"/>
  <cols>
    <col min="1" max="1" width="12.42578125" bestFit="1" customWidth="1"/>
  </cols>
  <sheetData>
    <row r="1" spans="1:2" x14ac:dyDescent="0.25">
      <c r="A1" t="s">
        <v>4</v>
      </c>
      <c r="B1" t="s">
        <v>3</v>
      </c>
    </row>
    <row r="2" spans="1:2" x14ac:dyDescent="0.25">
      <c r="A2" t="s">
        <v>5</v>
      </c>
      <c r="B2" s="1" t="s">
        <v>0</v>
      </c>
    </row>
    <row r="3" spans="1:2" x14ac:dyDescent="0.25">
      <c r="A3" t="s">
        <v>6</v>
      </c>
      <c r="B3" s="1" t="s">
        <v>1</v>
      </c>
    </row>
    <row r="4" spans="1:2" x14ac:dyDescent="0.25">
      <c r="A4" t="s">
        <v>7</v>
      </c>
      <c r="B4" s="1" t="s">
        <v>2</v>
      </c>
    </row>
    <row r="7" spans="1:2" x14ac:dyDescent="0.25">
      <c r="A7" s="41" t="s">
        <v>157</v>
      </c>
    </row>
    <row r="8" spans="1:2" x14ac:dyDescent="0.25">
      <c r="A8" s="41" t="s">
        <v>158</v>
      </c>
    </row>
    <row r="9" spans="1:2" x14ac:dyDescent="0.25">
      <c r="A9" s="41" t="s">
        <v>159</v>
      </c>
    </row>
    <row r="10" spans="1:2" x14ac:dyDescent="0.25">
      <c r="A10" s="41" t="s">
        <v>160</v>
      </c>
    </row>
    <row r="13" spans="1:2" x14ac:dyDescent="0.3">
      <c r="A13" t="s">
        <v>298</v>
      </c>
    </row>
    <row r="14" spans="1:2" x14ac:dyDescent="0.3">
      <c r="A14" t="s">
        <v>299</v>
      </c>
    </row>
  </sheetData>
  <phoneticPr fontId="25"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tabSelected="1" topLeftCell="A28" workbookViewId="0">
      <selection activeCell="J42" sqref="J42"/>
    </sheetView>
  </sheetViews>
  <sheetFormatPr defaultRowHeight="15" x14ac:dyDescent="0.25"/>
  <cols>
    <col min="1" max="2" width="4.140625" customWidth="1"/>
    <col min="3" max="3" width="82" customWidth="1"/>
    <col min="4" max="4" width="18.5703125" customWidth="1"/>
    <col min="5" max="5" width="20.5703125" customWidth="1"/>
    <col min="6" max="7" width="14.7109375" hidden="1" customWidth="1"/>
    <col min="8" max="8" width="9.140625" hidden="1" customWidth="1"/>
    <col min="10" max="10" width="22.5703125" bestFit="1" customWidth="1"/>
  </cols>
  <sheetData>
    <row r="1" spans="1:6" ht="24" customHeight="1" thickBot="1" x14ac:dyDescent="0.3">
      <c r="A1" s="94" t="s">
        <v>334</v>
      </c>
      <c r="B1" s="159"/>
    </row>
    <row r="2" spans="1:6" ht="93.75" customHeight="1" thickBot="1" x14ac:dyDescent="0.3">
      <c r="C2" s="95" t="s">
        <v>335</v>
      </c>
      <c r="D2" s="96"/>
    </row>
    <row r="3" spans="1:6" ht="15.75" thickBot="1" x14ac:dyDescent="0.3">
      <c r="D3" s="97"/>
      <c r="E3" s="97"/>
    </row>
    <row r="4" spans="1:6" ht="16.5" thickBot="1" x14ac:dyDescent="0.3">
      <c r="B4" s="190" t="s">
        <v>336</v>
      </c>
      <c r="C4" s="191"/>
      <c r="D4" s="98" t="s">
        <v>337</v>
      </c>
      <c r="E4" s="99" t="s">
        <v>338</v>
      </c>
    </row>
    <row r="5" spans="1:6" ht="15" customHeight="1" x14ac:dyDescent="0.25">
      <c r="B5" s="180" t="s">
        <v>339</v>
      </c>
      <c r="C5" s="181"/>
      <c r="D5" s="100"/>
      <c r="E5" s="101"/>
    </row>
    <row r="6" spans="1:6" ht="103.5" thickBot="1" x14ac:dyDescent="0.3">
      <c r="B6" s="102"/>
      <c r="C6" s="103" t="s">
        <v>340</v>
      </c>
      <c r="D6" s="104"/>
      <c r="E6" s="101"/>
    </row>
    <row r="7" spans="1:6" ht="16.5" thickBot="1" x14ac:dyDescent="0.3">
      <c r="B7" s="102"/>
      <c r="C7" s="103"/>
      <c r="D7" s="105"/>
      <c r="E7" s="101"/>
    </row>
    <row r="8" spans="1:6" ht="16.5" customHeight="1" x14ac:dyDescent="0.25">
      <c r="B8" s="180" t="s">
        <v>341</v>
      </c>
      <c r="C8" s="181"/>
      <c r="D8" s="106"/>
      <c r="E8" s="107"/>
    </row>
    <row r="9" spans="1:6" ht="129" thickBot="1" x14ac:dyDescent="0.3">
      <c r="B9" s="100"/>
      <c r="C9" s="108" t="s">
        <v>342</v>
      </c>
      <c r="D9" s="109"/>
      <c r="E9" s="107"/>
    </row>
    <row r="10" spans="1:6" ht="16.5" thickBot="1" x14ac:dyDescent="0.3">
      <c r="B10" s="110"/>
      <c r="C10" s="111"/>
      <c r="D10" s="105"/>
      <c r="E10" s="112"/>
    </row>
    <row r="11" spans="1:6" ht="16.5" thickBot="1" x14ac:dyDescent="0.3">
      <c r="A11" s="97"/>
      <c r="B11" s="113"/>
      <c r="C11" s="108"/>
      <c r="D11" s="114"/>
      <c r="E11" s="115"/>
      <c r="F11" s="97"/>
    </row>
    <row r="12" spans="1:6" ht="15.75" x14ac:dyDescent="0.25">
      <c r="B12" s="178" t="s">
        <v>343</v>
      </c>
      <c r="C12" s="192"/>
      <c r="D12" s="116"/>
      <c r="E12" s="117"/>
      <c r="F12" s="97"/>
    </row>
    <row r="13" spans="1:6" ht="15.75" x14ac:dyDescent="0.25">
      <c r="B13" s="118"/>
      <c r="C13" s="119" t="s">
        <v>344</v>
      </c>
      <c r="D13" s="109"/>
      <c r="E13" s="107"/>
      <c r="F13" s="97"/>
    </row>
    <row r="14" spans="1:6" ht="102" x14ac:dyDescent="0.25">
      <c r="B14" s="118"/>
      <c r="C14" s="123" t="s">
        <v>345</v>
      </c>
      <c r="D14" s="109"/>
      <c r="E14" s="107"/>
      <c r="F14" s="97"/>
    </row>
    <row r="15" spans="1:6" ht="39.75" customHeight="1" thickBot="1" x14ac:dyDescent="0.3">
      <c r="B15" s="193" t="s">
        <v>346</v>
      </c>
      <c r="C15" s="194"/>
      <c r="D15" s="109"/>
      <c r="E15" s="107"/>
      <c r="F15" s="97"/>
    </row>
    <row r="16" spans="1:6" ht="16.5" thickBot="1" x14ac:dyDescent="0.3">
      <c r="B16" s="122" t="s">
        <v>316</v>
      </c>
      <c r="C16" s="120" t="s">
        <v>347</v>
      </c>
      <c r="D16" s="121"/>
      <c r="E16" s="107"/>
      <c r="F16" s="97"/>
    </row>
    <row r="17" spans="1:7" ht="15.75" x14ac:dyDescent="0.25">
      <c r="B17" s="118"/>
      <c r="C17" s="123"/>
      <c r="D17" s="109"/>
      <c r="E17" s="107"/>
    </row>
    <row r="18" spans="1:7" ht="16.5" thickBot="1" x14ac:dyDescent="0.3">
      <c r="B18" s="195" t="s">
        <v>348</v>
      </c>
      <c r="C18" s="196" t="s">
        <v>349</v>
      </c>
      <c r="D18" s="100"/>
      <c r="E18" s="124"/>
      <c r="G18" s="132">
        <v>8000</v>
      </c>
    </row>
    <row r="19" spans="1:7" ht="16.5" thickBot="1" x14ac:dyDescent="0.3">
      <c r="B19" s="195"/>
      <c r="C19" s="196"/>
      <c r="D19" s="100"/>
      <c r="E19" s="125"/>
      <c r="G19" t="s">
        <v>371</v>
      </c>
    </row>
    <row r="20" spans="1:7" ht="15.75" x14ac:dyDescent="0.25">
      <c r="B20" s="195"/>
      <c r="C20" s="126"/>
      <c r="D20" s="109"/>
      <c r="E20" s="124"/>
      <c r="G20" s="158">
        <f>IF(D16&gt;0,D16,G18+E19)</f>
        <v>8000</v>
      </c>
    </row>
    <row r="21" spans="1:7" ht="16.5" thickBot="1" x14ac:dyDescent="0.3">
      <c r="B21" s="127"/>
      <c r="C21" s="128"/>
      <c r="D21" s="129"/>
      <c r="E21" s="130"/>
      <c r="F21" s="97"/>
      <c r="G21" t="s">
        <v>372</v>
      </c>
    </row>
    <row r="22" spans="1:7" ht="16.5" thickBot="1" x14ac:dyDescent="0.3">
      <c r="A22" s="97"/>
      <c r="B22" s="97"/>
      <c r="C22" s="131"/>
      <c r="D22" s="132"/>
      <c r="E22" s="115"/>
      <c r="F22" s="97"/>
      <c r="G22" s="158">
        <f>IF(D16&gt;0,D16,G18)</f>
        <v>8000</v>
      </c>
    </row>
    <row r="23" spans="1:7" ht="18.75" customHeight="1" x14ac:dyDescent="0.25">
      <c r="B23" s="178" t="s">
        <v>350</v>
      </c>
      <c r="C23" s="179"/>
      <c r="D23" s="133"/>
      <c r="E23" s="117"/>
    </row>
    <row r="24" spans="1:7" ht="51" x14ac:dyDescent="0.25">
      <c r="B24" s="118"/>
      <c r="C24" s="134" t="s">
        <v>351</v>
      </c>
      <c r="D24" s="100"/>
      <c r="E24" s="107"/>
    </row>
    <row r="25" spans="1:7" x14ac:dyDescent="0.25">
      <c r="B25" s="118"/>
      <c r="C25" s="134"/>
      <c r="D25" s="100"/>
      <c r="E25" s="107"/>
    </row>
    <row r="26" spans="1:7" ht="15.75" thickBot="1" x14ac:dyDescent="0.3">
      <c r="B26" s="118"/>
      <c r="C26" s="134"/>
      <c r="D26" s="100"/>
      <c r="E26" s="107"/>
    </row>
    <row r="27" spans="1:7" ht="16.5" thickBot="1" x14ac:dyDescent="0.3">
      <c r="B27" s="118"/>
      <c r="C27" s="97" t="s">
        <v>352</v>
      </c>
      <c r="D27" s="100"/>
      <c r="E27" s="105">
        <v>0</v>
      </c>
    </row>
    <row r="28" spans="1:7" ht="16.5" thickBot="1" x14ac:dyDescent="0.3">
      <c r="B28" s="135"/>
      <c r="C28" s="136" t="s">
        <v>353</v>
      </c>
      <c r="D28" s="109"/>
      <c r="E28" s="105">
        <v>0</v>
      </c>
    </row>
    <row r="29" spans="1:7" ht="14.25" customHeight="1" thickBot="1" x14ac:dyDescent="0.3">
      <c r="B29" s="127"/>
      <c r="C29" s="137"/>
      <c r="D29" s="138"/>
      <c r="E29" s="139"/>
    </row>
    <row r="30" spans="1:7" ht="16.5" thickBot="1" x14ac:dyDescent="0.3">
      <c r="C30" s="97"/>
      <c r="D30" s="132"/>
      <c r="E30" s="115"/>
      <c r="F30" s="97"/>
    </row>
    <row r="31" spans="1:7" ht="16.5" thickBot="1" x14ac:dyDescent="0.3">
      <c r="B31" s="180" t="s">
        <v>354</v>
      </c>
      <c r="C31" s="181"/>
      <c r="D31" s="133"/>
      <c r="E31" s="140"/>
    </row>
    <row r="32" spans="1:7" ht="27.75" thickBot="1" x14ac:dyDescent="0.3">
      <c r="B32" s="100"/>
      <c r="C32" s="141" t="s">
        <v>355</v>
      </c>
      <c r="D32" s="104"/>
      <c r="E32" s="142"/>
    </row>
    <row r="33" spans="1:10" ht="27.75" thickBot="1" x14ac:dyDescent="0.3">
      <c r="B33" s="100"/>
      <c r="C33" s="141" t="s">
        <v>356</v>
      </c>
      <c r="D33" s="104"/>
      <c r="E33" s="142">
        <v>0</v>
      </c>
    </row>
    <row r="34" spans="1:10" ht="27.75" thickBot="1" x14ac:dyDescent="0.3">
      <c r="B34" s="100"/>
      <c r="C34" s="141" t="s">
        <v>357</v>
      </c>
      <c r="D34" s="104"/>
      <c r="E34" s="142">
        <v>0</v>
      </c>
    </row>
    <row r="35" spans="1:10" ht="16.5" thickBot="1" x14ac:dyDescent="0.3">
      <c r="B35" s="143"/>
      <c r="C35" s="144"/>
      <c r="D35" s="145"/>
      <c r="E35" s="130"/>
    </row>
    <row r="36" spans="1:10" ht="15.75" thickBot="1" x14ac:dyDescent="0.3">
      <c r="C36" s="97"/>
      <c r="D36" s="97"/>
      <c r="E36" s="97"/>
      <c r="F36" s="97"/>
    </row>
    <row r="37" spans="1:10" ht="16.5" thickBot="1" x14ac:dyDescent="0.3">
      <c r="B37" s="182" t="s">
        <v>358</v>
      </c>
      <c r="C37" s="183"/>
      <c r="D37" s="146">
        <f>IF(D7&gt;0,SUM(D7,D10,G20,E27),0)</f>
        <v>0</v>
      </c>
      <c r="E37" s="117"/>
    </row>
    <row r="38" spans="1:10" ht="15.75" customHeight="1" thickBot="1" x14ac:dyDescent="0.3">
      <c r="B38" s="184" t="s">
        <v>359</v>
      </c>
      <c r="C38" s="185"/>
      <c r="D38" s="147">
        <f>IF(D7&gt;0,SUM(D7,D10,G22),0)</f>
        <v>0</v>
      </c>
      <c r="E38" s="107"/>
    </row>
    <row r="39" spans="1:10" ht="16.5" thickBot="1" x14ac:dyDescent="0.3">
      <c r="A39" s="97"/>
      <c r="B39" s="186" t="s">
        <v>360</v>
      </c>
      <c r="C39" s="187"/>
      <c r="D39" s="148">
        <f>IF(D7&gt;0,SUM(D38+D37),0)</f>
        <v>0</v>
      </c>
      <c r="E39" s="112"/>
      <c r="J39" s="197"/>
    </row>
    <row r="40" spans="1:10" ht="16.5" thickBot="1" x14ac:dyDescent="0.3">
      <c r="D40" s="149"/>
    </row>
    <row r="41" spans="1:10" ht="49.5" customHeight="1" thickBot="1" x14ac:dyDescent="0.45">
      <c r="B41" s="188" t="s">
        <v>361</v>
      </c>
      <c r="C41" s="189"/>
      <c r="D41" s="173">
        <f>D39</f>
        <v>0</v>
      </c>
      <c r="E41" s="174"/>
    </row>
    <row r="42" spans="1:10" x14ac:dyDescent="0.25">
      <c r="C42" s="131" t="s">
        <v>362</v>
      </c>
    </row>
    <row r="43" spans="1:10" ht="15.75" thickBot="1" x14ac:dyDescent="0.3"/>
    <row r="44" spans="1:10" ht="15.75" x14ac:dyDescent="0.25">
      <c r="C44" s="150" t="s">
        <v>363</v>
      </c>
      <c r="D44" s="151"/>
      <c r="E44" s="152"/>
    </row>
    <row r="45" spans="1:10" ht="15.75" x14ac:dyDescent="0.25">
      <c r="C45" s="153" t="s">
        <v>364</v>
      </c>
      <c r="D45" s="136"/>
      <c r="E45" s="154"/>
    </row>
    <row r="46" spans="1:10" ht="15.75" x14ac:dyDescent="0.25">
      <c r="C46" s="155" t="s">
        <v>365</v>
      </c>
      <c r="D46" s="136"/>
      <c r="E46" s="154"/>
    </row>
    <row r="47" spans="1:10" ht="15.75" x14ac:dyDescent="0.25">
      <c r="C47" s="155" t="s">
        <v>366</v>
      </c>
      <c r="D47" s="136"/>
      <c r="E47" s="154"/>
    </row>
    <row r="48" spans="1:10" ht="30.75" customHeight="1" x14ac:dyDescent="0.25">
      <c r="C48" s="175" t="s">
        <v>367</v>
      </c>
      <c r="D48" s="176"/>
      <c r="E48" s="177"/>
    </row>
    <row r="49" spans="3:5" ht="15.75" x14ac:dyDescent="0.25">
      <c r="C49" s="155" t="s">
        <v>368</v>
      </c>
      <c r="D49" s="136"/>
      <c r="E49" s="154"/>
    </row>
    <row r="50" spans="3:5" ht="15.75" x14ac:dyDescent="0.25">
      <c r="C50" s="155" t="s">
        <v>369</v>
      </c>
      <c r="D50" s="97"/>
      <c r="E50" s="124"/>
    </row>
    <row r="51" spans="3:5" ht="31.5" thickBot="1" x14ac:dyDescent="0.3">
      <c r="C51" s="156" t="s">
        <v>370</v>
      </c>
      <c r="D51" s="157"/>
      <c r="E51" s="130"/>
    </row>
  </sheetData>
  <mergeCells count="15">
    <mergeCell ref="B18:B20"/>
    <mergeCell ref="C18:C19"/>
    <mergeCell ref="B4:C4"/>
    <mergeCell ref="B5:C5"/>
    <mergeCell ref="B8:C8"/>
    <mergeCell ref="B12:C12"/>
    <mergeCell ref="B15:C15"/>
    <mergeCell ref="D41:E41"/>
    <mergeCell ref="C48:E48"/>
    <mergeCell ref="B23:C23"/>
    <mergeCell ref="B31:C31"/>
    <mergeCell ref="B37:C37"/>
    <mergeCell ref="B38:C38"/>
    <mergeCell ref="B39:C39"/>
    <mergeCell ref="B41:C41"/>
  </mergeCells>
  <conditionalFormatting sqref="D41:E41">
    <cfRule type="cellIs" dxfId="0" priority="1" stopIfTrue="1" operator="greaterThan">
      <formula>332000</formula>
    </cfRule>
  </conditionalFormatting>
  <dataValidations disablePrompts="1" count="3">
    <dataValidation type="decimal" operator="lessThanOrEqual" allowBlank="1" showErrorMessage="1" error="you exceed the maximum allowable amount" promptTitle="Maximum amount" prompt="you exceed the maximum allowable amount" sqref="D41">
      <formula1>83000</formula1>
    </dataValidation>
    <dataValidation type="custom" allowBlank="1" showInputMessage="1" showErrorMessage="1" errorTitle="Error" error="Please choose only one of the two hosting options. You can not enter an amount at both hosting options" sqref="D16">
      <formula1>E19=0</formula1>
    </dataValidation>
    <dataValidation type="custom" allowBlank="1" showInputMessage="1" showErrorMessage="1" errorTitle="Error" error="Please choose only one of the two hosting options. You can not enter an amount at both hosting options" sqref="E19">
      <formula1>D16=0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CTMS</vt:lpstr>
      <vt:lpstr>Legenda</vt:lpstr>
      <vt:lpstr>Price breakdown</vt:lpstr>
      <vt:lpstr>MoSCoW</vt:lpstr>
      <vt:lpstr>NoYes</vt:lpstr>
    </vt:vector>
  </TitlesOfParts>
  <Company>Erasmus 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 Cornelisse</dc:creator>
  <cp:lastModifiedBy>MTP Mos</cp:lastModifiedBy>
  <cp:lastPrinted>2017-07-24T12:23:54Z</cp:lastPrinted>
  <dcterms:created xsi:type="dcterms:W3CDTF">2016-01-05T09:53:25Z</dcterms:created>
  <dcterms:modified xsi:type="dcterms:W3CDTF">2017-07-31T09:35:17Z</dcterms:modified>
</cp:coreProperties>
</file>