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serSettings\Desktop\"/>
    </mc:Choice>
  </mc:AlternateContent>
  <bookViews>
    <workbookView xWindow="0" yWindow="0" windowWidth="28800" windowHeight="1203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C40" i="1"/>
  <c r="C46" i="1" s="1"/>
  <c r="D46" i="1" s="1"/>
  <c r="C24" i="1"/>
  <c r="D59" i="1" s="1"/>
  <c r="C16" i="1"/>
  <c r="C17" i="1" s="1"/>
  <c r="C42" i="1" l="1"/>
  <c r="D48" i="1"/>
  <c r="D50" i="1"/>
  <c r="D52" i="1"/>
  <c r="D54" i="1"/>
  <c r="D56" i="1"/>
  <c r="D58" i="1"/>
  <c r="D60" i="1"/>
  <c r="D47" i="1"/>
  <c r="D49" i="1"/>
  <c r="D51" i="1"/>
  <c r="D53" i="1"/>
  <c r="D55" i="1"/>
  <c r="D57" i="1"/>
  <c r="D61" i="1" l="1"/>
  <c r="C19" i="1" s="1"/>
  <c r="C20" i="1" s="1"/>
</calcChain>
</file>

<file path=xl/sharedStrings.xml><?xml version="1.0" encoding="utf-8"?>
<sst xmlns="http://schemas.openxmlformats.org/spreadsheetml/2006/main" count="84" uniqueCount="83">
  <si>
    <t>BIJLAGE 1 - RENDEMENTSFORMULIER</t>
  </si>
  <si>
    <t xml:space="preserve">Aanbesteding Zonneweide Geestmerambacht met TenderNed kenmerk 147178 </t>
  </si>
  <si>
    <t>Versie:</t>
  </si>
  <si>
    <t>Datum:</t>
  </si>
  <si>
    <t>Invulinstructies:</t>
  </si>
  <si>
    <t>- Alleen de geel gearceerde velden invullen</t>
  </si>
  <si>
    <t>- De gegarandeerde PR in jaar 1 moet overeenkomen met de berekende PR in de technische eigenschappen</t>
  </si>
  <si>
    <t>- Na invullen digitaal in Excel formaat bij de inschrijving opnemen, ondertekend in Pdf formaat</t>
  </si>
  <si>
    <t>Zonneweide Geestmerambacht</t>
  </si>
  <si>
    <t xml:space="preserve">Aangeboden vermogen </t>
  </si>
  <si>
    <t>kWp</t>
  </si>
  <si>
    <t>op basis van nominaal vermogen panelen</t>
  </si>
  <si>
    <t>Investeringsbedrag</t>
  </si>
  <si>
    <t xml:space="preserve">€ </t>
  </si>
  <si>
    <t>ontwerp, levering en plaatsing van de panelen (plafondbedrag)</t>
  </si>
  <si>
    <t>Onderhoudsbedrag</t>
  </si>
  <si>
    <t>totaalbedrag onderhoud over 15 jaar, prijsniveau 2017</t>
  </si>
  <si>
    <t>Totale projectkosten</t>
  </si>
  <si>
    <t>€</t>
  </si>
  <si>
    <t>Opbrengst in kWh</t>
  </si>
  <si>
    <t>kWh</t>
  </si>
  <si>
    <t>dit is het totaal rendement op basis van uw inschrijving</t>
  </si>
  <si>
    <t>Waardering rendement</t>
  </si>
  <si>
    <t>punten</t>
  </si>
  <si>
    <t>dit is de waardering in punten van het aangeboden rendement in kWh</t>
  </si>
  <si>
    <t>Technische eigenschappen systeem</t>
  </si>
  <si>
    <t>Nominale jaarlijkse instraling (hor.)</t>
  </si>
  <si>
    <t>kWh/m²</t>
  </si>
  <si>
    <t>Gemiddelde tussen De Kooij en Schiphol, o.b.v. langjarige gemiddelde KNMI</t>
  </si>
  <si>
    <t>Factor oriëntatie</t>
  </si>
  <si>
    <t>Dit is de factor ten opzichte van het horizontale vlak, gemiddeld voor het gehele systeem</t>
  </si>
  <si>
    <t>Reflectiefactor</t>
  </si>
  <si>
    <t>Het verlies aan licht door reflectie op de panelen</t>
  </si>
  <si>
    <t>Reductie mismatch</t>
  </si>
  <si>
    <t>Verlies door verschillen tussen gekoppelde panelen</t>
  </si>
  <si>
    <t>Reductie lage lichtintensiteit</t>
  </si>
  <si>
    <t>Verlies aan opbrengst doordat het systeem bij lage lichtintensiteit niet opwekt</t>
  </si>
  <si>
    <t>Reductie verhoogde (NOTC) temperatuur</t>
  </si>
  <si>
    <t>Verlies door temperatuurstijging van de panelen</t>
  </si>
  <si>
    <t>Reductie vervuiling</t>
  </si>
  <si>
    <t>Verlies door vervuiling van de panelen</t>
  </si>
  <si>
    <t>Reductie beschaduwing</t>
  </si>
  <si>
    <t>Verlies door beschaduwing</t>
  </si>
  <si>
    <t>DC kabelverliezen</t>
  </si>
  <si>
    <t>Verliezen in de gelijkspanningskabels</t>
  </si>
  <si>
    <t>MPP verliezen</t>
  </si>
  <si>
    <t>Verliezen door niet-optimaal power point</t>
  </si>
  <si>
    <t>Inverterverliezen</t>
  </si>
  <si>
    <t>Verliezen in de omvormers</t>
  </si>
  <si>
    <t>AC kabelverliezen</t>
  </si>
  <si>
    <t>Verliezen in de AC bekabeling</t>
  </si>
  <si>
    <t>Beschikbaarheidsverlies</t>
  </si>
  <si>
    <t>Verliezen doordat de installatie tijdelijk buiten bedrijf is</t>
  </si>
  <si>
    <t>Performance Ratio</t>
  </si>
  <si>
    <t>Verwachte opbrengst</t>
  </si>
  <si>
    <t>kWh/jr</t>
  </si>
  <si>
    <t>Jaartabel</t>
  </si>
  <si>
    <t>Jaar</t>
  </si>
  <si>
    <t xml:space="preserve">PRgar </t>
  </si>
  <si>
    <t>Opbrengst
(kWh)</t>
  </si>
  <si>
    <t>Onderhoudskosten
(€/jr)</t>
  </si>
  <si>
    <t>jaar 1 (2017/2018)</t>
  </si>
  <si>
    <t>jaar 2 (2018/2019)</t>
  </si>
  <si>
    <t>jaar 3 (2019/2020)</t>
  </si>
  <si>
    <t>jaar 4 (2020/2021)</t>
  </si>
  <si>
    <t>jaar 5 (2021/2022)</t>
  </si>
  <si>
    <t>jaar 6 (2022/2023)</t>
  </si>
  <si>
    <t>jaar 7 (2023/2024)</t>
  </si>
  <si>
    <t>jaar 8 (2024/2025)</t>
  </si>
  <si>
    <t>jaar 9 (2025/2026)</t>
  </si>
  <si>
    <t>jaar 10 (2026/2027)</t>
  </si>
  <si>
    <t>jaar 11 (2027/2028)</t>
  </si>
  <si>
    <t>jaar 12 (2028/2029)</t>
  </si>
  <si>
    <t>jaar 13 (2029/2030)</t>
  </si>
  <si>
    <t>jaar 14 (2030/2031)</t>
  </si>
  <si>
    <t>jaar 15 (2031/2032)</t>
  </si>
  <si>
    <t>Totaal</t>
  </si>
  <si>
    <t>Naam inschrijver</t>
  </si>
  <si>
    <t>Naam tekengerechtigde functionaris</t>
  </si>
  <si>
    <t>Datum ondertekening</t>
  </si>
  <si>
    <t>Handtekening</t>
  </si>
  <si>
    <t>14-9-2017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</si>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</sst>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000_ ;\-#,##0.00000\ "/>
  </numFmts>
  <fonts count="4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5" fontId="2" fillId="2" borderId="0" xfId="0" quotePrefix="1" applyNumberFormat="1" applyFont="1" applyFill="1" applyAlignment="1">
      <alignment horizontal="right"/>
    </xf>
    <xf numFmtId="0" fontId="2" fillId="2" borderId="0" xfId="0" quotePrefix="1" applyFont="1" applyFill="1"/>
    <xf numFmtId="165" fontId="1" fillId="2" borderId="0" xfId="0" applyNumberFormat="1" applyFont="1" applyFill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2" fontId="1" fillId="3" borderId="0" xfId="0" applyNumberFormat="1" applyFont="1" applyFill="1" applyBorder="1" applyProtection="1">
      <protection locked="0"/>
    </xf>
    <xf numFmtId="10" fontId="1" fillId="3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/>
    <xf numFmtId="0" fontId="1" fillId="2" borderId="1" xfId="0" applyFont="1" applyFill="1" applyBorder="1"/>
    <xf numFmtId="3" fontId="1" fillId="2" borderId="2" xfId="0" applyNumberFormat="1" applyFont="1" applyFill="1" applyBorder="1" applyAlignment="1"/>
    <xf numFmtId="0" fontId="2" fillId="2" borderId="6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10" fontId="1" fillId="2" borderId="7" xfId="0" applyNumberFormat="1" applyFont="1" applyFill="1" applyBorder="1"/>
    <xf numFmtId="3" fontId="1" fillId="2" borderId="5" xfId="0" applyNumberFormat="1" applyFont="1" applyFill="1" applyBorder="1" applyAlignment="1"/>
    <xf numFmtId="0" fontId="1" fillId="2" borderId="8" xfId="0" applyFont="1" applyFill="1" applyBorder="1"/>
    <xf numFmtId="0" fontId="1" fillId="2" borderId="9" xfId="0" applyFont="1" applyFill="1" applyBorder="1"/>
    <xf numFmtId="10" fontId="1" fillId="3" borderId="9" xfId="0" applyNumberFormat="1" applyFont="1" applyFill="1" applyBorder="1" applyProtection="1">
      <protection locked="0"/>
    </xf>
    <xf numFmtId="3" fontId="1" fillId="2" borderId="5" xfId="0" applyNumberFormat="1" applyFont="1" applyFill="1" applyBorder="1" applyAlignment="1" applyProtection="1">
      <protection locked="0"/>
    </xf>
    <xf numFmtId="10" fontId="1" fillId="3" borderId="10" xfId="0" applyNumberFormat="1" applyFont="1" applyFill="1" applyBorder="1" applyProtection="1">
      <protection locked="0"/>
    </xf>
    <xf numFmtId="3" fontId="1" fillId="2" borderId="6" xfId="0" applyNumberFormat="1" applyFont="1" applyFill="1" applyBorder="1" applyAlignment="1"/>
    <xf numFmtId="3" fontId="1" fillId="2" borderId="0" xfId="0" applyNumberFormat="1" applyFont="1" applyFill="1" applyBorder="1" applyAlignment="1"/>
    <xf numFmtId="0" fontId="1" fillId="3" borderId="0" xfId="0" applyFont="1" applyFill="1" applyBorder="1"/>
    <xf numFmtId="0" fontId="2" fillId="2" borderId="0" xfId="0" applyFont="1" applyFill="1" applyProtection="1"/>
    <xf numFmtId="0" fontId="1" fillId="2" borderId="0" xfId="0" applyFont="1" applyFill="1" applyProtection="1"/>
    <xf numFmtId="164" fontId="1" fillId="2" borderId="0" xfId="0" applyNumberFormat="1" applyFont="1" applyFill="1" applyProtection="1"/>
    <xf numFmtId="3" fontId="1" fillId="2" borderId="0" xfId="0" applyNumberFormat="1" applyFont="1" applyFill="1" applyProtection="1"/>
    <xf numFmtId="1" fontId="1" fillId="2" borderId="0" xfId="0" applyNumberFormat="1" applyFont="1" applyFill="1" applyBorder="1" applyProtection="1"/>
    <xf numFmtId="0" fontId="1" fillId="3" borderId="0" xfId="0" applyFont="1" applyFill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9"/>
  <sheetViews>
    <sheetView tabSelected="1" workbookViewId="0">
      <selection activeCell="B3" sqref="B3"/>
    </sheetView>
  </sheetViews>
  <sheetFormatPr defaultRowHeight="11.25" x14ac:dyDescent="0.15"/>
  <cols>
    <col min="1" max="1" width="3" customWidth="1"/>
    <col min="2" max="2" width="44.125" customWidth="1"/>
    <col min="3" max="3" width="19" customWidth="1"/>
    <col min="4" max="4" width="15.25" customWidth="1"/>
    <col min="5" max="5" width="16" customWidth="1"/>
  </cols>
  <sheetData>
    <row r="1" spans="2:5" s="2" customFormat="1" ht="14.25" x14ac:dyDescent="0.2">
      <c r="B1" s="1" t="s">
        <v>0</v>
      </c>
    </row>
    <row r="2" spans="2:5" s="2" customFormat="1" ht="8.25" customHeight="1" x14ac:dyDescent="0.2">
      <c r="B2" s="1"/>
    </row>
    <row r="3" spans="2:5" s="2" customFormat="1" ht="14.25" x14ac:dyDescent="0.2">
      <c r="B3" s="1" t="s">
        <v>1</v>
      </c>
    </row>
    <row r="4" spans="2:5" s="2" customFormat="1" ht="14.25" x14ac:dyDescent="0.2">
      <c r="B4" s="1"/>
    </row>
    <row r="5" spans="2:5" s="2" customFormat="1" x14ac:dyDescent="0.15">
      <c r="B5" s="3" t="s">
        <v>2</v>
      </c>
      <c r="C5" s="4" t="s">
        <v>82</v>
      </c>
    </row>
    <row r="6" spans="2:5" s="2" customFormat="1" x14ac:dyDescent="0.15">
      <c r="B6" s="3" t="s">
        <v>3</v>
      </c>
      <c r="C6" s="5" t="s">
        <v>81</v>
      </c>
    </row>
    <row r="7" spans="2:5" s="2" customFormat="1" ht="14.25" x14ac:dyDescent="0.2">
      <c r="B7" s="1"/>
    </row>
    <row r="8" spans="2:5" s="2" customFormat="1" x14ac:dyDescent="0.15">
      <c r="B8" s="3" t="s">
        <v>4</v>
      </c>
    </row>
    <row r="9" spans="2:5" s="2" customFormat="1" x14ac:dyDescent="0.15">
      <c r="B9" s="6" t="s">
        <v>5</v>
      </c>
    </row>
    <row r="10" spans="2:5" s="2" customFormat="1" x14ac:dyDescent="0.15">
      <c r="B10" s="6" t="s">
        <v>6</v>
      </c>
    </row>
    <row r="11" spans="2:5" s="2" customFormat="1" x14ac:dyDescent="0.15">
      <c r="B11" s="6" t="s">
        <v>7</v>
      </c>
    </row>
    <row r="12" spans="2:5" s="1" customFormat="1" ht="14.25" x14ac:dyDescent="0.2"/>
    <row r="13" spans="2:5" s="34" customFormat="1" x14ac:dyDescent="0.15">
      <c r="B13" s="34" t="s">
        <v>8</v>
      </c>
    </row>
    <row r="14" spans="2:5" s="35" customFormat="1" x14ac:dyDescent="0.15">
      <c r="B14" s="35" t="s">
        <v>9</v>
      </c>
      <c r="C14" s="39"/>
      <c r="D14" s="35" t="s">
        <v>10</v>
      </c>
      <c r="E14" s="35" t="s">
        <v>11</v>
      </c>
    </row>
    <row r="15" spans="2:5" s="35" customFormat="1" x14ac:dyDescent="0.15">
      <c r="B15" s="35" t="s">
        <v>12</v>
      </c>
      <c r="C15" s="36">
        <v>510000</v>
      </c>
      <c r="D15" s="35" t="s">
        <v>13</v>
      </c>
      <c r="E15" s="35" t="s">
        <v>14</v>
      </c>
    </row>
    <row r="16" spans="2:5" s="35" customFormat="1" x14ac:dyDescent="0.15">
      <c r="B16" s="35" t="s">
        <v>15</v>
      </c>
      <c r="C16" s="36">
        <f>E61</f>
        <v>56000</v>
      </c>
      <c r="D16" s="35" t="s">
        <v>13</v>
      </c>
      <c r="E16" s="35" t="s">
        <v>16</v>
      </c>
    </row>
    <row r="17" spans="2:6" s="35" customFormat="1" x14ac:dyDescent="0.15">
      <c r="B17" s="35" t="s">
        <v>17</v>
      </c>
      <c r="C17" s="36">
        <f>C15+C16</f>
        <v>566000</v>
      </c>
      <c r="D17" s="35" t="s">
        <v>18</v>
      </c>
    </row>
    <row r="18" spans="2:6" s="35" customFormat="1" x14ac:dyDescent="0.15"/>
    <row r="19" spans="2:6" s="35" customFormat="1" x14ac:dyDescent="0.15">
      <c r="B19" s="35" t="s">
        <v>19</v>
      </c>
      <c r="C19" s="37">
        <f>D61</f>
        <v>0</v>
      </c>
      <c r="D19" s="35" t="s">
        <v>20</v>
      </c>
      <c r="E19" s="35" t="s">
        <v>21</v>
      </c>
    </row>
    <row r="20" spans="2:6" s="35" customFormat="1" x14ac:dyDescent="0.15">
      <c r="B20" s="35" t="s">
        <v>22</v>
      </c>
      <c r="C20" s="38">
        <f>IF(C19&lt;=5040000,0,IF(AND(C19&gt;5040000,C19&lt;=6040000),(0.0001*C19-504),IF(AND(C19&gt;6040000,C19&lt;=6900000),((0.0003488372*(C19-6040000))+100),IF(AND(C19&gt;6900000,C19&lt;=7200000),((0.0006666666*(C19-6900000))+400),600))))</f>
        <v>0</v>
      </c>
      <c r="D20" s="35" t="s">
        <v>23</v>
      </c>
      <c r="E20" s="35" t="s">
        <v>24</v>
      </c>
    </row>
    <row r="21" spans="2:6" s="2" customFormat="1" x14ac:dyDescent="0.15">
      <c r="C21" s="7"/>
    </row>
    <row r="22" spans="2:6" s="2" customFormat="1" x14ac:dyDescent="0.15"/>
    <row r="23" spans="2:6" s="2" customFormat="1" x14ac:dyDescent="0.15">
      <c r="B23" s="8" t="s">
        <v>25</v>
      </c>
      <c r="C23" s="9"/>
      <c r="D23" s="10"/>
    </row>
    <row r="24" spans="2:6" s="2" customFormat="1" x14ac:dyDescent="0.15">
      <c r="B24" s="11" t="s">
        <v>26</v>
      </c>
      <c r="C24" s="12">
        <f>(1033+1065)/2</f>
        <v>1049</v>
      </c>
      <c r="D24" s="13" t="s">
        <v>27</v>
      </c>
      <c r="F24" s="2" t="s">
        <v>28</v>
      </c>
    </row>
    <row r="25" spans="2:6" s="2" customFormat="1" x14ac:dyDescent="0.15">
      <c r="B25" s="11" t="s">
        <v>29</v>
      </c>
      <c r="C25" s="14">
        <v>1.05</v>
      </c>
      <c r="D25" s="13"/>
      <c r="F25" s="2" t="s">
        <v>30</v>
      </c>
    </row>
    <row r="26" spans="2:6" s="2" customFormat="1" x14ac:dyDescent="0.15">
      <c r="B26" s="11" t="s">
        <v>31</v>
      </c>
      <c r="C26" s="15">
        <v>3.5000000000000003E-2</v>
      </c>
      <c r="D26" s="13"/>
      <c r="F26" s="2" t="s">
        <v>32</v>
      </c>
    </row>
    <row r="27" spans="2:6" s="2" customFormat="1" x14ac:dyDescent="0.15">
      <c r="B27" s="11"/>
      <c r="C27" s="16"/>
      <c r="D27" s="13"/>
    </row>
    <row r="28" spans="2:6" s="2" customFormat="1" x14ac:dyDescent="0.15">
      <c r="B28" s="11" t="s">
        <v>33</v>
      </c>
      <c r="C28" s="15">
        <v>5.0000000000000001E-3</v>
      </c>
      <c r="D28" s="13"/>
      <c r="F28" s="2" t="s">
        <v>34</v>
      </c>
    </row>
    <row r="29" spans="2:6" s="2" customFormat="1" x14ac:dyDescent="0.15">
      <c r="B29" s="11" t="s">
        <v>35</v>
      </c>
      <c r="C29" s="14">
        <v>0.02</v>
      </c>
      <c r="D29" s="13"/>
      <c r="F29" s="2" t="s">
        <v>36</v>
      </c>
    </row>
    <row r="30" spans="2:6" s="2" customFormat="1" x14ac:dyDescent="0.15">
      <c r="B30" s="11" t="s">
        <v>37</v>
      </c>
      <c r="C30" s="15">
        <v>0.02</v>
      </c>
      <c r="D30" s="13"/>
      <c r="F30" s="2" t="s">
        <v>38</v>
      </c>
    </row>
    <row r="31" spans="2:6" s="2" customFormat="1" x14ac:dyDescent="0.15">
      <c r="B31" s="11" t="s">
        <v>39</v>
      </c>
      <c r="C31" s="14">
        <v>0.03</v>
      </c>
      <c r="D31" s="13"/>
      <c r="F31" s="2" t="s">
        <v>40</v>
      </c>
    </row>
    <row r="32" spans="2:6" s="2" customFormat="1" x14ac:dyDescent="0.15">
      <c r="B32" s="11" t="s">
        <v>41</v>
      </c>
      <c r="C32" s="15">
        <v>0.02</v>
      </c>
      <c r="D32" s="13"/>
      <c r="F32" s="2" t="s">
        <v>42</v>
      </c>
    </row>
    <row r="33" spans="2:6" s="2" customFormat="1" x14ac:dyDescent="0.15">
      <c r="B33" s="11"/>
      <c r="C33" s="16"/>
      <c r="D33" s="13"/>
    </row>
    <row r="34" spans="2:6" s="2" customFormat="1" x14ac:dyDescent="0.15">
      <c r="B34" s="11" t="s">
        <v>43</v>
      </c>
      <c r="C34" s="15">
        <v>5.0000000000000001E-3</v>
      </c>
      <c r="D34" s="13"/>
      <c r="F34" s="2" t="s">
        <v>44</v>
      </c>
    </row>
    <row r="35" spans="2:6" s="2" customFormat="1" x14ac:dyDescent="0.15">
      <c r="B35" s="11" t="s">
        <v>45</v>
      </c>
      <c r="C35" s="14">
        <v>5.0000000000000001E-3</v>
      </c>
      <c r="D35" s="13"/>
      <c r="F35" s="2" t="s">
        <v>46</v>
      </c>
    </row>
    <row r="36" spans="2:6" s="2" customFormat="1" x14ac:dyDescent="0.15">
      <c r="B36" s="11" t="s">
        <v>47</v>
      </c>
      <c r="C36" s="15">
        <v>0.02</v>
      </c>
      <c r="D36" s="13"/>
      <c r="F36" s="2" t="s">
        <v>48</v>
      </c>
    </row>
    <row r="37" spans="2:6" s="2" customFormat="1" x14ac:dyDescent="0.15">
      <c r="B37" s="11" t="s">
        <v>49</v>
      </c>
      <c r="C37" s="14">
        <v>0.01</v>
      </c>
      <c r="D37" s="13"/>
      <c r="F37" s="2" t="s">
        <v>50</v>
      </c>
    </row>
    <row r="38" spans="2:6" s="2" customFormat="1" x14ac:dyDescent="0.15">
      <c r="B38" s="11" t="s">
        <v>51</v>
      </c>
      <c r="C38" s="15">
        <v>2E-3</v>
      </c>
      <c r="D38" s="13"/>
      <c r="F38" s="2" t="s">
        <v>52</v>
      </c>
    </row>
    <row r="39" spans="2:6" s="2" customFormat="1" x14ac:dyDescent="0.15">
      <c r="B39" s="11"/>
      <c r="C39" s="12"/>
      <c r="D39" s="13"/>
    </row>
    <row r="40" spans="2:6" s="2" customFormat="1" x14ac:dyDescent="0.15">
      <c r="B40" s="11" t="s">
        <v>53</v>
      </c>
      <c r="C40" s="17">
        <f>(1-C26)*(1-C28)*(1-C29)*(1-C30)*(1-C31)*(1-C32)*(1-C34)*(1-C35)*(1-C36)*(1-C37)*(1-C38)</f>
        <v>0.84030767168430098</v>
      </c>
      <c r="D40" s="13"/>
    </row>
    <row r="41" spans="2:6" s="2" customFormat="1" x14ac:dyDescent="0.15">
      <c r="B41" s="11"/>
      <c r="C41" s="12"/>
      <c r="D41" s="13"/>
    </row>
    <row r="42" spans="2:6" s="2" customFormat="1" x14ac:dyDescent="0.15">
      <c r="B42" s="18" t="s">
        <v>54</v>
      </c>
      <c r="C42" s="19">
        <f>C40*C25*C24*C14</f>
        <v>0</v>
      </c>
      <c r="D42" s="10" t="s">
        <v>55</v>
      </c>
    </row>
    <row r="43" spans="2:6" s="2" customFormat="1" x14ac:dyDescent="0.15"/>
    <row r="44" spans="2:6" s="2" customFormat="1" x14ac:dyDescent="0.15">
      <c r="B44" s="20" t="s">
        <v>56</v>
      </c>
      <c r="C44" s="21"/>
      <c r="D44" s="21"/>
      <c r="E44" s="21"/>
    </row>
    <row r="45" spans="2:6" s="2" customFormat="1" ht="33.75" x14ac:dyDescent="0.15">
      <c r="B45" s="21" t="s">
        <v>57</v>
      </c>
      <c r="C45" s="21" t="s">
        <v>58</v>
      </c>
      <c r="D45" s="21" t="s">
        <v>59</v>
      </c>
      <c r="E45" s="22" t="s">
        <v>60</v>
      </c>
    </row>
    <row r="46" spans="2:6" s="2" customFormat="1" x14ac:dyDescent="0.15">
      <c r="B46" s="23" t="s">
        <v>61</v>
      </c>
      <c r="C46" s="24">
        <f>C40</f>
        <v>0.84030767168430098</v>
      </c>
      <c r="D46" s="25">
        <f t="shared" ref="D46:D60" si="0">C46*$C$14*$C$24*$C$25</f>
        <v>0</v>
      </c>
      <c r="E46" s="26">
        <v>0</v>
      </c>
    </row>
    <row r="47" spans="2:6" s="2" customFormat="1" x14ac:dyDescent="0.15">
      <c r="B47" s="27" t="s">
        <v>62</v>
      </c>
      <c r="C47" s="28">
        <v>0.83399999999999996</v>
      </c>
      <c r="D47" s="25">
        <f t="shared" si="0"/>
        <v>0</v>
      </c>
      <c r="E47" s="29">
        <v>4000</v>
      </c>
    </row>
    <row r="48" spans="2:6" s="2" customFormat="1" x14ac:dyDescent="0.15">
      <c r="B48" s="27" t="s">
        <v>63</v>
      </c>
      <c r="C48" s="28">
        <v>0.82699999999999996</v>
      </c>
      <c r="D48" s="25">
        <f t="shared" si="0"/>
        <v>0</v>
      </c>
      <c r="E48" s="29">
        <v>4000</v>
      </c>
    </row>
    <row r="49" spans="2:5" s="2" customFormat="1" x14ac:dyDescent="0.15">
      <c r="B49" s="27" t="s">
        <v>64</v>
      </c>
      <c r="C49" s="28">
        <v>0.82</v>
      </c>
      <c r="D49" s="25">
        <f t="shared" si="0"/>
        <v>0</v>
      </c>
      <c r="E49" s="29">
        <v>4000</v>
      </c>
    </row>
    <row r="50" spans="2:5" s="2" customFormat="1" x14ac:dyDescent="0.15">
      <c r="B50" s="27" t="s">
        <v>65</v>
      </c>
      <c r="C50" s="28">
        <v>0.81299999999999994</v>
      </c>
      <c r="D50" s="25">
        <f t="shared" si="0"/>
        <v>0</v>
      </c>
      <c r="E50" s="29">
        <v>4000</v>
      </c>
    </row>
    <row r="51" spans="2:5" s="2" customFormat="1" x14ac:dyDescent="0.15">
      <c r="B51" s="27" t="s">
        <v>66</v>
      </c>
      <c r="C51" s="28">
        <v>0.80600000000000005</v>
      </c>
      <c r="D51" s="25">
        <f t="shared" si="0"/>
        <v>0</v>
      </c>
      <c r="E51" s="29">
        <v>4000</v>
      </c>
    </row>
    <row r="52" spans="2:5" s="2" customFormat="1" x14ac:dyDescent="0.15">
      <c r="B52" s="27" t="s">
        <v>67</v>
      </c>
      <c r="C52" s="28">
        <v>0.8</v>
      </c>
      <c r="D52" s="25">
        <f t="shared" si="0"/>
        <v>0</v>
      </c>
      <c r="E52" s="29">
        <v>4000</v>
      </c>
    </row>
    <row r="53" spans="2:5" s="2" customFormat="1" x14ac:dyDescent="0.15">
      <c r="B53" s="27" t="s">
        <v>68</v>
      </c>
      <c r="C53" s="28">
        <v>0.79400000000000004</v>
      </c>
      <c r="D53" s="25">
        <f t="shared" si="0"/>
        <v>0</v>
      </c>
      <c r="E53" s="29">
        <v>4000</v>
      </c>
    </row>
    <row r="54" spans="2:5" s="2" customFormat="1" x14ac:dyDescent="0.15">
      <c r="B54" s="27" t="s">
        <v>69</v>
      </c>
      <c r="C54" s="28">
        <v>0.78800000000000003</v>
      </c>
      <c r="D54" s="25">
        <f t="shared" si="0"/>
        <v>0</v>
      </c>
      <c r="E54" s="29">
        <v>4000</v>
      </c>
    </row>
    <row r="55" spans="2:5" s="2" customFormat="1" x14ac:dyDescent="0.15">
      <c r="B55" s="27" t="s">
        <v>70</v>
      </c>
      <c r="C55" s="28">
        <v>0.78200000000000003</v>
      </c>
      <c r="D55" s="25">
        <f t="shared" si="0"/>
        <v>0</v>
      </c>
      <c r="E55" s="29">
        <v>4000</v>
      </c>
    </row>
    <row r="56" spans="2:5" s="2" customFormat="1" x14ac:dyDescent="0.15">
      <c r="B56" s="27" t="s">
        <v>71</v>
      </c>
      <c r="C56" s="28">
        <v>0.77600000000000002</v>
      </c>
      <c r="D56" s="25">
        <f t="shared" si="0"/>
        <v>0</v>
      </c>
      <c r="E56" s="29">
        <v>4000</v>
      </c>
    </row>
    <row r="57" spans="2:5" s="2" customFormat="1" x14ac:dyDescent="0.15">
      <c r="B57" s="27" t="s">
        <v>72</v>
      </c>
      <c r="C57" s="28">
        <v>0.77</v>
      </c>
      <c r="D57" s="25">
        <f t="shared" si="0"/>
        <v>0</v>
      </c>
      <c r="E57" s="29">
        <v>4000</v>
      </c>
    </row>
    <row r="58" spans="2:5" s="2" customFormat="1" x14ac:dyDescent="0.15">
      <c r="B58" s="27" t="s">
        <v>73</v>
      </c>
      <c r="C58" s="28">
        <v>0.76400000000000001</v>
      </c>
      <c r="D58" s="25">
        <f t="shared" si="0"/>
        <v>0</v>
      </c>
      <c r="E58" s="29">
        <v>4000</v>
      </c>
    </row>
    <row r="59" spans="2:5" s="2" customFormat="1" x14ac:dyDescent="0.15">
      <c r="B59" s="27" t="s">
        <v>74</v>
      </c>
      <c r="C59" s="28">
        <v>0.75800000000000001</v>
      </c>
      <c r="D59" s="25">
        <f t="shared" si="0"/>
        <v>0</v>
      </c>
      <c r="E59" s="29">
        <v>4000</v>
      </c>
    </row>
    <row r="60" spans="2:5" s="2" customFormat="1" x14ac:dyDescent="0.15">
      <c r="B60" s="27" t="s">
        <v>75</v>
      </c>
      <c r="C60" s="30">
        <v>0.752</v>
      </c>
      <c r="D60" s="25">
        <f t="shared" si="0"/>
        <v>0</v>
      </c>
      <c r="E60" s="29">
        <v>4000</v>
      </c>
    </row>
    <row r="61" spans="2:5" s="2" customFormat="1" x14ac:dyDescent="0.15">
      <c r="B61" s="21" t="s">
        <v>76</v>
      </c>
      <c r="C61" s="21"/>
      <c r="D61" s="31">
        <f>SUM(D46:D60)</f>
        <v>0</v>
      </c>
      <c r="E61" s="21">
        <f>SUM(E46:E60)</f>
        <v>56000</v>
      </c>
    </row>
    <row r="62" spans="2:5" s="2" customFormat="1" x14ac:dyDescent="0.15">
      <c r="B62" s="12"/>
      <c r="C62" s="12"/>
      <c r="D62" s="32"/>
      <c r="E62" s="12"/>
    </row>
    <row r="63" spans="2:5" s="3" customFormat="1" x14ac:dyDescent="0.15">
      <c r="B63" s="3" t="s">
        <v>77</v>
      </c>
      <c r="C63" s="33"/>
      <c r="D63" s="33"/>
      <c r="E63" s="33"/>
    </row>
    <row r="64" spans="2:5" s="3" customFormat="1" x14ac:dyDescent="0.15">
      <c r="C64" s="12"/>
      <c r="D64" s="12"/>
      <c r="E64" s="12"/>
    </row>
    <row r="65" spans="2:5" s="3" customFormat="1" x14ac:dyDescent="0.15">
      <c r="B65" s="3" t="s">
        <v>78</v>
      </c>
      <c r="C65" s="33"/>
      <c r="D65" s="33"/>
      <c r="E65" s="33"/>
    </row>
    <row r="66" spans="2:5" s="3" customFormat="1" x14ac:dyDescent="0.15">
      <c r="C66" s="12"/>
      <c r="D66" s="12"/>
      <c r="E66" s="12"/>
    </row>
    <row r="67" spans="2:5" s="3" customFormat="1" x14ac:dyDescent="0.15">
      <c r="B67" s="3" t="s">
        <v>79</v>
      </c>
      <c r="C67" s="33"/>
      <c r="D67" s="12"/>
      <c r="E67" s="12"/>
    </row>
    <row r="68" spans="2:5" s="3" customFormat="1" x14ac:dyDescent="0.15">
      <c r="C68" s="12"/>
      <c r="D68" s="12"/>
      <c r="E68" s="12"/>
    </row>
    <row r="69" spans="2:5" s="3" customFormat="1" x14ac:dyDescent="0.15">
      <c r="B69" s="3" t="s">
        <v>80</v>
      </c>
      <c r="C69" s="33"/>
      <c r="D69" s="33"/>
      <c r="E69" s="33"/>
    </row>
    <row r="70" spans="2:5" s="3" customFormat="1" x14ac:dyDescent="0.15">
      <c r="C70" s="33"/>
      <c r="D70" s="33"/>
      <c r="E70" s="33"/>
    </row>
    <row r="71" spans="2:5" s="3" customFormat="1" x14ac:dyDescent="0.15">
      <c r="C71" s="33"/>
      <c r="D71" s="33"/>
      <c r="E71" s="33"/>
    </row>
    <row r="72" spans="2:5" s="3" customFormat="1" x14ac:dyDescent="0.15">
      <c r="C72" s="33"/>
      <c r="D72" s="33"/>
      <c r="E72" s="33"/>
    </row>
    <row r="73" spans="2:5" s="3" customFormat="1" x14ac:dyDescent="0.15">
      <c r="C73" s="33"/>
      <c r="D73" s="33"/>
      <c r="E73" s="33"/>
    </row>
    <row r="74" spans="2:5" s="3" customFormat="1" x14ac:dyDescent="0.15">
      <c r="C74" s="2"/>
      <c r="D74" s="2"/>
      <c r="E74" s="2"/>
    </row>
    <row r="75" spans="2:5" s="3" customFormat="1" x14ac:dyDescent="0.15"/>
    <row r="76" spans="2:5" s="3" customFormat="1" x14ac:dyDescent="0.15"/>
    <row r="77" spans="2:5" s="3" customFormat="1" x14ac:dyDescent="0.15"/>
    <row r="78" spans="2:5" s="3" customFormat="1" x14ac:dyDescent="0.15"/>
    <row r="79" spans="2:5" s="3" customFormat="1" x14ac:dyDescent="0.15"/>
    <row r="80" spans="2:5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</sheetData>
  <dataValidations count="4">
    <dataValidation type="decimal" allowBlank="1" showInputMessage="1" showErrorMessage="1" sqref="C15">
      <formula1>0</formula1>
      <formula2>510000</formula2>
    </dataValidation>
    <dataValidation type="decimal" allowBlank="1" showInputMessage="1" showErrorMessage="1" sqref="C25">
      <formula1>0</formula1>
      <formula2>1.2</formula2>
    </dataValidation>
    <dataValidation type="decimal" operator="greaterThanOrEqual" allowBlank="1" showInputMessage="1" showErrorMessage="1" sqref="E47:E60 C16">
      <formula1>0</formula1>
    </dataValidation>
    <dataValidation type="decimal" allowBlank="1" showInputMessage="1" showErrorMessage="1" sqref="C46:C60 C28:C32 C34:C38 C26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HHNK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Duin, Gerdie van</dc:creator>
  <cp:lastModifiedBy>Arends, Johan</cp:lastModifiedBy>
  <dcterms:created xsi:type="dcterms:W3CDTF">2017-07-03T13:02:42Z</dcterms:created>
  <dcterms:modified xsi:type="dcterms:W3CDTF">2017-09-14T10:50:50Z</dcterms:modified>
</cp:coreProperties>
</file>