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10" windowWidth="26265" windowHeight="11715" activeTab="2"/>
  </bookViews>
  <sheets>
    <sheet name="Acceptatie" sheetId="5" r:id="rId1"/>
    <sheet name="Productie" sheetId="6" r:id="rId2"/>
    <sheet name="INFRA" sheetId="2" r:id="rId3"/>
  </sheets>
  <definedNames>
    <definedName name="_xlnm._FilterDatabase" localSheetId="0" hidden="1">Acceptatie!$A$4:$K$22</definedName>
    <definedName name="_xlnm._FilterDatabase" localSheetId="2" hidden="1">INFRA!$B$5:$S$5</definedName>
    <definedName name="_xlnm._FilterDatabase" localSheetId="1" hidden="1">Productie!$A$4:$K$23</definedName>
  </definedNames>
  <calcPr calcId="145621"/>
</workbook>
</file>

<file path=xl/calcChain.xml><?xml version="1.0" encoding="utf-8"?>
<calcChain xmlns="http://schemas.openxmlformats.org/spreadsheetml/2006/main">
  <c r="N26" i="6" l="1"/>
  <c r="N24" i="5"/>
  <c r="Q6" i="5"/>
  <c r="M7" i="5"/>
  <c r="M8" i="5"/>
  <c r="M9" i="5"/>
  <c r="M11" i="5"/>
  <c r="M12" i="5"/>
  <c r="M13" i="5"/>
  <c r="M14" i="5"/>
  <c r="M15" i="5"/>
  <c r="M17" i="5"/>
  <c r="M18" i="5"/>
  <c r="M19" i="5"/>
  <c r="M20" i="5"/>
  <c r="M21" i="5"/>
  <c r="M22" i="5"/>
  <c r="M23" i="5"/>
  <c r="M24" i="5"/>
  <c r="Q5" i="5"/>
  <c r="N25" i="6"/>
  <c r="M25" i="6"/>
  <c r="O24" i="5"/>
  <c r="M10" i="5"/>
  <c r="M6" i="5"/>
  <c r="M5" i="5"/>
  <c r="N5" i="6"/>
  <c r="N6" i="6"/>
  <c r="N7" i="6"/>
  <c r="N8" i="6"/>
  <c r="N9" i="6"/>
  <c r="N10" i="6"/>
  <c r="N11" i="6"/>
  <c r="N12" i="6"/>
  <c r="N13" i="6"/>
  <c r="N14" i="6"/>
  <c r="N15" i="6"/>
  <c r="N16" i="6"/>
  <c r="N18" i="6"/>
  <c r="N19" i="6"/>
  <c r="N20" i="6"/>
  <c r="N21" i="6"/>
  <c r="N22" i="6"/>
  <c r="N23" i="6"/>
  <c r="N24" i="6"/>
  <c r="Q6" i="6"/>
  <c r="D47" i="2"/>
  <c r="M7" i="6"/>
  <c r="M8" i="6"/>
  <c r="M9" i="6"/>
  <c r="M11" i="6"/>
  <c r="M13" i="6"/>
  <c r="M12" i="6"/>
  <c r="M16" i="6"/>
  <c r="M15" i="6"/>
  <c r="M14" i="6"/>
  <c r="M24" i="6"/>
  <c r="M23" i="6"/>
  <c r="M22" i="6"/>
  <c r="M21" i="6"/>
  <c r="M20" i="6"/>
  <c r="M19" i="6"/>
  <c r="M18" i="6"/>
  <c r="M5" i="6"/>
  <c r="M6" i="6"/>
  <c r="M10" i="6"/>
  <c r="Q5" i="6"/>
  <c r="D46" i="2"/>
  <c r="O23" i="5"/>
  <c r="N23" i="5"/>
  <c r="N22" i="5"/>
  <c r="N21" i="5"/>
  <c r="N20" i="5"/>
  <c r="N19" i="5"/>
  <c r="N18" i="5"/>
  <c r="N17" i="5"/>
  <c r="N15" i="5"/>
  <c r="N14" i="5"/>
  <c r="N13" i="5"/>
  <c r="N12" i="5"/>
  <c r="N11" i="5"/>
  <c r="N10" i="5"/>
  <c r="N9" i="5"/>
  <c r="O9" i="5"/>
  <c r="N8" i="5"/>
  <c r="N7" i="5"/>
  <c r="N6" i="5"/>
  <c r="N5" i="5"/>
  <c r="O11" i="5"/>
  <c r="O12" i="5"/>
  <c r="O13" i="5"/>
  <c r="O14" i="5"/>
  <c r="O16" i="5"/>
  <c r="O17" i="5"/>
  <c r="O18" i="5"/>
  <c r="O19" i="5"/>
  <c r="O20" i="5"/>
  <c r="O21" i="5"/>
  <c r="O22" i="5"/>
</calcChain>
</file>

<file path=xl/sharedStrings.xml><?xml version="1.0" encoding="utf-8"?>
<sst xmlns="http://schemas.openxmlformats.org/spreadsheetml/2006/main" count="751" uniqueCount="387">
  <si>
    <t>IP</t>
  </si>
  <si>
    <t>Reverse Proxy</t>
  </si>
  <si>
    <t>Memory</t>
  </si>
  <si>
    <t>Disk</t>
  </si>
  <si>
    <t>CPU</t>
  </si>
  <si>
    <t>2GB</t>
  </si>
  <si>
    <t>4GB</t>
  </si>
  <si>
    <t>60 + 5</t>
  </si>
  <si>
    <t>8GB</t>
  </si>
  <si>
    <t>192.168.226.10</t>
  </si>
  <si>
    <t>pdcx01-oa1</t>
  </si>
  <si>
    <t>piaddinfra.post21.nl</t>
  </si>
  <si>
    <t>192.168.226.11</t>
  </si>
  <si>
    <t>pdcx01-oa2</t>
  </si>
  <si>
    <t>192.168.226.36</t>
  </si>
  <si>
    <t>pdcx02-oa1</t>
  </si>
  <si>
    <t>192.168.226.37</t>
  </si>
  <si>
    <t>pdcx02-oa2</t>
  </si>
  <si>
    <t>192.168.226.4</t>
  </si>
  <si>
    <t>pdcs30</t>
  </si>
  <si>
    <t>ad.piaddinfra.post21.nl</t>
  </si>
  <si>
    <t>192.168.226.64</t>
  </si>
  <si>
    <t>pdcfa9</t>
  </si>
  <si>
    <t>192.168.226.65</t>
  </si>
  <si>
    <t>pdcx01-esx1</t>
  </si>
  <si>
    <t>192.168.226.66</t>
  </si>
  <si>
    <t>pdcx01-esx2</t>
  </si>
  <si>
    <t>192.168.226.67</t>
  </si>
  <si>
    <t>pdcx01-esx3</t>
  </si>
  <si>
    <t>192.168.226.68</t>
  </si>
  <si>
    <t>pdcx01-esx4</t>
  </si>
  <si>
    <t>192.168.226.69</t>
  </si>
  <si>
    <t>pdcx02-esx1</t>
  </si>
  <si>
    <t>192.168.226.70</t>
  </si>
  <si>
    <t>pdcx02-esx2</t>
  </si>
  <si>
    <t>192.168.226.71</t>
  </si>
  <si>
    <t>pdcx02-esx3</t>
  </si>
  <si>
    <t>192.168.226.72</t>
  </si>
  <si>
    <t>pdcx02-esx4</t>
  </si>
  <si>
    <t>192.168.226.73</t>
  </si>
  <si>
    <t>pdcs1e</t>
  </si>
  <si>
    <t>192.168.226.74</t>
  </si>
  <si>
    <t>pdcs1f</t>
  </si>
  <si>
    <t>192.168.226.75</t>
  </si>
  <si>
    <t>pdcs1p</t>
  </si>
  <si>
    <t>192.168.226.76</t>
  </si>
  <si>
    <t>pdcs1q</t>
  </si>
  <si>
    <t>192.168.226.79</t>
  </si>
  <si>
    <t>pdcs1r</t>
  </si>
  <si>
    <t>Type</t>
  </si>
  <si>
    <t>Domein</t>
  </si>
  <si>
    <t>Functie</t>
  </si>
  <si>
    <t>HPSIM</t>
  </si>
  <si>
    <t>VEEAM</t>
  </si>
  <si>
    <t>SCOM</t>
  </si>
  <si>
    <t>WSUS</t>
  </si>
  <si>
    <t>Enclosure pdcx01 - Onboard Administrator 1</t>
  </si>
  <si>
    <t>Enclosure pdcx01 - Onboard Administrator 2</t>
  </si>
  <si>
    <t>Enclosure pdcx02 - Onboard Administrator 1</t>
  </si>
  <si>
    <t>Enclosure pdcx02 - Onboard Administrator 2</t>
  </si>
  <si>
    <t>vmWare ESXi host</t>
  </si>
  <si>
    <t>96GB</t>
  </si>
  <si>
    <t>12 (24 Logical)</t>
  </si>
  <si>
    <t>ProLiant BL460c G7</t>
  </si>
  <si>
    <t>136,7G (local)</t>
  </si>
  <si>
    <t>DC, DNS</t>
  </si>
  <si>
    <t>8 (16 Logical)</t>
  </si>
  <si>
    <t>32GB</t>
  </si>
  <si>
    <t>136,7G (local); 2TB</t>
  </si>
  <si>
    <t>Naam</t>
  </si>
  <si>
    <t>iLO IP</t>
  </si>
  <si>
    <t>192.168.226.27</t>
  </si>
  <si>
    <t>192.168.226.28</t>
  </si>
  <si>
    <t>192.168.226.29</t>
  </si>
  <si>
    <t>192.168.226.35</t>
  </si>
  <si>
    <t>ProLiant BL460c G6</t>
  </si>
  <si>
    <t>dc.post21.nl</t>
  </si>
  <si>
    <t>Domein2</t>
  </si>
  <si>
    <t>VM</t>
  </si>
  <si>
    <t>192.168.226.61</t>
  </si>
  <si>
    <t>192.168.226.12</t>
  </si>
  <si>
    <t>192.168.226.13</t>
  </si>
  <si>
    <t>192.168.226.20</t>
  </si>
  <si>
    <t>192.168.226.21</t>
  </si>
  <si>
    <t>192.168.226.38</t>
  </si>
  <si>
    <t>192.168.226.39</t>
  </si>
  <si>
    <t>192.168.226.46</t>
  </si>
  <si>
    <t>192.168.226.47</t>
  </si>
  <si>
    <t>192.168.226.54</t>
  </si>
  <si>
    <t>192.168.226.55</t>
  </si>
  <si>
    <t>pdcx01-ib1</t>
  </si>
  <si>
    <t>pdcx01-ib2</t>
  </si>
  <si>
    <t>pdcx01-ilo1</t>
  </si>
  <si>
    <t>pdcx01-ilo2</t>
  </si>
  <si>
    <t>pdcx01-ilo8</t>
  </si>
  <si>
    <t>pdcx01-ilo9</t>
  </si>
  <si>
    <t>pdcx01-ilo10</t>
  </si>
  <si>
    <t>pdcx01-ilo16</t>
  </si>
  <si>
    <t>pdcx02-ilo1</t>
  </si>
  <si>
    <t>pdcx02-ilo2</t>
  </si>
  <si>
    <t>pdcx02-ilo9</t>
  </si>
  <si>
    <t>pdcx02-ilo10</t>
  </si>
  <si>
    <t>pdcx02-ilo16</t>
  </si>
  <si>
    <t>iLO Naam</t>
  </si>
  <si>
    <t>iLO Domein</t>
  </si>
  <si>
    <t>PIADD INFRA domein</t>
  </si>
  <si>
    <t>172.30.250.4</t>
  </si>
  <si>
    <t>pdcs1h</t>
  </si>
  <si>
    <t>ad.piaddacc.post21.nl</t>
  </si>
  <si>
    <t>172.30.250.5</t>
  </si>
  <si>
    <t>pdcs1j</t>
  </si>
  <si>
    <t>172.30.250.20</t>
  </si>
  <si>
    <t>adcs31</t>
  </si>
  <si>
    <t>172.30.250.21</t>
  </si>
  <si>
    <t>adcs32</t>
  </si>
  <si>
    <t>172.30.250.22</t>
  </si>
  <si>
    <t>adcs33</t>
  </si>
  <si>
    <t>172.30.250.23</t>
  </si>
  <si>
    <t>adcs34</t>
  </si>
  <si>
    <t>172.30.250.24</t>
  </si>
  <si>
    <t>adcs35</t>
  </si>
  <si>
    <t>172.30.250.25</t>
  </si>
  <si>
    <t>adcs36</t>
  </si>
  <si>
    <t>172.30.250.26</t>
  </si>
  <si>
    <t>adcs37</t>
  </si>
  <si>
    <t>172.30.250.27</t>
  </si>
  <si>
    <t>adcs38</t>
  </si>
  <si>
    <t>172.30.250.28</t>
  </si>
  <si>
    <t>adcs39</t>
  </si>
  <si>
    <t>fileserver</t>
  </si>
  <si>
    <t>EnterpriseDB</t>
  </si>
  <si>
    <t>SCOM Gateway</t>
  </si>
  <si>
    <t>172.30.248.5</t>
  </si>
  <si>
    <t>172.30.248.20</t>
  </si>
  <si>
    <t>172.30.248.21</t>
  </si>
  <si>
    <t>172.30.248.22</t>
  </si>
  <si>
    <t>172.30.248.23</t>
  </si>
  <si>
    <t>172.30.248.24</t>
  </si>
  <si>
    <t>172.30.248.25</t>
  </si>
  <si>
    <t>172.30.248.26</t>
  </si>
  <si>
    <t>172.30.248.27</t>
  </si>
  <si>
    <t>172.30.248.28</t>
  </si>
  <si>
    <t>172.30.248.4</t>
  </si>
  <si>
    <t>pdcs1k</t>
  </si>
  <si>
    <t>pdcs1m</t>
  </si>
  <si>
    <t>pdcs31</t>
  </si>
  <si>
    <t>pdcs32</t>
  </si>
  <si>
    <t>pdcs33</t>
  </si>
  <si>
    <t>pdcs34</t>
  </si>
  <si>
    <t>pdcs35</t>
  </si>
  <si>
    <t>pdcs36</t>
  </si>
  <si>
    <t>pdcs37</t>
  </si>
  <si>
    <t>pdcs38</t>
  </si>
  <si>
    <t>pdcs39</t>
  </si>
  <si>
    <t>ad.piadd.post21.nl</t>
  </si>
  <si>
    <t>60GB; 5GB; 100GB</t>
  </si>
  <si>
    <t>60GB; 60GB</t>
  </si>
  <si>
    <t>12GB</t>
  </si>
  <si>
    <t>150GB; 5GB</t>
  </si>
  <si>
    <t>OS</t>
  </si>
  <si>
    <t>Windows 2008 R2</t>
  </si>
  <si>
    <t>RHEL 6.4</t>
  </si>
  <si>
    <t>Enclosure</t>
  </si>
  <si>
    <t>Servers</t>
  </si>
  <si>
    <t>VMs</t>
  </si>
  <si>
    <t>Onboard Administrator</t>
  </si>
  <si>
    <t>192.168.226.0/24</t>
  </si>
  <si>
    <t>Applicatie</t>
  </si>
  <si>
    <t>Database</t>
  </si>
  <si>
    <t>Brugkijker-acc</t>
  </si>
  <si>
    <t>JBoss applicatieserver</t>
  </si>
  <si>
    <t>Servernaam</t>
  </si>
  <si>
    <t>172.20.12.89</t>
  </si>
  <si>
    <t>60 + 30</t>
  </si>
  <si>
    <t>16GB</t>
  </si>
  <si>
    <t>puts61</t>
  </si>
  <si>
    <t>blauwdmz.post21.nl</t>
  </si>
  <si>
    <t>Opmerking</t>
  </si>
  <si>
    <t>PIADD PRODUCTIE domein</t>
  </si>
  <si>
    <t>PIADD ACCEPTATIE domein</t>
  </si>
  <si>
    <t>Squid</t>
  </si>
  <si>
    <t>60 + 30 + 10</t>
  </si>
  <si>
    <t>60 + 5 + 100</t>
  </si>
  <si>
    <t>HP-OMW</t>
  </si>
  <si>
    <t>VLAN 315 - Beheer</t>
  </si>
  <si>
    <t>VLAN 215 - vMotion</t>
  </si>
  <si>
    <t>10.27.244.0/26</t>
  </si>
  <si>
    <t>IP2</t>
  </si>
  <si>
    <t>10.27.244.1</t>
  </si>
  <si>
    <t>10.27.244.2</t>
  </si>
  <si>
    <t>10.27.244.3</t>
  </si>
  <si>
    <t>10.27.244.4</t>
  </si>
  <si>
    <t>10.27.244.5</t>
  </si>
  <si>
    <t>10.27.244.6</t>
  </si>
  <si>
    <t>10.27.244.7</t>
  </si>
  <si>
    <t>10.27.244.8</t>
  </si>
  <si>
    <t>IP1</t>
  </si>
  <si>
    <t>VLAN 115 - Productie</t>
  </si>
  <si>
    <t>172.30.248.0/23</t>
  </si>
  <si>
    <t>VLAN 110 - Acceptatie</t>
  </si>
  <si>
    <t>172.30.250.0/23</t>
  </si>
  <si>
    <t>HP P6000; vSphere Client</t>
  </si>
  <si>
    <t>SMS; vCenter</t>
  </si>
  <si>
    <t>Backup</t>
  </si>
  <si>
    <t>Monitoring</t>
  </si>
  <si>
    <t>Hardware Management</t>
  </si>
  <si>
    <t>Windows Update</t>
  </si>
  <si>
    <t>Applicatie monitoring</t>
  </si>
  <si>
    <t>Draait in KA VMWare omgeving - VM naam PUTHKAPS0134</t>
  </si>
  <si>
    <t>ADPIADD domein, DC1</t>
  </si>
  <si>
    <t>ADPIADD domein, DC2</t>
  </si>
  <si>
    <t>ADPIADACC domein - DC1</t>
  </si>
  <si>
    <t>ADPIADACC domein - DC2</t>
  </si>
  <si>
    <t>ADPIADDINFRA domein DC1</t>
  </si>
  <si>
    <t>ADPIADDINFRA domein DC2</t>
  </si>
  <si>
    <t>Versie</t>
  </si>
  <si>
    <t>pdcs1d</t>
  </si>
  <si>
    <t>groendmz.post21.nl</t>
  </si>
  <si>
    <t>172.20.8.69</t>
  </si>
  <si>
    <t>Satellite</t>
  </si>
  <si>
    <t>Provisioning</t>
  </si>
  <si>
    <t>ESXi</t>
  </si>
  <si>
    <t>286G</t>
  </si>
  <si>
    <t>172.20.9.39</t>
  </si>
  <si>
    <t>ProLiant DL380 G7</t>
  </si>
  <si>
    <t>pdcs1d-ilo</t>
  </si>
  <si>
    <t>4 (8 Logical)</t>
  </si>
  <si>
    <t>192.168.226.14</t>
  </si>
  <si>
    <t>192.168.226.15</t>
  </si>
  <si>
    <t>192.168.226.40</t>
  </si>
  <si>
    <t>192.168.226.41</t>
  </si>
  <si>
    <t>pdcx01-ib3</t>
  </si>
  <si>
    <t>pdcx01-ib4</t>
  </si>
  <si>
    <t>pdcx02-ib4</t>
  </si>
  <si>
    <t>pdcx02-ib3</t>
  </si>
  <si>
    <t>Serienummer</t>
  </si>
  <si>
    <t>OB18BP3739</t>
  </si>
  <si>
    <t>OB1ABP4051</t>
  </si>
  <si>
    <t>3C413900AH</t>
  </si>
  <si>
    <t>3C414000RZ</t>
  </si>
  <si>
    <t>CN8139D032</t>
  </si>
  <si>
    <t>CN8139D00Y</t>
  </si>
  <si>
    <t>OB18BP0050</t>
  </si>
  <si>
    <t>OB1ABP4513</t>
  </si>
  <si>
    <t>3C414000XT</t>
  </si>
  <si>
    <t>3C414000X6</t>
  </si>
  <si>
    <t>CN8139D01P</t>
  </si>
  <si>
    <t>CN8139D01S</t>
  </si>
  <si>
    <t>CZ31503RS9</t>
  </si>
  <si>
    <t>CZ212504RR</t>
  </si>
  <si>
    <t>CZ31503RSN</t>
  </si>
  <si>
    <t xml:space="preserve">GB8922SBA5 </t>
  </si>
  <si>
    <t>CZ31503RS3</t>
  </si>
  <si>
    <t>CZ31503RSC</t>
  </si>
  <si>
    <t>CZ31503RS6</t>
  </si>
  <si>
    <t>CZ31503RSF</t>
  </si>
  <si>
    <t>CZ31503RSK</t>
  </si>
  <si>
    <t>CZ31503RSS</t>
  </si>
  <si>
    <t>CZ31503RSW</t>
  </si>
  <si>
    <t>CZ31503RT0</t>
  </si>
  <si>
    <t>HP VC Flex-10 Enet Module</t>
  </si>
  <si>
    <t>HP VC 8Gb 24-Port FC Module</t>
  </si>
  <si>
    <t>Enclosure pdcx02 - VC Flex 2</t>
  </si>
  <si>
    <t>Enclosure pdcx02 - VC Flex 1</t>
  </si>
  <si>
    <t>Enclosure pdcx02 - FC 1</t>
  </si>
  <si>
    <t>Enclosure pdcx02 - FC 2</t>
  </si>
  <si>
    <t>Enclosure pdcx01 - VC Flex 1</t>
  </si>
  <si>
    <t>Enclosure pdcx01 - VC Flex 2</t>
  </si>
  <si>
    <t>Enclosure pdcx01 - FC 1</t>
  </si>
  <si>
    <t>Enclosure pdcx01 - FC 2</t>
  </si>
  <si>
    <t>192.168.226.63</t>
  </si>
  <si>
    <t>pdcfse</t>
  </si>
  <si>
    <t>pdcfsf</t>
  </si>
  <si>
    <t>Storage</t>
  </si>
  <si>
    <t>pdcfd9</t>
  </si>
  <si>
    <t>CZ315143WM</t>
  </si>
  <si>
    <t>EVA8400 Storage Device</t>
  </si>
  <si>
    <t>Fibre Channel Switch</t>
  </si>
  <si>
    <t>EVA8400 Storage device</t>
  </si>
  <si>
    <t>CZC148VDAL</t>
  </si>
  <si>
    <t>CZC148VDAG</t>
  </si>
  <si>
    <t>AM869A 8/40 SAN switch</t>
  </si>
  <si>
    <t>HP BLc7000 enclosure</t>
  </si>
  <si>
    <t>CZ31503RRY</t>
  </si>
  <si>
    <t>CZ31503RS1</t>
  </si>
  <si>
    <t>pdcx02-ib1</t>
  </si>
  <si>
    <t>pdcx02-ib2</t>
  </si>
  <si>
    <t>AD groep</t>
  </si>
  <si>
    <t>pdcs3a</t>
  </si>
  <si>
    <t>pdcs3b</t>
  </si>
  <si>
    <t>pdcs3c</t>
  </si>
  <si>
    <t>adcs3a</t>
  </si>
  <si>
    <t>adcs3b</t>
  </si>
  <si>
    <t>adcs3c</t>
  </si>
  <si>
    <t>172.30.250.29</t>
  </si>
  <si>
    <t>172.30.250.30</t>
  </si>
  <si>
    <t>172.30.250.31</t>
  </si>
  <si>
    <t>172.30.248.29</t>
  </si>
  <si>
    <t>172.30.248.30</t>
  </si>
  <si>
    <t>172.30.248.31</t>
  </si>
  <si>
    <t>otr-acc</t>
  </si>
  <si>
    <t>orr-acc</t>
  </si>
  <si>
    <t>opl-acc</t>
  </si>
  <si>
    <t>otr-prd</t>
  </si>
  <si>
    <t>orr-prd</t>
  </si>
  <si>
    <t>opl-prd</t>
  </si>
  <si>
    <t>Brugkijker-prd</t>
  </si>
  <si>
    <t>ARP-acc (Marcview)</t>
  </si>
  <si>
    <t>otr-acc (Routelint)</t>
  </si>
  <si>
    <t>orr-acc (Routelint)</t>
  </si>
  <si>
    <t>opl-acc (Routelint)</t>
  </si>
  <si>
    <t>172.30.250.32</t>
  </si>
  <si>
    <t>adcs3d</t>
  </si>
  <si>
    <t>mts-acc</t>
  </si>
  <si>
    <t>172.30.250.33</t>
  </si>
  <si>
    <t>adcs3e</t>
  </si>
  <si>
    <t>trs-acc</t>
  </si>
  <si>
    <t>pdcs3e</t>
  </si>
  <si>
    <t>172.30.248.33</t>
  </si>
  <si>
    <t>trs-prd</t>
  </si>
  <si>
    <t>172.30.250.34</t>
  </si>
  <si>
    <t>adcs3f</t>
  </si>
  <si>
    <t>ows-acc</t>
  </si>
  <si>
    <t>adcs3g</t>
  </si>
  <si>
    <t>172.30.250.35</t>
  </si>
  <si>
    <t>mtps-acc</t>
  </si>
  <si>
    <t>172.30.248.34</t>
  </si>
  <si>
    <t>pdcs3f</t>
  </si>
  <si>
    <t>ows-prd</t>
  </si>
  <si>
    <t>192.168.226.62</t>
  </si>
  <si>
    <t>Aantal RHEL servers:</t>
  </si>
  <si>
    <t>Aantal Jboss cores in use:</t>
  </si>
  <si>
    <t>rhelcount</t>
  </si>
  <si>
    <t>jbosscount</t>
  </si>
  <si>
    <t>pdcs3d</t>
  </si>
  <si>
    <t>mts-prd</t>
  </si>
  <si>
    <t>172.30.248.32</t>
  </si>
  <si>
    <t>192.168.226.80</t>
  </si>
  <si>
    <t>pdcs1s</t>
  </si>
  <si>
    <t>60GB, 10GB</t>
  </si>
  <si>
    <t>60GB, 100GB</t>
  </si>
  <si>
    <t>pdcs3g</t>
  </si>
  <si>
    <t>mtps-prd</t>
  </si>
  <si>
    <t>172.30.248.35</t>
  </si>
  <si>
    <t>TPS-acc (Viewadapter)</t>
  </si>
  <si>
    <t>ARP-prd (Marcview)</t>
  </si>
  <si>
    <t>TPS-prd (Viewadapter)</t>
  </si>
  <si>
    <t>orr-prd (Routelint)</t>
  </si>
  <si>
    <t>opl-prd (Routelint)</t>
  </si>
  <si>
    <t>TPM-prd (TPS-Meetpunten)</t>
  </si>
  <si>
    <t>TPM-acc (TPS-Meetpunten)</t>
  </si>
  <si>
    <t>AVM-acc (AankomstVertrekMelder)</t>
  </si>
  <si>
    <t>AVM-prd (AankomstVertrekMelder)</t>
  </si>
  <si>
    <t>192.168.226.81</t>
  </si>
  <si>
    <t>pdcs1t</t>
  </si>
  <si>
    <t>6GB</t>
  </si>
  <si>
    <t>Wordt uitgefaseerd - CHG-49955</t>
  </si>
  <si>
    <t>adcs3h</t>
  </si>
  <si>
    <t>172.30.250.36</t>
  </si>
  <si>
    <t>trr-acc</t>
  </si>
  <si>
    <t>SRQ-76140</t>
  </si>
  <si>
    <t>172.30.248.36</t>
  </si>
  <si>
    <t>pdcs3h</t>
  </si>
  <si>
    <t>trr-prd</t>
  </si>
  <si>
    <t>SRQ-76138</t>
  </si>
  <si>
    <t>Totalen:</t>
  </si>
  <si>
    <t>RHEL</t>
  </si>
  <si>
    <t>Jboss</t>
  </si>
  <si>
    <t>172.30.250.37</t>
  </si>
  <si>
    <t>adcs3j</t>
  </si>
  <si>
    <t>rls-acc</t>
  </si>
  <si>
    <t>CHG-167398</t>
  </si>
  <si>
    <t>172.30.248.37</t>
  </si>
  <si>
    <t>pdcs3j</t>
  </si>
  <si>
    <t>rls-prd</t>
  </si>
  <si>
    <t>CHG-167401</t>
  </si>
  <si>
    <t>Alleen lokale accounts mogelijk (geen AD koppeling)
Fysieke locatie: Telecity4 Z5A-D05; CI-nummer: 249872; CI-nummer: PS00510
NB Serienummer niet in CueCard (nog uitzoeken)</t>
  </si>
  <si>
    <t>RHEL 6.8</t>
  </si>
  <si>
    <t>5.7.0</t>
  </si>
  <si>
    <t>pdcs1u</t>
  </si>
  <si>
    <t>192.168.226.82</t>
  </si>
  <si>
    <t>Beheerserver CSD</t>
  </si>
  <si>
    <t>172.20.49.160</t>
  </si>
  <si>
    <t>puthkaps0180</t>
  </si>
  <si>
    <t>Forward Proxy</t>
  </si>
  <si>
    <t>60+5</t>
  </si>
  <si>
    <r>
      <t xml:space="preserve">Heeft ook het IP adres 172.20.10.44. </t>
    </r>
    <r>
      <rPr>
        <b/>
        <u/>
        <sz val="11"/>
        <color rgb="FFFF0000"/>
        <rFont val="Calibri"/>
        <family val="2"/>
        <scheme val="minor"/>
      </rPr>
      <t>Is niet in Beheer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</si>
</sst>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Fill="1" applyAlignment="1">
      <alignment vertical="top"/>
    </xf>
    <xf numFmtId="0" fontId="0" fillId="0" borderId="2" xfId="0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3" xfId="0" applyFill="1" applyBorder="1" applyAlignment="1">
      <alignment vertical="top"/>
    </xf>
    <xf numFmtId="0" fontId="0" fillId="0" borderId="4" xfId="0" applyBorder="1" applyAlignment="1">
      <alignment vertical="top"/>
    </xf>
    <xf numFmtId="0" fontId="4" fillId="0" borderId="5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B1" workbookViewId="0">
      <selection activeCell="H16" sqref="H16"/>
    </sheetView>
  </sheetViews>
  <sheetFormatPr defaultRowHeight="15" x14ac:dyDescent="0.25"/>
  <cols>
    <col min="1" max="1" width="13.85546875" style="2" customWidth="1"/>
    <col min="2" max="2" width="13.85546875" style="2" bestFit="1" customWidth="1"/>
    <col min="3" max="3" width="20.42578125" style="2" bestFit="1" customWidth="1"/>
    <col min="4" max="4" width="7.5703125" style="2" bestFit="1" customWidth="1"/>
    <col min="5" max="5" width="20.7109375" style="2" bestFit="1" customWidth="1"/>
    <col min="6" max="6" width="33.28515625" style="2" bestFit="1" customWidth="1"/>
    <col min="7" max="7" width="24.140625" style="2" customWidth="1"/>
    <col min="8" max="8" width="16.42578125" style="2" customWidth="1"/>
    <col min="9" max="9" width="10.85546875" style="2" bestFit="1" customWidth="1"/>
    <col min="10" max="10" width="10.7109375" style="2" bestFit="1" customWidth="1"/>
    <col min="11" max="11" width="7" style="2" bestFit="1" customWidth="1"/>
    <col min="12" max="12" width="34.28515625" style="2" customWidth="1"/>
    <col min="13" max="15" width="9.140625" style="2"/>
    <col min="16" max="16" width="23.7109375" style="2" bestFit="1" customWidth="1"/>
    <col min="17" max="16384" width="9.140625" style="2"/>
  </cols>
  <sheetData>
    <row r="1" spans="1:17" ht="18.75" x14ac:dyDescent="0.3">
      <c r="A1" s="4" t="s">
        <v>179</v>
      </c>
    </row>
    <row r="2" spans="1:17" s="3" customFormat="1" x14ac:dyDescent="0.25">
      <c r="A2" s="3" t="s">
        <v>199</v>
      </c>
      <c r="C2" s="3" t="s">
        <v>200</v>
      </c>
    </row>
    <row r="4" spans="1:17" x14ac:dyDescent="0.25">
      <c r="A4" s="6" t="s">
        <v>0</v>
      </c>
      <c r="B4" s="6" t="s">
        <v>171</v>
      </c>
      <c r="C4" s="6" t="s">
        <v>50</v>
      </c>
      <c r="D4" s="6" t="s">
        <v>49</v>
      </c>
      <c r="E4" s="6" t="s">
        <v>51</v>
      </c>
      <c r="F4" s="6" t="s">
        <v>167</v>
      </c>
      <c r="G4" s="6" t="s">
        <v>287</v>
      </c>
      <c r="H4" s="6" t="s">
        <v>159</v>
      </c>
      <c r="I4" s="6" t="s">
        <v>2</v>
      </c>
      <c r="J4" s="6" t="s">
        <v>3</v>
      </c>
      <c r="K4" s="6" t="s">
        <v>4</v>
      </c>
      <c r="L4" s="6" t="s">
        <v>177</v>
      </c>
      <c r="M4" s="2" t="s">
        <v>332</v>
      </c>
      <c r="N4" s="2" t="s">
        <v>333</v>
      </c>
    </row>
    <row r="5" spans="1:17" x14ac:dyDescent="0.25">
      <c r="A5" s="2" t="s">
        <v>106</v>
      </c>
      <c r="B5" s="2" t="s">
        <v>107</v>
      </c>
      <c r="C5" s="2" t="s">
        <v>108</v>
      </c>
      <c r="D5" s="2" t="s">
        <v>78</v>
      </c>
      <c r="E5" s="2" t="s">
        <v>65</v>
      </c>
      <c r="F5" s="2" t="s">
        <v>211</v>
      </c>
      <c r="H5" s="2" t="s">
        <v>160</v>
      </c>
      <c r="I5" s="5">
        <v>4</v>
      </c>
      <c r="J5" s="5" t="s">
        <v>7</v>
      </c>
      <c r="K5" s="5">
        <v>1</v>
      </c>
      <c r="M5" s="2">
        <f>IF(ISNUMBER(SEARCH("RHEL",H5)),1,0)</f>
        <v>0</v>
      </c>
      <c r="N5" s="2">
        <f>(IF(E5="Jboss applicatieserver",1,0))*K5</f>
        <v>0</v>
      </c>
      <c r="P5" s="1" t="s">
        <v>330</v>
      </c>
      <c r="Q5" s="2">
        <f>SUM(M5:M99)</f>
        <v>16</v>
      </c>
    </row>
    <row r="6" spans="1:17" x14ac:dyDescent="0.25">
      <c r="A6" s="2" t="s">
        <v>109</v>
      </c>
      <c r="B6" s="2" t="s">
        <v>110</v>
      </c>
      <c r="C6" s="2" t="s">
        <v>108</v>
      </c>
      <c r="D6" s="2" t="s">
        <v>78</v>
      </c>
      <c r="E6" s="2" t="s">
        <v>65</v>
      </c>
      <c r="F6" s="2" t="s">
        <v>212</v>
      </c>
      <c r="H6" s="2" t="s">
        <v>160</v>
      </c>
      <c r="I6" s="5">
        <v>4</v>
      </c>
      <c r="J6" s="5" t="s">
        <v>7</v>
      </c>
      <c r="K6" s="5">
        <v>1</v>
      </c>
      <c r="M6" s="2">
        <f t="shared" ref="M6:M22" si="0">IF(ISNUMBER(SEARCH("RHEL",H6)),1,0)</f>
        <v>0</v>
      </c>
      <c r="N6" s="2">
        <f t="shared" ref="N6:N23" si="1">(IF(E6="Jboss applicatieserver",1,0))*K6</f>
        <v>0</v>
      </c>
      <c r="P6" s="1" t="s">
        <v>331</v>
      </c>
      <c r="Q6" s="2">
        <f>SUM(N5:N99)</f>
        <v>21</v>
      </c>
    </row>
    <row r="7" spans="1:17" x14ac:dyDescent="0.25">
      <c r="A7" s="2" t="s">
        <v>111</v>
      </c>
      <c r="B7" s="2" t="s">
        <v>112</v>
      </c>
      <c r="C7" s="2" t="s">
        <v>108</v>
      </c>
      <c r="D7" s="2" t="s">
        <v>78</v>
      </c>
      <c r="E7" s="2" t="s">
        <v>129</v>
      </c>
      <c r="H7" s="2" t="s">
        <v>377</v>
      </c>
      <c r="I7" s="5">
        <v>2</v>
      </c>
      <c r="J7" s="5" t="s">
        <v>181</v>
      </c>
      <c r="K7" s="5">
        <v>1</v>
      </c>
      <c r="M7" s="2">
        <f t="shared" si="0"/>
        <v>1</v>
      </c>
      <c r="N7" s="2">
        <f t="shared" si="1"/>
        <v>0</v>
      </c>
    </row>
    <row r="8" spans="1:17" x14ac:dyDescent="0.25">
      <c r="A8" s="2" t="s">
        <v>113</v>
      </c>
      <c r="B8" s="2" t="s">
        <v>114</v>
      </c>
      <c r="C8" s="2" t="s">
        <v>108</v>
      </c>
      <c r="D8" s="2" t="s">
        <v>78</v>
      </c>
      <c r="E8" s="2" t="s">
        <v>168</v>
      </c>
      <c r="F8" s="2" t="s">
        <v>130</v>
      </c>
      <c r="H8" s="2" t="s">
        <v>377</v>
      </c>
      <c r="I8" s="5">
        <v>4</v>
      </c>
      <c r="J8" s="5" t="s">
        <v>173</v>
      </c>
      <c r="K8" s="5">
        <v>2</v>
      </c>
      <c r="M8" s="2">
        <f t="shared" si="0"/>
        <v>1</v>
      </c>
      <c r="N8" s="2">
        <f t="shared" si="1"/>
        <v>0</v>
      </c>
    </row>
    <row r="9" spans="1:17" x14ac:dyDescent="0.25">
      <c r="A9" s="2" t="s">
        <v>115</v>
      </c>
      <c r="B9" s="2" t="s">
        <v>116</v>
      </c>
      <c r="C9" s="2" t="s">
        <v>108</v>
      </c>
      <c r="D9" s="2" t="s">
        <v>78</v>
      </c>
      <c r="E9" s="2" t="s">
        <v>170</v>
      </c>
      <c r="F9" s="2" t="s">
        <v>169</v>
      </c>
      <c r="H9" s="2" t="s">
        <v>377</v>
      </c>
      <c r="I9" s="5">
        <v>8</v>
      </c>
      <c r="J9" s="5">
        <v>60</v>
      </c>
      <c r="K9" s="5">
        <v>1</v>
      </c>
      <c r="M9" s="2">
        <f t="shared" si="0"/>
        <v>1</v>
      </c>
      <c r="N9" s="2">
        <f t="shared" si="1"/>
        <v>1</v>
      </c>
      <c r="O9" s="2">
        <f>N9</f>
        <v>1</v>
      </c>
    </row>
    <row r="10" spans="1:17" x14ac:dyDescent="0.25">
      <c r="A10" s="2" t="s">
        <v>117</v>
      </c>
      <c r="B10" s="2" t="s">
        <v>118</v>
      </c>
      <c r="C10" s="2" t="s">
        <v>108</v>
      </c>
      <c r="D10" s="2" t="s">
        <v>78</v>
      </c>
      <c r="E10" s="2" t="s">
        <v>204</v>
      </c>
      <c r="F10" s="2" t="s">
        <v>131</v>
      </c>
      <c r="H10" s="2" t="s">
        <v>160</v>
      </c>
      <c r="I10" s="5">
        <v>2</v>
      </c>
      <c r="J10" s="5" t="s">
        <v>182</v>
      </c>
      <c r="K10" s="5">
        <v>1</v>
      </c>
      <c r="M10" s="2">
        <f t="shared" si="0"/>
        <v>0</v>
      </c>
      <c r="N10" s="2">
        <f t="shared" si="1"/>
        <v>0</v>
      </c>
    </row>
    <row r="11" spans="1:17" x14ac:dyDescent="0.25">
      <c r="A11" s="2" t="s">
        <v>119</v>
      </c>
      <c r="B11" s="2" t="s">
        <v>120</v>
      </c>
      <c r="C11" s="2" t="s">
        <v>108</v>
      </c>
      <c r="D11" s="2" t="s">
        <v>78</v>
      </c>
      <c r="E11" s="2" t="s">
        <v>170</v>
      </c>
      <c r="F11" s="2" t="s">
        <v>307</v>
      </c>
      <c r="H11" s="2" t="s">
        <v>377</v>
      </c>
      <c r="I11" s="5">
        <v>16</v>
      </c>
      <c r="J11" s="5">
        <v>60</v>
      </c>
      <c r="K11" s="5">
        <v>1</v>
      </c>
      <c r="M11" s="2">
        <f t="shared" si="0"/>
        <v>1</v>
      </c>
      <c r="N11" s="2">
        <f t="shared" si="1"/>
        <v>1</v>
      </c>
      <c r="O11" s="2">
        <f>O9+N11</f>
        <v>2</v>
      </c>
    </row>
    <row r="12" spans="1:17" x14ac:dyDescent="0.25">
      <c r="A12" s="2" t="s">
        <v>121</v>
      </c>
      <c r="B12" s="2" t="s">
        <v>122</v>
      </c>
      <c r="C12" s="2" t="s">
        <v>108</v>
      </c>
      <c r="D12" s="2" t="s">
        <v>78</v>
      </c>
      <c r="E12" s="2" t="s">
        <v>170</v>
      </c>
      <c r="F12" s="2" t="s">
        <v>344</v>
      </c>
      <c r="H12" s="2" t="s">
        <v>377</v>
      </c>
      <c r="I12" s="5">
        <v>2</v>
      </c>
      <c r="J12" s="5">
        <v>60</v>
      </c>
      <c r="K12" s="5">
        <v>1</v>
      </c>
      <c r="M12" s="2">
        <f t="shared" si="0"/>
        <v>1</v>
      </c>
      <c r="N12" s="2">
        <f t="shared" si="1"/>
        <v>1</v>
      </c>
      <c r="O12" s="2">
        <f>O11+N12</f>
        <v>3</v>
      </c>
    </row>
    <row r="13" spans="1:17" x14ac:dyDescent="0.25">
      <c r="A13" s="2" t="s">
        <v>123</v>
      </c>
      <c r="B13" s="2" t="s">
        <v>124</v>
      </c>
      <c r="C13" s="2" t="s">
        <v>108</v>
      </c>
      <c r="D13" s="2" t="s">
        <v>78</v>
      </c>
      <c r="E13" s="2" t="s">
        <v>170</v>
      </c>
      <c r="F13" s="2" t="s">
        <v>350</v>
      </c>
      <c r="H13" s="2" t="s">
        <v>377</v>
      </c>
      <c r="I13" s="5">
        <v>2</v>
      </c>
      <c r="J13" s="5">
        <v>60</v>
      </c>
      <c r="K13" s="5">
        <v>1</v>
      </c>
      <c r="M13" s="2">
        <f t="shared" si="0"/>
        <v>1</v>
      </c>
      <c r="N13" s="2">
        <f t="shared" si="1"/>
        <v>1</v>
      </c>
      <c r="O13" s="2">
        <f>O12+N13</f>
        <v>4</v>
      </c>
    </row>
    <row r="14" spans="1:17" x14ac:dyDescent="0.25">
      <c r="A14" s="2" t="s">
        <v>125</v>
      </c>
      <c r="B14" s="2" t="s">
        <v>126</v>
      </c>
      <c r="C14" s="2" t="s">
        <v>108</v>
      </c>
      <c r="D14" s="2" t="s">
        <v>78</v>
      </c>
      <c r="E14" s="2" t="s">
        <v>170</v>
      </c>
      <c r="F14" s="2" t="s">
        <v>351</v>
      </c>
      <c r="H14" s="2" t="s">
        <v>377</v>
      </c>
      <c r="I14" s="5">
        <v>8</v>
      </c>
      <c r="J14" s="5">
        <v>60</v>
      </c>
      <c r="K14" s="5">
        <v>1</v>
      </c>
      <c r="M14" s="2">
        <f t="shared" si="0"/>
        <v>1</v>
      </c>
      <c r="N14" s="2">
        <f t="shared" si="1"/>
        <v>1</v>
      </c>
      <c r="O14" s="2">
        <f>O13+N14</f>
        <v>5</v>
      </c>
    </row>
    <row r="15" spans="1:17" x14ac:dyDescent="0.25">
      <c r="A15" s="2" t="s">
        <v>127</v>
      </c>
      <c r="B15" s="2" t="s">
        <v>128</v>
      </c>
      <c r="C15" s="2" t="s">
        <v>108</v>
      </c>
      <c r="D15" s="2" t="s">
        <v>78</v>
      </c>
      <c r="E15" s="2" t="s">
        <v>207</v>
      </c>
      <c r="F15" s="2" t="s">
        <v>183</v>
      </c>
      <c r="H15" s="2" t="s">
        <v>377</v>
      </c>
      <c r="I15" s="5">
        <v>2</v>
      </c>
      <c r="J15" s="5">
        <v>60</v>
      </c>
      <c r="K15" s="5">
        <v>1</v>
      </c>
      <c r="M15" s="2">
        <f t="shared" si="0"/>
        <v>1</v>
      </c>
      <c r="N15" s="2">
        <f t="shared" si="1"/>
        <v>0</v>
      </c>
    </row>
    <row r="16" spans="1:17" x14ac:dyDescent="0.25">
      <c r="A16" s="2" t="s">
        <v>294</v>
      </c>
      <c r="B16" s="35" t="s">
        <v>291</v>
      </c>
      <c r="C16" s="35" t="s">
        <v>108</v>
      </c>
      <c r="D16" s="35" t="s">
        <v>78</v>
      </c>
      <c r="E16" s="35" t="s">
        <v>170</v>
      </c>
      <c r="F16" s="35" t="s">
        <v>308</v>
      </c>
      <c r="G16" s="35" t="s">
        <v>300</v>
      </c>
      <c r="H16" s="35" t="s">
        <v>161</v>
      </c>
      <c r="I16" s="36">
        <v>2</v>
      </c>
      <c r="J16" s="36">
        <v>60</v>
      </c>
      <c r="K16" s="36">
        <v>1</v>
      </c>
      <c r="L16" s="3" t="s">
        <v>356</v>
      </c>
      <c r="M16" s="35">
        <v>0</v>
      </c>
      <c r="N16" s="35">
        <v>0</v>
      </c>
      <c r="O16" s="2">
        <f>O14+N16</f>
        <v>5</v>
      </c>
    </row>
    <row r="17" spans="1:15" x14ac:dyDescent="0.25">
      <c r="A17" s="2" t="s">
        <v>295</v>
      </c>
      <c r="B17" s="2" t="s">
        <v>292</v>
      </c>
      <c r="C17" s="2" t="s">
        <v>108</v>
      </c>
      <c r="D17" s="2" t="s">
        <v>78</v>
      </c>
      <c r="E17" s="2" t="s">
        <v>170</v>
      </c>
      <c r="F17" s="2" t="s">
        <v>309</v>
      </c>
      <c r="G17" s="2" t="s">
        <v>301</v>
      </c>
      <c r="H17" s="2" t="s">
        <v>377</v>
      </c>
      <c r="I17" s="5">
        <v>16</v>
      </c>
      <c r="J17" s="5">
        <v>60</v>
      </c>
      <c r="K17" s="5">
        <v>4</v>
      </c>
      <c r="M17" s="2">
        <f t="shared" si="0"/>
        <v>1</v>
      </c>
      <c r="N17" s="2">
        <f t="shared" si="1"/>
        <v>4</v>
      </c>
      <c r="O17" s="2">
        <f t="shared" ref="O17:O22" si="2">O16+N17</f>
        <v>9</v>
      </c>
    </row>
    <row r="18" spans="1:15" x14ac:dyDescent="0.25">
      <c r="A18" s="2" t="s">
        <v>296</v>
      </c>
      <c r="B18" s="2" t="s">
        <v>293</v>
      </c>
      <c r="C18" s="2" t="s">
        <v>108</v>
      </c>
      <c r="D18" s="2" t="s">
        <v>78</v>
      </c>
      <c r="E18" s="2" t="s">
        <v>170</v>
      </c>
      <c r="F18" s="2" t="s">
        <v>310</v>
      </c>
      <c r="G18" s="2" t="s">
        <v>302</v>
      </c>
      <c r="H18" s="2" t="s">
        <v>377</v>
      </c>
      <c r="I18" s="5">
        <v>2</v>
      </c>
      <c r="J18" s="5">
        <v>60</v>
      </c>
      <c r="K18" s="5">
        <v>1</v>
      </c>
      <c r="M18" s="2">
        <f t="shared" si="0"/>
        <v>1</v>
      </c>
      <c r="N18" s="2">
        <f t="shared" si="1"/>
        <v>1</v>
      </c>
      <c r="O18" s="2">
        <f t="shared" si="2"/>
        <v>10</v>
      </c>
    </row>
    <row r="19" spans="1:15" x14ac:dyDescent="0.25">
      <c r="A19" s="2" t="s">
        <v>311</v>
      </c>
      <c r="B19" s="2" t="s">
        <v>312</v>
      </c>
      <c r="C19" s="2" t="s">
        <v>108</v>
      </c>
      <c r="D19" s="2" t="s">
        <v>78</v>
      </c>
      <c r="E19" s="2" t="s">
        <v>170</v>
      </c>
      <c r="F19" s="2" t="s">
        <v>313</v>
      </c>
      <c r="G19" s="2" t="s">
        <v>313</v>
      </c>
      <c r="H19" s="2" t="s">
        <v>377</v>
      </c>
      <c r="I19" s="2">
        <v>2</v>
      </c>
      <c r="J19" s="2">
        <v>60</v>
      </c>
      <c r="K19" s="2">
        <v>1</v>
      </c>
      <c r="M19" s="2">
        <f t="shared" si="0"/>
        <v>1</v>
      </c>
      <c r="N19" s="2">
        <f t="shared" si="1"/>
        <v>1</v>
      </c>
      <c r="O19" s="2">
        <f t="shared" si="2"/>
        <v>11</v>
      </c>
    </row>
    <row r="20" spans="1:15" x14ac:dyDescent="0.25">
      <c r="A20" s="2" t="s">
        <v>314</v>
      </c>
      <c r="B20" s="2" t="s">
        <v>315</v>
      </c>
      <c r="C20" s="2" t="s">
        <v>108</v>
      </c>
      <c r="D20" s="2" t="s">
        <v>78</v>
      </c>
      <c r="E20" s="2" t="s">
        <v>170</v>
      </c>
      <c r="F20" s="2" t="s">
        <v>316</v>
      </c>
      <c r="G20" s="2" t="s">
        <v>316</v>
      </c>
      <c r="H20" s="2" t="s">
        <v>377</v>
      </c>
      <c r="I20" s="2">
        <v>2</v>
      </c>
      <c r="J20" s="2">
        <v>60</v>
      </c>
      <c r="K20" s="2">
        <v>1</v>
      </c>
      <c r="M20" s="2">
        <f t="shared" si="0"/>
        <v>1</v>
      </c>
      <c r="N20" s="2">
        <f t="shared" si="1"/>
        <v>1</v>
      </c>
      <c r="O20" s="2">
        <f t="shared" si="2"/>
        <v>12</v>
      </c>
    </row>
    <row r="21" spans="1:15" x14ac:dyDescent="0.25">
      <c r="A21" s="2" t="s">
        <v>320</v>
      </c>
      <c r="B21" s="2" t="s">
        <v>321</v>
      </c>
      <c r="C21" s="2" t="s">
        <v>108</v>
      </c>
      <c r="D21" s="2" t="s">
        <v>78</v>
      </c>
      <c r="E21" s="2" t="s">
        <v>170</v>
      </c>
      <c r="F21" s="2" t="s">
        <v>322</v>
      </c>
      <c r="G21" s="2" t="s">
        <v>322</v>
      </c>
      <c r="H21" s="2" t="s">
        <v>377</v>
      </c>
      <c r="I21" s="2">
        <v>2</v>
      </c>
      <c r="J21" s="2">
        <v>60</v>
      </c>
      <c r="K21" s="2">
        <v>1</v>
      </c>
      <c r="M21" s="2">
        <f t="shared" si="0"/>
        <v>1</v>
      </c>
      <c r="N21" s="2">
        <f t="shared" si="1"/>
        <v>1</v>
      </c>
      <c r="O21" s="2">
        <f t="shared" si="2"/>
        <v>13</v>
      </c>
    </row>
    <row r="22" spans="1:15" x14ac:dyDescent="0.25">
      <c r="A22" s="2" t="s">
        <v>324</v>
      </c>
      <c r="B22" s="2" t="s">
        <v>323</v>
      </c>
      <c r="C22" s="2" t="s">
        <v>108</v>
      </c>
      <c r="D22" s="2" t="s">
        <v>78</v>
      </c>
      <c r="E22" s="2" t="s">
        <v>170</v>
      </c>
      <c r="F22" s="2" t="s">
        <v>325</v>
      </c>
      <c r="G22" s="2" t="s">
        <v>325</v>
      </c>
      <c r="H22" s="2" t="s">
        <v>377</v>
      </c>
      <c r="I22" s="2">
        <v>4</v>
      </c>
      <c r="J22" s="2">
        <v>60</v>
      </c>
      <c r="K22" s="2">
        <v>2</v>
      </c>
      <c r="M22" s="2">
        <f t="shared" si="0"/>
        <v>1</v>
      </c>
      <c r="N22" s="2">
        <f t="shared" si="1"/>
        <v>2</v>
      </c>
      <c r="O22" s="2">
        <f t="shared" si="2"/>
        <v>15</v>
      </c>
    </row>
    <row r="23" spans="1:15" x14ac:dyDescent="0.25">
      <c r="A23" s="2" t="s">
        <v>358</v>
      </c>
      <c r="B23" s="2" t="s">
        <v>357</v>
      </c>
      <c r="C23" s="2" t="s">
        <v>108</v>
      </c>
      <c r="D23" s="2" t="s">
        <v>78</v>
      </c>
      <c r="E23" s="2" t="s">
        <v>170</v>
      </c>
      <c r="F23" s="2" t="s">
        <v>359</v>
      </c>
      <c r="G23" s="2" t="s">
        <v>359</v>
      </c>
      <c r="H23" s="2" t="s">
        <v>377</v>
      </c>
      <c r="I23" s="2">
        <v>4</v>
      </c>
      <c r="J23" s="2">
        <v>60</v>
      </c>
      <c r="K23" s="2">
        <v>2</v>
      </c>
      <c r="L23" s="2" t="s">
        <v>364</v>
      </c>
      <c r="M23" s="2">
        <f>IF(ISNUMBER(SEARCH("RHEL",H23)),1,0)</f>
        <v>1</v>
      </c>
      <c r="N23" s="2">
        <f t="shared" si="1"/>
        <v>2</v>
      </c>
      <c r="O23" s="2">
        <f>O22+N23</f>
        <v>17</v>
      </c>
    </row>
    <row r="24" spans="1:15" x14ac:dyDescent="0.25">
      <c r="A24" s="2" t="s">
        <v>368</v>
      </c>
      <c r="B24" s="2" t="s">
        <v>369</v>
      </c>
      <c r="C24" s="2" t="s">
        <v>108</v>
      </c>
      <c r="D24" s="2" t="s">
        <v>78</v>
      </c>
      <c r="E24" s="2" t="s">
        <v>170</v>
      </c>
      <c r="F24" s="2" t="s">
        <v>370</v>
      </c>
      <c r="G24" s="2" t="s">
        <v>370</v>
      </c>
      <c r="H24" s="2" t="s">
        <v>377</v>
      </c>
      <c r="I24" s="2">
        <v>16</v>
      </c>
      <c r="J24" s="2">
        <v>60</v>
      </c>
      <c r="K24" s="2">
        <v>4</v>
      </c>
      <c r="L24" s="2" t="s">
        <v>371</v>
      </c>
      <c r="M24" s="2">
        <f>IF(ISNUMBER(SEARCH("RHEL",H24)),1,0)</f>
        <v>1</v>
      </c>
      <c r="N24" s="2">
        <f t="shared" ref="N24" si="3">(IF(E24="Jboss applicatieserver",1,0))*K24</f>
        <v>4</v>
      </c>
      <c r="O24" s="2">
        <f>O23+N24</f>
        <v>21</v>
      </c>
    </row>
  </sheetData>
  <autoFilter ref="A4:K2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C1" workbookViewId="0">
      <selection activeCell="E2" sqref="E2"/>
    </sheetView>
  </sheetViews>
  <sheetFormatPr defaultRowHeight="15" x14ac:dyDescent="0.25"/>
  <cols>
    <col min="1" max="2" width="13.85546875" style="8" bestFit="1" customWidth="1"/>
    <col min="3" max="3" width="20.42578125" style="8" customWidth="1"/>
    <col min="4" max="4" width="8.28515625" style="8" bestFit="1" customWidth="1"/>
    <col min="5" max="5" width="20.7109375" style="8" bestFit="1" customWidth="1"/>
    <col min="6" max="6" width="33.5703125" style="8" bestFit="1" customWidth="1"/>
    <col min="7" max="7" width="21.140625" style="8" customWidth="1"/>
    <col min="8" max="8" width="16.42578125" style="8" customWidth="1"/>
    <col min="9" max="9" width="10.85546875" style="8" bestFit="1" customWidth="1"/>
    <col min="10" max="10" width="10.7109375" style="8" bestFit="1" customWidth="1"/>
    <col min="11" max="11" width="7" style="8" bestFit="1" customWidth="1"/>
    <col min="12" max="12" width="55.140625" style="8" bestFit="1" customWidth="1"/>
    <col min="13" max="14" width="9.140625" style="8"/>
    <col min="15" max="15" width="9.42578125" style="8" bestFit="1" customWidth="1"/>
    <col min="16" max="16" width="23.7109375" style="8" bestFit="1" customWidth="1"/>
    <col min="17" max="16384" width="9.140625" style="8"/>
  </cols>
  <sheetData>
    <row r="1" spans="1:17" ht="18.75" x14ac:dyDescent="0.25">
      <c r="A1" s="7" t="s">
        <v>178</v>
      </c>
    </row>
    <row r="2" spans="1:17" s="9" customFormat="1" x14ac:dyDescent="0.25">
      <c r="A2" s="9" t="s">
        <v>197</v>
      </c>
      <c r="C2" s="9" t="s">
        <v>198</v>
      </c>
    </row>
    <row r="4" spans="1:17" x14ac:dyDescent="0.25">
      <c r="A4" s="10" t="s">
        <v>0</v>
      </c>
      <c r="B4" s="10" t="s">
        <v>171</v>
      </c>
      <c r="C4" s="10" t="s">
        <v>50</v>
      </c>
      <c r="D4" s="10" t="s">
        <v>49</v>
      </c>
      <c r="E4" s="10" t="s">
        <v>51</v>
      </c>
      <c r="F4" s="10" t="s">
        <v>167</v>
      </c>
      <c r="G4" s="10" t="s">
        <v>287</v>
      </c>
      <c r="H4" s="10" t="s">
        <v>159</v>
      </c>
      <c r="I4" s="10" t="s">
        <v>2</v>
      </c>
      <c r="J4" s="10" t="s">
        <v>3</v>
      </c>
      <c r="K4" s="10" t="s">
        <v>4</v>
      </c>
      <c r="L4" s="10" t="s">
        <v>177</v>
      </c>
      <c r="M4" s="8" t="s">
        <v>332</v>
      </c>
      <c r="N4" s="8" t="s">
        <v>333</v>
      </c>
    </row>
    <row r="5" spans="1:17" x14ac:dyDescent="0.25">
      <c r="A5" s="8" t="s">
        <v>142</v>
      </c>
      <c r="B5" s="8" t="s">
        <v>143</v>
      </c>
      <c r="C5" s="8" t="s">
        <v>154</v>
      </c>
      <c r="D5" s="8" t="s">
        <v>78</v>
      </c>
      <c r="E5" s="8" t="s">
        <v>65</v>
      </c>
      <c r="F5" s="8" t="s">
        <v>209</v>
      </c>
      <c r="H5" s="8" t="s">
        <v>160</v>
      </c>
      <c r="I5" s="11" t="s">
        <v>6</v>
      </c>
      <c r="J5" s="11" t="s">
        <v>7</v>
      </c>
      <c r="K5" s="11">
        <v>1</v>
      </c>
      <c r="M5" s="8">
        <f>IF(ISNUMBER(SEARCH("RHEL",H5)),1,0)</f>
        <v>0</v>
      </c>
      <c r="N5" s="8">
        <f>(IF(E5="Jboss applicatieserver",1,0))*K5</f>
        <v>0</v>
      </c>
      <c r="P5" s="1" t="s">
        <v>330</v>
      </c>
      <c r="Q5" s="8">
        <f>SUM(M5:M99)</f>
        <v>18</v>
      </c>
    </row>
    <row r="6" spans="1:17" x14ac:dyDescent="0.25">
      <c r="A6" s="8" t="s">
        <v>132</v>
      </c>
      <c r="B6" s="8" t="s">
        <v>144</v>
      </c>
      <c r="C6" s="8" t="s">
        <v>154</v>
      </c>
      <c r="D6" s="8" t="s">
        <v>78</v>
      </c>
      <c r="E6" s="8" t="s">
        <v>65</v>
      </c>
      <c r="F6" s="8" t="s">
        <v>210</v>
      </c>
      <c r="H6" s="8" t="s">
        <v>160</v>
      </c>
      <c r="I6" s="11" t="s">
        <v>6</v>
      </c>
      <c r="J6" s="11" t="s">
        <v>7</v>
      </c>
      <c r="K6" s="11">
        <v>1</v>
      </c>
      <c r="M6" s="8">
        <f t="shared" ref="M6:M24" si="0">IF(ISNUMBER(SEARCH("RHEL",H6)),1,0)</f>
        <v>0</v>
      </c>
      <c r="N6" s="8">
        <f t="shared" ref="N6:N21" si="1">(IF(E6="Jboss applicatieserver",1,0))*K6</f>
        <v>0</v>
      </c>
      <c r="P6" s="1" t="s">
        <v>331</v>
      </c>
      <c r="Q6" s="8">
        <f>SUM(N5:N99)</f>
        <v>21</v>
      </c>
    </row>
    <row r="7" spans="1:17" x14ac:dyDescent="0.25">
      <c r="A7" s="8" t="s">
        <v>133</v>
      </c>
      <c r="B7" s="8" t="s">
        <v>145</v>
      </c>
      <c r="C7" s="8" t="s">
        <v>154</v>
      </c>
      <c r="D7" s="8" t="s">
        <v>78</v>
      </c>
      <c r="E7" s="8" t="s">
        <v>129</v>
      </c>
      <c r="H7" s="8" t="s">
        <v>377</v>
      </c>
      <c r="I7" s="11" t="s">
        <v>5</v>
      </c>
      <c r="J7" s="11" t="s">
        <v>181</v>
      </c>
      <c r="K7" s="11">
        <v>1</v>
      </c>
      <c r="M7" s="8">
        <f t="shared" si="0"/>
        <v>1</v>
      </c>
      <c r="N7" s="8">
        <f t="shared" si="1"/>
        <v>0</v>
      </c>
    </row>
    <row r="8" spans="1:17" x14ac:dyDescent="0.25">
      <c r="A8" s="8" t="s">
        <v>134</v>
      </c>
      <c r="B8" s="8" t="s">
        <v>146</v>
      </c>
      <c r="C8" s="8" t="s">
        <v>154</v>
      </c>
      <c r="D8" s="8" t="s">
        <v>78</v>
      </c>
      <c r="E8" s="8" t="s">
        <v>168</v>
      </c>
      <c r="F8" s="8" t="s">
        <v>130</v>
      </c>
      <c r="H8" s="8" t="s">
        <v>377</v>
      </c>
      <c r="I8" s="11" t="s">
        <v>6</v>
      </c>
      <c r="J8" s="11" t="s">
        <v>173</v>
      </c>
      <c r="K8" s="11">
        <v>2</v>
      </c>
      <c r="M8" s="8">
        <f t="shared" si="0"/>
        <v>1</v>
      </c>
      <c r="N8" s="8">
        <f t="shared" si="1"/>
        <v>0</v>
      </c>
    </row>
    <row r="9" spans="1:17" x14ac:dyDescent="0.25">
      <c r="A9" s="8" t="s">
        <v>135</v>
      </c>
      <c r="B9" s="8" t="s">
        <v>147</v>
      </c>
      <c r="C9" s="8" t="s">
        <v>154</v>
      </c>
      <c r="D9" s="8" t="s">
        <v>78</v>
      </c>
      <c r="E9" s="8" t="s">
        <v>170</v>
      </c>
      <c r="F9" s="8" t="s">
        <v>306</v>
      </c>
      <c r="H9" s="8" t="s">
        <v>377</v>
      </c>
      <c r="I9" s="11" t="s">
        <v>8</v>
      </c>
      <c r="J9" s="11">
        <v>60</v>
      </c>
      <c r="K9" s="11">
        <v>1</v>
      </c>
      <c r="M9" s="8">
        <f t="shared" si="0"/>
        <v>1</v>
      </c>
      <c r="N9" s="8">
        <f t="shared" si="1"/>
        <v>1</v>
      </c>
    </row>
    <row r="10" spans="1:17" x14ac:dyDescent="0.25">
      <c r="A10" s="8" t="s">
        <v>136</v>
      </c>
      <c r="B10" s="8" t="s">
        <v>148</v>
      </c>
      <c r="C10" s="8" t="s">
        <v>154</v>
      </c>
      <c r="D10" s="8" t="s">
        <v>78</v>
      </c>
      <c r="E10" s="8" t="s">
        <v>204</v>
      </c>
      <c r="F10" s="8" t="s">
        <v>131</v>
      </c>
      <c r="H10" s="8" t="s">
        <v>160</v>
      </c>
      <c r="I10" s="11" t="s">
        <v>5</v>
      </c>
      <c r="J10" s="11" t="s">
        <v>182</v>
      </c>
      <c r="K10" s="11">
        <v>1</v>
      </c>
      <c r="M10" s="8">
        <f t="shared" si="0"/>
        <v>0</v>
      </c>
      <c r="N10" s="8">
        <f t="shared" si="1"/>
        <v>0</v>
      </c>
    </row>
    <row r="11" spans="1:17" x14ac:dyDescent="0.25">
      <c r="A11" s="8" t="s">
        <v>137</v>
      </c>
      <c r="B11" s="8" t="s">
        <v>149</v>
      </c>
      <c r="C11" s="8" t="s">
        <v>154</v>
      </c>
      <c r="D11" s="8" t="s">
        <v>78</v>
      </c>
      <c r="E11" s="8" t="s">
        <v>170</v>
      </c>
      <c r="F11" s="8" t="s">
        <v>345</v>
      </c>
      <c r="H11" s="8" t="s">
        <v>377</v>
      </c>
      <c r="I11" s="11" t="s">
        <v>174</v>
      </c>
      <c r="J11" s="11">
        <v>60</v>
      </c>
      <c r="K11" s="11">
        <v>1</v>
      </c>
      <c r="M11" s="8">
        <f t="shared" si="0"/>
        <v>1</v>
      </c>
      <c r="N11" s="8">
        <f t="shared" si="1"/>
        <v>1</v>
      </c>
    </row>
    <row r="12" spans="1:17" x14ac:dyDescent="0.25">
      <c r="A12" s="8" t="s">
        <v>138</v>
      </c>
      <c r="B12" s="8" t="s">
        <v>150</v>
      </c>
      <c r="C12" s="8" t="s">
        <v>154</v>
      </c>
      <c r="D12" s="8" t="s">
        <v>78</v>
      </c>
      <c r="E12" s="8" t="s">
        <v>170</v>
      </c>
      <c r="F12" s="8" t="s">
        <v>346</v>
      </c>
      <c r="H12" s="8" t="s">
        <v>377</v>
      </c>
      <c r="I12" s="11" t="s">
        <v>5</v>
      </c>
      <c r="J12" s="11">
        <v>60</v>
      </c>
      <c r="K12" s="11">
        <v>1</v>
      </c>
      <c r="M12" s="8">
        <f t="shared" si="0"/>
        <v>1</v>
      </c>
      <c r="N12" s="8">
        <f t="shared" si="1"/>
        <v>1</v>
      </c>
    </row>
    <row r="13" spans="1:17" x14ac:dyDescent="0.25">
      <c r="A13" s="8" t="s">
        <v>139</v>
      </c>
      <c r="B13" s="8" t="s">
        <v>151</v>
      </c>
      <c r="C13" s="8" t="s">
        <v>154</v>
      </c>
      <c r="D13" s="8" t="s">
        <v>78</v>
      </c>
      <c r="E13" s="8" t="s">
        <v>170</v>
      </c>
      <c r="F13" s="8" t="s">
        <v>349</v>
      </c>
      <c r="H13" s="8" t="s">
        <v>377</v>
      </c>
      <c r="I13" s="11" t="s">
        <v>5</v>
      </c>
      <c r="J13" s="11">
        <v>60</v>
      </c>
      <c r="K13" s="11">
        <v>1</v>
      </c>
      <c r="M13" s="8">
        <f t="shared" si="0"/>
        <v>1</v>
      </c>
      <c r="N13" s="8">
        <f t="shared" si="1"/>
        <v>1</v>
      </c>
    </row>
    <row r="14" spans="1:17" x14ac:dyDescent="0.25">
      <c r="A14" s="8" t="s">
        <v>140</v>
      </c>
      <c r="B14" s="8" t="s">
        <v>152</v>
      </c>
      <c r="C14" s="8" t="s">
        <v>154</v>
      </c>
      <c r="D14" s="8" t="s">
        <v>78</v>
      </c>
      <c r="E14" s="8" t="s">
        <v>170</v>
      </c>
      <c r="F14" s="8" t="s">
        <v>352</v>
      </c>
      <c r="H14" s="8" t="s">
        <v>377</v>
      </c>
      <c r="I14" s="11" t="s">
        <v>8</v>
      </c>
      <c r="J14" s="11">
        <v>60</v>
      </c>
      <c r="K14" s="11">
        <v>1</v>
      </c>
      <c r="M14" s="8">
        <f t="shared" si="0"/>
        <v>1</v>
      </c>
      <c r="N14" s="8">
        <f t="shared" si="1"/>
        <v>1</v>
      </c>
    </row>
    <row r="15" spans="1:17" x14ac:dyDescent="0.25">
      <c r="A15" s="8" t="s">
        <v>141</v>
      </c>
      <c r="B15" s="8" t="s">
        <v>153</v>
      </c>
      <c r="C15" s="8" t="s">
        <v>154</v>
      </c>
      <c r="D15" s="8" t="s">
        <v>78</v>
      </c>
      <c r="E15" s="8" t="s">
        <v>204</v>
      </c>
      <c r="F15" s="8" t="s">
        <v>183</v>
      </c>
      <c r="H15" s="8" t="s">
        <v>377</v>
      </c>
      <c r="I15" s="11" t="s">
        <v>5</v>
      </c>
      <c r="J15" s="11">
        <v>60</v>
      </c>
      <c r="K15" s="11">
        <v>1</v>
      </c>
      <c r="M15" s="8">
        <f t="shared" si="0"/>
        <v>1</v>
      </c>
      <c r="N15" s="8">
        <f t="shared" si="1"/>
        <v>0</v>
      </c>
    </row>
    <row r="16" spans="1:17" x14ac:dyDescent="0.25">
      <c r="A16" s="8" t="s">
        <v>172</v>
      </c>
      <c r="B16" s="8" t="s">
        <v>175</v>
      </c>
      <c r="C16" s="8" t="s">
        <v>176</v>
      </c>
      <c r="D16" s="8" t="s">
        <v>78</v>
      </c>
      <c r="E16" s="8" t="s">
        <v>1</v>
      </c>
      <c r="F16" s="8" t="s">
        <v>180</v>
      </c>
      <c r="H16" s="8" t="s">
        <v>377</v>
      </c>
      <c r="I16" s="11" t="s">
        <v>5</v>
      </c>
      <c r="J16" s="11">
        <v>60</v>
      </c>
      <c r="K16" s="11">
        <v>1</v>
      </c>
      <c r="L16" s="8" t="s">
        <v>208</v>
      </c>
      <c r="M16" s="8">
        <f t="shared" si="0"/>
        <v>1</v>
      </c>
      <c r="N16" s="8">
        <f t="shared" si="1"/>
        <v>0</v>
      </c>
    </row>
    <row r="17" spans="1:14" x14ac:dyDescent="0.25">
      <c r="A17" s="37" t="s">
        <v>297</v>
      </c>
      <c r="B17" s="35" t="s">
        <v>288</v>
      </c>
      <c r="C17" s="37" t="s">
        <v>154</v>
      </c>
      <c r="D17" s="35" t="s">
        <v>78</v>
      </c>
      <c r="E17" s="35" t="s">
        <v>170</v>
      </c>
      <c r="F17" s="35" t="s">
        <v>303</v>
      </c>
      <c r="G17" s="35" t="s">
        <v>303</v>
      </c>
      <c r="H17" s="35" t="s">
        <v>161</v>
      </c>
      <c r="I17" s="36">
        <v>2</v>
      </c>
      <c r="J17" s="36">
        <v>60</v>
      </c>
      <c r="K17" s="36">
        <v>1</v>
      </c>
      <c r="L17" s="38" t="s">
        <v>356</v>
      </c>
      <c r="M17" s="37">
        <v>0</v>
      </c>
      <c r="N17" s="37">
        <v>0</v>
      </c>
    </row>
    <row r="18" spans="1:14" x14ac:dyDescent="0.25">
      <c r="A18" s="8" t="s">
        <v>298</v>
      </c>
      <c r="B18" s="2" t="s">
        <v>289</v>
      </c>
      <c r="C18" s="8" t="s">
        <v>154</v>
      </c>
      <c r="D18" s="2" t="s">
        <v>78</v>
      </c>
      <c r="E18" s="2" t="s">
        <v>170</v>
      </c>
      <c r="F18" s="2" t="s">
        <v>347</v>
      </c>
      <c r="G18" s="2" t="s">
        <v>304</v>
      </c>
      <c r="H18" s="8" t="s">
        <v>377</v>
      </c>
      <c r="I18" s="5">
        <v>16</v>
      </c>
      <c r="J18" s="5">
        <v>60</v>
      </c>
      <c r="K18" s="5">
        <v>4</v>
      </c>
      <c r="M18" s="8">
        <f t="shared" si="0"/>
        <v>1</v>
      </c>
      <c r="N18" s="8">
        <f t="shared" si="1"/>
        <v>4</v>
      </c>
    </row>
    <row r="19" spans="1:14" x14ac:dyDescent="0.25">
      <c r="A19" s="8" t="s">
        <v>299</v>
      </c>
      <c r="B19" s="2" t="s">
        <v>290</v>
      </c>
      <c r="C19" s="8" t="s">
        <v>154</v>
      </c>
      <c r="D19" s="2" t="s">
        <v>78</v>
      </c>
      <c r="E19" s="2" t="s">
        <v>170</v>
      </c>
      <c r="F19" s="2" t="s">
        <v>348</v>
      </c>
      <c r="G19" s="2" t="s">
        <v>305</v>
      </c>
      <c r="H19" s="8" t="s">
        <v>377</v>
      </c>
      <c r="I19" s="5">
        <v>2</v>
      </c>
      <c r="J19" s="5">
        <v>60</v>
      </c>
      <c r="K19" s="5">
        <v>1</v>
      </c>
      <c r="M19" s="8">
        <f t="shared" si="0"/>
        <v>1</v>
      </c>
      <c r="N19" s="8">
        <f t="shared" si="1"/>
        <v>1</v>
      </c>
    </row>
    <row r="20" spans="1:14" x14ac:dyDescent="0.25">
      <c r="A20" s="8" t="s">
        <v>336</v>
      </c>
      <c r="B20" s="2" t="s">
        <v>334</v>
      </c>
      <c r="C20" s="8" t="s">
        <v>154</v>
      </c>
      <c r="D20" s="2" t="s">
        <v>78</v>
      </c>
      <c r="E20" s="2" t="s">
        <v>170</v>
      </c>
      <c r="F20" s="2" t="s">
        <v>335</v>
      </c>
      <c r="G20" s="2" t="s">
        <v>335</v>
      </c>
      <c r="H20" s="8" t="s">
        <v>377</v>
      </c>
      <c r="I20" s="5">
        <v>2</v>
      </c>
      <c r="J20" s="5">
        <v>60</v>
      </c>
      <c r="K20" s="5">
        <v>1</v>
      </c>
      <c r="M20" s="8">
        <f t="shared" si="0"/>
        <v>1</v>
      </c>
      <c r="N20" s="8">
        <f t="shared" si="1"/>
        <v>1</v>
      </c>
    </row>
    <row r="21" spans="1:14" x14ac:dyDescent="0.25">
      <c r="A21" s="8" t="s">
        <v>318</v>
      </c>
      <c r="B21" s="8" t="s">
        <v>317</v>
      </c>
      <c r="C21" s="8" t="s">
        <v>154</v>
      </c>
      <c r="D21" s="8" t="s">
        <v>78</v>
      </c>
      <c r="E21" s="8" t="s">
        <v>170</v>
      </c>
      <c r="F21" s="8" t="s">
        <v>319</v>
      </c>
      <c r="G21" s="8" t="s">
        <v>319</v>
      </c>
      <c r="H21" s="8" t="s">
        <v>377</v>
      </c>
      <c r="I21" s="8">
        <v>2</v>
      </c>
      <c r="J21" s="8">
        <v>60</v>
      </c>
      <c r="K21" s="8">
        <v>1</v>
      </c>
      <c r="M21" s="8">
        <f t="shared" si="0"/>
        <v>1</v>
      </c>
      <c r="N21" s="8">
        <f t="shared" si="1"/>
        <v>1</v>
      </c>
    </row>
    <row r="22" spans="1:14" x14ac:dyDescent="0.25">
      <c r="A22" s="8" t="s">
        <v>326</v>
      </c>
      <c r="B22" s="8" t="s">
        <v>327</v>
      </c>
      <c r="C22" s="8" t="s">
        <v>154</v>
      </c>
      <c r="D22" s="8" t="s">
        <v>78</v>
      </c>
      <c r="E22" s="8" t="s">
        <v>170</v>
      </c>
      <c r="F22" s="8" t="s">
        <v>328</v>
      </c>
      <c r="G22" s="8" t="s">
        <v>328</v>
      </c>
      <c r="H22" s="8" t="s">
        <v>377</v>
      </c>
      <c r="I22" s="8">
        <v>2</v>
      </c>
      <c r="J22" s="8">
        <v>60</v>
      </c>
      <c r="K22" s="8">
        <v>1</v>
      </c>
      <c r="M22" s="8">
        <f t="shared" si="0"/>
        <v>1</v>
      </c>
      <c r="N22" s="8">
        <f>IF(E22="Jboss applicatieserver",K22,0)</f>
        <v>1</v>
      </c>
    </row>
    <row r="23" spans="1:14" x14ac:dyDescent="0.25">
      <c r="A23" s="8" t="s">
        <v>343</v>
      </c>
      <c r="B23" s="8" t="s">
        <v>341</v>
      </c>
      <c r="C23" s="8" t="s">
        <v>154</v>
      </c>
      <c r="D23" s="8" t="s">
        <v>78</v>
      </c>
      <c r="E23" s="8" t="s">
        <v>170</v>
      </c>
      <c r="F23" s="8" t="s">
        <v>342</v>
      </c>
      <c r="G23" s="8" t="s">
        <v>342</v>
      </c>
      <c r="H23" s="8" t="s">
        <v>377</v>
      </c>
      <c r="I23" s="8">
        <v>4</v>
      </c>
      <c r="J23" s="8">
        <v>60</v>
      </c>
      <c r="K23" s="8">
        <v>2</v>
      </c>
      <c r="M23" s="8">
        <f t="shared" si="0"/>
        <v>1</v>
      </c>
      <c r="N23" s="8">
        <f>IF(E23="Jboss applicatieserver",K23,0)</f>
        <v>2</v>
      </c>
    </row>
    <row r="24" spans="1:14" x14ac:dyDescent="0.25">
      <c r="A24" s="2" t="s">
        <v>361</v>
      </c>
      <c r="B24" s="2" t="s">
        <v>362</v>
      </c>
      <c r="C24" s="8" t="s">
        <v>154</v>
      </c>
      <c r="D24" s="8" t="s">
        <v>78</v>
      </c>
      <c r="E24" s="8" t="s">
        <v>170</v>
      </c>
      <c r="F24" s="8" t="s">
        <v>363</v>
      </c>
      <c r="G24" s="8" t="s">
        <v>363</v>
      </c>
      <c r="H24" s="8" t="s">
        <v>377</v>
      </c>
      <c r="I24" s="8">
        <v>4</v>
      </c>
      <c r="J24" s="8">
        <v>60</v>
      </c>
      <c r="K24" s="8">
        <v>2</v>
      </c>
      <c r="L24" s="8" t="s">
        <v>360</v>
      </c>
      <c r="M24" s="8">
        <f t="shared" si="0"/>
        <v>1</v>
      </c>
      <c r="N24" s="8">
        <f>IF(E24="Jboss applicatieserver",K24,0)</f>
        <v>2</v>
      </c>
    </row>
    <row r="25" spans="1:14" x14ac:dyDescent="0.25">
      <c r="A25" s="2" t="s">
        <v>372</v>
      </c>
      <c r="B25" s="2" t="s">
        <v>373</v>
      </c>
      <c r="C25" s="8" t="s">
        <v>154</v>
      </c>
      <c r="D25" s="8" t="s">
        <v>78</v>
      </c>
      <c r="E25" s="8" t="s">
        <v>170</v>
      </c>
      <c r="F25" s="8" t="s">
        <v>374</v>
      </c>
      <c r="G25" s="8" t="s">
        <v>374</v>
      </c>
      <c r="H25" s="8" t="s">
        <v>377</v>
      </c>
      <c r="I25" s="8">
        <v>16</v>
      </c>
      <c r="J25" s="8">
        <v>60</v>
      </c>
      <c r="K25" s="8">
        <v>4</v>
      </c>
      <c r="L25" s="8" t="s">
        <v>375</v>
      </c>
      <c r="M25" s="8">
        <f t="shared" ref="M25" si="2">IF(ISNUMBER(SEARCH("RHEL",H25)),1,0)</f>
        <v>1</v>
      </c>
      <c r="N25" s="8">
        <f>IF(E25="Jboss applicatieserver",K25,0)</f>
        <v>4</v>
      </c>
    </row>
    <row r="26" spans="1:14" x14ac:dyDescent="0.25">
      <c r="A26" s="8" t="s">
        <v>382</v>
      </c>
      <c r="B26" s="8" t="s">
        <v>383</v>
      </c>
      <c r="C26" s="8" t="s">
        <v>154</v>
      </c>
      <c r="D26" s="8" t="s">
        <v>78</v>
      </c>
      <c r="E26" s="8" t="s">
        <v>384</v>
      </c>
      <c r="F26" s="8" t="s">
        <v>180</v>
      </c>
      <c r="H26" s="8" t="s">
        <v>377</v>
      </c>
      <c r="I26" s="8" t="s">
        <v>5</v>
      </c>
      <c r="J26" s="8" t="s">
        <v>385</v>
      </c>
      <c r="K26" s="8">
        <v>1</v>
      </c>
      <c r="L26" s="8" t="s">
        <v>386</v>
      </c>
      <c r="M26" s="8">
        <v>1</v>
      </c>
      <c r="N26" s="8">
        <f>IF(E26="Jboss applicatieserver",K26,0)</f>
        <v>0</v>
      </c>
    </row>
  </sheetData>
  <autoFilter ref="A4:K2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workbookViewId="0">
      <selection activeCell="P41" sqref="P41"/>
    </sheetView>
  </sheetViews>
  <sheetFormatPr defaultRowHeight="15" x14ac:dyDescent="0.25"/>
  <cols>
    <col min="1" max="1" width="9.140625" style="13"/>
    <col min="2" max="2" width="16.28515625" style="13" customWidth="1"/>
    <col min="3" max="3" width="11.85546875" style="13" customWidth="1"/>
    <col min="4" max="4" width="15.140625" style="13" customWidth="1"/>
    <col min="5" max="5" width="24" style="13" customWidth="1"/>
    <col min="6" max="6" width="14" style="13" customWidth="1"/>
    <col min="7" max="7" width="42.85546875" style="13" customWidth="1"/>
    <col min="8" max="8" width="26.28515625" style="13" bestFit="1" customWidth="1"/>
    <col min="9" max="9" width="19" style="13" customWidth="1"/>
    <col min="10" max="10" width="26.28515625" style="13" customWidth="1"/>
    <col min="11" max="11" width="55.140625" style="13" bestFit="1" customWidth="1"/>
    <col min="12" max="12" width="27.42578125" style="13" bestFit="1" customWidth="1"/>
    <col min="13" max="13" width="15.5703125" style="13" bestFit="1" customWidth="1"/>
    <col min="14" max="14" width="9.85546875" style="13" customWidth="1"/>
    <col min="15" max="15" width="19.140625" style="13" customWidth="1"/>
    <col min="16" max="16" width="15.28515625" style="13" customWidth="1"/>
    <col min="17" max="17" width="15.5703125" style="13" customWidth="1"/>
    <col min="18" max="18" width="13.7109375" style="13" customWidth="1"/>
    <col min="19" max="19" width="12.85546875" style="13" customWidth="1"/>
    <col min="20" max="16384" width="9.140625" style="13"/>
  </cols>
  <sheetData>
    <row r="1" spans="1:19" ht="18.75" x14ac:dyDescent="0.25">
      <c r="A1" s="12" t="s">
        <v>105</v>
      </c>
    </row>
    <row r="2" spans="1:19" s="15" customFormat="1" x14ac:dyDescent="0.25">
      <c r="A2" s="14" t="s">
        <v>184</v>
      </c>
      <c r="D2" s="15" t="s">
        <v>166</v>
      </c>
    </row>
    <row r="3" spans="1:19" s="15" customFormat="1" x14ac:dyDescent="0.25">
      <c r="A3" s="14" t="s">
        <v>185</v>
      </c>
      <c r="D3" s="15" t="s">
        <v>186</v>
      </c>
    </row>
    <row r="4" spans="1:19" s="15" customFormat="1" x14ac:dyDescent="0.25"/>
    <row r="5" spans="1:19" x14ac:dyDescent="0.25">
      <c r="A5" s="16"/>
      <c r="B5" s="17" t="s">
        <v>196</v>
      </c>
      <c r="C5" s="18" t="s">
        <v>187</v>
      </c>
      <c r="D5" s="18" t="s">
        <v>69</v>
      </c>
      <c r="E5" s="18" t="s">
        <v>50</v>
      </c>
      <c r="F5" s="18" t="s">
        <v>77</v>
      </c>
      <c r="G5" s="18" t="s">
        <v>51</v>
      </c>
      <c r="H5" s="18" t="s">
        <v>167</v>
      </c>
      <c r="I5" s="18" t="s">
        <v>215</v>
      </c>
      <c r="J5" s="18" t="s">
        <v>159</v>
      </c>
      <c r="K5" s="18" t="s">
        <v>177</v>
      </c>
      <c r="L5" s="17" t="s">
        <v>49</v>
      </c>
      <c r="M5" s="18" t="s">
        <v>235</v>
      </c>
      <c r="N5" s="18" t="s">
        <v>2</v>
      </c>
      <c r="O5" s="18" t="s">
        <v>3</v>
      </c>
      <c r="P5" s="18" t="s">
        <v>4</v>
      </c>
      <c r="Q5" s="17" t="s">
        <v>70</v>
      </c>
      <c r="R5" s="18" t="s">
        <v>103</v>
      </c>
      <c r="S5" s="18" t="s">
        <v>104</v>
      </c>
    </row>
    <row r="6" spans="1:19" x14ac:dyDescent="0.25">
      <c r="A6" s="19" t="s">
        <v>162</v>
      </c>
      <c r="B6" s="20"/>
      <c r="C6" s="15"/>
      <c r="G6" s="13" t="s">
        <v>282</v>
      </c>
      <c r="L6" s="20" t="s">
        <v>282</v>
      </c>
      <c r="M6" s="15" t="s">
        <v>283</v>
      </c>
      <c r="N6" s="21"/>
      <c r="O6" s="21"/>
      <c r="P6" s="21"/>
      <c r="Q6" s="22"/>
      <c r="R6" s="21"/>
      <c r="S6" s="21"/>
    </row>
    <row r="7" spans="1:19" x14ac:dyDescent="0.25">
      <c r="A7" s="19"/>
      <c r="B7" s="20"/>
      <c r="C7" s="15"/>
      <c r="G7" s="13" t="s">
        <v>282</v>
      </c>
      <c r="L7" s="20" t="s">
        <v>282</v>
      </c>
      <c r="M7" s="15" t="s">
        <v>284</v>
      </c>
      <c r="N7" s="21"/>
      <c r="O7" s="21"/>
      <c r="P7" s="21"/>
      <c r="Q7" s="22"/>
      <c r="R7" s="21"/>
      <c r="S7" s="21"/>
    </row>
    <row r="8" spans="1:19" x14ac:dyDescent="0.25">
      <c r="A8" s="19"/>
      <c r="B8" s="20" t="s">
        <v>9</v>
      </c>
      <c r="C8" s="15"/>
      <c r="D8" s="13" t="s">
        <v>10</v>
      </c>
      <c r="E8" s="13" t="s">
        <v>11</v>
      </c>
      <c r="F8" s="13" t="s">
        <v>76</v>
      </c>
      <c r="G8" s="13" t="s">
        <v>56</v>
      </c>
      <c r="L8" s="20" t="s">
        <v>165</v>
      </c>
      <c r="M8" s="15" t="s">
        <v>236</v>
      </c>
      <c r="N8" s="21"/>
      <c r="O8" s="21"/>
      <c r="P8" s="21"/>
      <c r="Q8" s="22"/>
      <c r="R8" s="21"/>
      <c r="S8" s="21"/>
    </row>
    <row r="9" spans="1:19" x14ac:dyDescent="0.25">
      <c r="B9" s="20" t="s">
        <v>12</v>
      </c>
      <c r="C9" s="15"/>
      <c r="D9" s="13" t="s">
        <v>13</v>
      </c>
      <c r="E9" s="13" t="s">
        <v>11</v>
      </c>
      <c r="F9" s="13" t="s">
        <v>76</v>
      </c>
      <c r="G9" s="13" t="s">
        <v>57</v>
      </c>
      <c r="L9" s="20" t="s">
        <v>165</v>
      </c>
      <c r="M9" s="15" t="s">
        <v>237</v>
      </c>
      <c r="N9" s="21"/>
      <c r="O9" s="21"/>
      <c r="P9" s="21"/>
      <c r="Q9" s="22"/>
      <c r="R9" s="21"/>
      <c r="S9" s="21"/>
    </row>
    <row r="10" spans="1:19" x14ac:dyDescent="0.25">
      <c r="B10" s="20" t="s">
        <v>80</v>
      </c>
      <c r="C10" s="15"/>
      <c r="D10" s="13" t="s">
        <v>90</v>
      </c>
      <c r="E10" s="13" t="s">
        <v>76</v>
      </c>
      <c r="G10" s="13" t="s">
        <v>266</v>
      </c>
      <c r="L10" s="20" t="s">
        <v>260</v>
      </c>
      <c r="M10" s="15" t="s">
        <v>238</v>
      </c>
      <c r="N10" s="21"/>
      <c r="O10" s="21"/>
      <c r="P10" s="21"/>
      <c r="Q10" s="22"/>
      <c r="R10" s="21"/>
      <c r="S10" s="21"/>
    </row>
    <row r="11" spans="1:19" x14ac:dyDescent="0.25">
      <c r="B11" s="20" t="s">
        <v>81</v>
      </c>
      <c r="C11" s="15"/>
      <c r="D11" s="13" t="s">
        <v>91</v>
      </c>
      <c r="E11" s="13" t="s">
        <v>76</v>
      </c>
      <c r="G11" s="13" t="s">
        <v>267</v>
      </c>
      <c r="L11" s="20" t="s">
        <v>260</v>
      </c>
      <c r="M11" s="15" t="s">
        <v>239</v>
      </c>
      <c r="N11" s="21"/>
      <c r="O11" s="21"/>
      <c r="P11" s="21"/>
      <c r="Q11" s="22"/>
      <c r="R11" s="21"/>
      <c r="S11" s="21"/>
    </row>
    <row r="12" spans="1:19" x14ac:dyDescent="0.25">
      <c r="B12" s="20" t="s">
        <v>227</v>
      </c>
      <c r="C12" s="15"/>
      <c r="D12" s="13" t="s">
        <v>231</v>
      </c>
      <c r="E12" s="13" t="s">
        <v>76</v>
      </c>
      <c r="G12" s="13" t="s">
        <v>268</v>
      </c>
      <c r="L12" s="20" t="s">
        <v>261</v>
      </c>
      <c r="M12" s="15" t="s">
        <v>240</v>
      </c>
      <c r="N12" s="21"/>
      <c r="O12" s="21"/>
      <c r="P12" s="21"/>
      <c r="Q12" s="22"/>
      <c r="R12" s="21"/>
      <c r="S12" s="21"/>
    </row>
    <row r="13" spans="1:19" x14ac:dyDescent="0.25">
      <c r="B13" s="20" t="s">
        <v>228</v>
      </c>
      <c r="C13" s="15"/>
      <c r="D13" s="13" t="s">
        <v>232</v>
      </c>
      <c r="E13" s="13" t="s">
        <v>76</v>
      </c>
      <c r="G13" s="13" t="s">
        <v>269</v>
      </c>
      <c r="L13" s="20" t="s">
        <v>261</v>
      </c>
      <c r="M13" s="15" t="s">
        <v>241</v>
      </c>
      <c r="N13" s="21"/>
      <c r="O13" s="21"/>
      <c r="P13" s="21"/>
      <c r="Q13" s="22"/>
      <c r="R13" s="21"/>
      <c r="S13" s="21"/>
    </row>
    <row r="14" spans="1:19" x14ac:dyDescent="0.25">
      <c r="B14" s="20" t="s">
        <v>14</v>
      </c>
      <c r="C14" s="15"/>
      <c r="D14" s="13" t="s">
        <v>15</v>
      </c>
      <c r="E14" s="13" t="s">
        <v>11</v>
      </c>
      <c r="F14" s="13" t="s">
        <v>76</v>
      </c>
      <c r="G14" s="13" t="s">
        <v>58</v>
      </c>
      <c r="L14" s="20" t="s">
        <v>165</v>
      </c>
      <c r="M14" s="15" t="s">
        <v>242</v>
      </c>
      <c r="N14" s="21"/>
      <c r="O14" s="21"/>
      <c r="P14" s="21"/>
      <c r="Q14" s="22"/>
      <c r="R14" s="21"/>
      <c r="S14" s="21"/>
    </row>
    <row r="15" spans="1:19" x14ac:dyDescent="0.25">
      <c r="B15" s="20" t="s">
        <v>16</v>
      </c>
      <c r="C15" s="15"/>
      <c r="D15" s="13" t="s">
        <v>17</v>
      </c>
      <c r="E15" s="13" t="s">
        <v>11</v>
      </c>
      <c r="F15" s="13" t="s">
        <v>76</v>
      </c>
      <c r="G15" s="13" t="s">
        <v>59</v>
      </c>
      <c r="L15" s="20" t="s">
        <v>165</v>
      </c>
      <c r="M15" s="15" t="s">
        <v>243</v>
      </c>
      <c r="N15" s="21"/>
      <c r="O15" s="21"/>
      <c r="P15" s="21"/>
      <c r="Q15" s="22"/>
      <c r="R15" s="21"/>
      <c r="S15" s="21"/>
    </row>
    <row r="16" spans="1:19" x14ac:dyDescent="0.25">
      <c r="B16" s="20" t="s">
        <v>84</v>
      </c>
      <c r="C16" s="15"/>
      <c r="D16" s="13" t="s">
        <v>285</v>
      </c>
      <c r="E16" s="13" t="s">
        <v>76</v>
      </c>
      <c r="G16" s="13" t="s">
        <v>263</v>
      </c>
      <c r="L16" s="20" t="s">
        <v>260</v>
      </c>
      <c r="M16" s="15" t="s">
        <v>244</v>
      </c>
      <c r="N16" s="21"/>
      <c r="O16" s="21"/>
      <c r="P16" s="21"/>
      <c r="Q16" s="22"/>
      <c r="R16" s="21"/>
      <c r="S16" s="21"/>
    </row>
    <row r="17" spans="1:19" x14ac:dyDescent="0.25">
      <c r="A17" s="15"/>
      <c r="B17" s="20" t="s">
        <v>85</v>
      </c>
      <c r="C17" s="15"/>
      <c r="D17" s="15" t="s">
        <v>286</v>
      </c>
      <c r="E17" s="13" t="s">
        <v>76</v>
      </c>
      <c r="F17" s="15"/>
      <c r="G17" s="15" t="s">
        <v>262</v>
      </c>
      <c r="H17" s="15"/>
      <c r="I17" s="15"/>
      <c r="J17" s="15"/>
      <c r="K17" s="15"/>
      <c r="L17" s="20" t="s">
        <v>260</v>
      </c>
      <c r="M17" s="15" t="s">
        <v>245</v>
      </c>
      <c r="N17" s="33"/>
      <c r="O17" s="33"/>
      <c r="P17" s="33"/>
      <c r="Q17" s="22"/>
      <c r="R17" s="33"/>
      <c r="S17" s="33"/>
    </row>
    <row r="18" spans="1:19" x14ac:dyDescent="0.25">
      <c r="A18" s="15"/>
      <c r="B18" s="20" t="s">
        <v>229</v>
      </c>
      <c r="C18" s="15"/>
      <c r="D18" s="13" t="s">
        <v>234</v>
      </c>
      <c r="E18" s="13" t="s">
        <v>76</v>
      </c>
      <c r="F18" s="15"/>
      <c r="G18" s="13" t="s">
        <v>264</v>
      </c>
      <c r="H18" s="15"/>
      <c r="I18" s="15"/>
      <c r="J18" s="15"/>
      <c r="K18" s="15"/>
      <c r="L18" s="20" t="s">
        <v>261</v>
      </c>
      <c r="M18" s="15" t="s">
        <v>246</v>
      </c>
      <c r="N18" s="33"/>
      <c r="O18" s="33"/>
      <c r="P18" s="33"/>
      <c r="Q18" s="22"/>
      <c r="R18" s="33"/>
      <c r="S18" s="33"/>
    </row>
    <row r="19" spans="1:19" x14ac:dyDescent="0.25">
      <c r="A19" s="16"/>
      <c r="B19" s="23" t="s">
        <v>230</v>
      </c>
      <c r="C19" s="16"/>
      <c r="D19" s="16" t="s">
        <v>233</v>
      </c>
      <c r="E19" s="16" t="s">
        <v>76</v>
      </c>
      <c r="F19" s="16"/>
      <c r="G19" s="16" t="s">
        <v>265</v>
      </c>
      <c r="H19" s="16"/>
      <c r="I19" s="16"/>
      <c r="J19" s="16"/>
      <c r="K19" s="16"/>
      <c r="L19" s="23" t="s">
        <v>261</v>
      </c>
      <c r="M19" s="16" t="s">
        <v>247</v>
      </c>
      <c r="N19" s="24"/>
      <c r="O19" s="24"/>
      <c r="P19" s="24"/>
      <c r="Q19" s="25"/>
      <c r="R19" s="24"/>
      <c r="S19" s="24"/>
    </row>
    <row r="20" spans="1:19" x14ac:dyDescent="0.25">
      <c r="A20" s="34" t="s">
        <v>273</v>
      </c>
      <c r="B20" s="20"/>
      <c r="C20" s="15"/>
      <c r="D20" s="15" t="s">
        <v>274</v>
      </c>
      <c r="E20" s="15"/>
      <c r="F20" s="15"/>
      <c r="G20" s="15" t="s">
        <v>278</v>
      </c>
      <c r="H20" s="15"/>
      <c r="I20" s="15"/>
      <c r="J20" s="15"/>
      <c r="K20" s="15"/>
      <c r="L20" s="20" t="s">
        <v>276</v>
      </c>
      <c r="M20" s="15" t="s">
        <v>275</v>
      </c>
      <c r="N20" s="33"/>
      <c r="O20" s="33"/>
      <c r="P20" s="33"/>
      <c r="Q20" s="22"/>
      <c r="R20" s="33"/>
      <c r="S20" s="33"/>
    </row>
    <row r="21" spans="1:19" x14ac:dyDescent="0.25">
      <c r="A21" s="34"/>
      <c r="B21" s="20" t="s">
        <v>270</v>
      </c>
      <c r="C21" s="15"/>
      <c r="D21" s="15" t="s">
        <v>271</v>
      </c>
      <c r="E21" s="15" t="s">
        <v>11</v>
      </c>
      <c r="F21" s="15"/>
      <c r="G21" s="15" t="s">
        <v>277</v>
      </c>
      <c r="H21" s="15"/>
      <c r="I21" s="15"/>
      <c r="J21" s="15"/>
      <c r="K21" s="15"/>
      <c r="L21" s="20" t="s">
        <v>281</v>
      </c>
      <c r="M21" s="15" t="s">
        <v>279</v>
      </c>
      <c r="N21" s="33"/>
      <c r="O21" s="33"/>
      <c r="P21" s="33"/>
      <c r="Q21" s="22"/>
      <c r="R21" s="33"/>
      <c r="S21" s="33"/>
    </row>
    <row r="22" spans="1:19" x14ac:dyDescent="0.25">
      <c r="A22" s="16"/>
      <c r="B22" s="23" t="s">
        <v>329</v>
      </c>
      <c r="C22" s="16"/>
      <c r="D22" s="16" t="s">
        <v>272</v>
      </c>
      <c r="E22" s="16" t="s">
        <v>11</v>
      </c>
      <c r="F22" s="16"/>
      <c r="G22" s="16" t="s">
        <v>277</v>
      </c>
      <c r="H22" s="16"/>
      <c r="I22" s="16"/>
      <c r="J22" s="16"/>
      <c r="K22" s="16"/>
      <c r="L22" s="23" t="s">
        <v>281</v>
      </c>
      <c r="M22" s="16" t="s">
        <v>280</v>
      </c>
      <c r="N22" s="24"/>
      <c r="O22" s="24"/>
      <c r="P22" s="24"/>
      <c r="Q22" s="25"/>
      <c r="R22" s="24"/>
      <c r="S22" s="24"/>
    </row>
    <row r="23" spans="1:19" x14ac:dyDescent="0.25">
      <c r="A23" s="19" t="s">
        <v>163</v>
      </c>
      <c r="B23" s="20" t="s">
        <v>21</v>
      </c>
      <c r="C23" s="15"/>
      <c r="D23" s="13" t="s">
        <v>22</v>
      </c>
      <c r="E23" s="13" t="s">
        <v>20</v>
      </c>
      <c r="F23" s="13" t="s">
        <v>76</v>
      </c>
      <c r="G23" s="13" t="s">
        <v>202</v>
      </c>
      <c r="H23" s="13" t="s">
        <v>201</v>
      </c>
      <c r="J23" s="13" t="s">
        <v>160</v>
      </c>
      <c r="L23" s="20" t="s">
        <v>63</v>
      </c>
      <c r="M23" s="15" t="s">
        <v>248</v>
      </c>
      <c r="N23" s="13" t="s">
        <v>61</v>
      </c>
      <c r="O23" s="13" t="s">
        <v>64</v>
      </c>
      <c r="P23" s="13" t="s">
        <v>62</v>
      </c>
      <c r="Q23" s="20" t="s">
        <v>74</v>
      </c>
      <c r="R23" s="13" t="s">
        <v>97</v>
      </c>
      <c r="S23" s="13" t="s">
        <v>76</v>
      </c>
    </row>
    <row r="24" spans="1:19" ht="60" x14ac:dyDescent="0.25">
      <c r="A24" s="19"/>
      <c r="B24" s="20" t="s">
        <v>218</v>
      </c>
      <c r="C24" s="15"/>
      <c r="D24" s="13" t="s">
        <v>216</v>
      </c>
      <c r="E24" s="13" t="s">
        <v>217</v>
      </c>
      <c r="G24" s="13" t="s">
        <v>220</v>
      </c>
      <c r="H24" s="13" t="s">
        <v>219</v>
      </c>
      <c r="I24" s="13" t="s">
        <v>378</v>
      </c>
      <c r="J24" s="13" t="s">
        <v>377</v>
      </c>
      <c r="K24" s="32" t="s">
        <v>376</v>
      </c>
      <c r="L24" s="20" t="s">
        <v>224</v>
      </c>
      <c r="M24" s="15" t="s">
        <v>249</v>
      </c>
      <c r="N24" s="13" t="s">
        <v>8</v>
      </c>
      <c r="O24" s="13" t="s">
        <v>222</v>
      </c>
      <c r="P24" s="13" t="s">
        <v>226</v>
      </c>
      <c r="Q24" s="20" t="s">
        <v>223</v>
      </c>
      <c r="R24" s="13" t="s">
        <v>225</v>
      </c>
    </row>
    <row r="25" spans="1:19" x14ac:dyDescent="0.25">
      <c r="B25" s="20" t="s">
        <v>39</v>
      </c>
      <c r="C25" s="15"/>
      <c r="D25" s="13" t="s">
        <v>40</v>
      </c>
      <c r="E25" s="13" t="s">
        <v>20</v>
      </c>
      <c r="F25" s="13" t="s">
        <v>76</v>
      </c>
      <c r="G25" s="13" t="s">
        <v>65</v>
      </c>
      <c r="H25" s="13" t="s">
        <v>213</v>
      </c>
      <c r="J25" s="13" t="s">
        <v>160</v>
      </c>
      <c r="L25" s="20" t="s">
        <v>63</v>
      </c>
      <c r="M25" s="15" t="s">
        <v>250</v>
      </c>
      <c r="N25" s="13" t="s">
        <v>61</v>
      </c>
      <c r="O25" s="13" t="s">
        <v>64</v>
      </c>
      <c r="P25" s="13" t="s">
        <v>62</v>
      </c>
      <c r="Q25" s="20" t="s">
        <v>79</v>
      </c>
      <c r="R25" s="13" t="s">
        <v>102</v>
      </c>
      <c r="S25" s="13" t="s">
        <v>76</v>
      </c>
    </row>
    <row r="26" spans="1:19" x14ac:dyDescent="0.25">
      <c r="B26" s="20" t="s">
        <v>45</v>
      </c>
      <c r="C26" s="15"/>
      <c r="D26" s="13" t="s">
        <v>46</v>
      </c>
      <c r="E26" s="13" t="s">
        <v>20</v>
      </c>
      <c r="F26" s="13" t="s">
        <v>76</v>
      </c>
      <c r="G26" s="13" t="s">
        <v>203</v>
      </c>
      <c r="H26" s="13" t="s">
        <v>53</v>
      </c>
      <c r="J26" s="13" t="s">
        <v>160</v>
      </c>
      <c r="L26" s="20" t="s">
        <v>75</v>
      </c>
      <c r="M26" s="15" t="s">
        <v>251</v>
      </c>
      <c r="N26" s="13" t="s">
        <v>67</v>
      </c>
      <c r="O26" s="13" t="s">
        <v>68</v>
      </c>
      <c r="P26" s="13" t="s">
        <v>66</v>
      </c>
      <c r="Q26" s="20" t="s">
        <v>71</v>
      </c>
      <c r="R26" s="13" t="s">
        <v>94</v>
      </c>
      <c r="S26" s="13" t="s">
        <v>76</v>
      </c>
    </row>
    <row r="27" spans="1:19" x14ac:dyDescent="0.25">
      <c r="B27" s="20" t="s">
        <v>23</v>
      </c>
      <c r="C27" s="15" t="s">
        <v>188</v>
      </c>
      <c r="D27" s="13" t="s">
        <v>24</v>
      </c>
      <c r="E27" s="13" t="s">
        <v>11</v>
      </c>
      <c r="F27" s="13" t="s">
        <v>76</v>
      </c>
      <c r="G27" s="13" t="s">
        <v>60</v>
      </c>
      <c r="J27" s="13" t="s">
        <v>221</v>
      </c>
      <c r="L27" s="20" t="s">
        <v>63</v>
      </c>
      <c r="M27" s="15" t="s">
        <v>252</v>
      </c>
      <c r="N27" s="13" t="s">
        <v>61</v>
      </c>
      <c r="O27" s="13" t="s">
        <v>64</v>
      </c>
      <c r="P27" s="13" t="s">
        <v>62</v>
      </c>
      <c r="Q27" s="20" t="s">
        <v>82</v>
      </c>
      <c r="R27" s="13" t="s">
        <v>92</v>
      </c>
      <c r="S27" s="13" t="s">
        <v>76</v>
      </c>
    </row>
    <row r="28" spans="1:19" x14ac:dyDescent="0.25">
      <c r="B28" s="20" t="s">
        <v>25</v>
      </c>
      <c r="C28" s="15" t="s">
        <v>189</v>
      </c>
      <c r="D28" s="13" t="s">
        <v>26</v>
      </c>
      <c r="E28" s="13" t="s">
        <v>11</v>
      </c>
      <c r="F28" s="13" t="s">
        <v>76</v>
      </c>
      <c r="G28" s="13" t="s">
        <v>60</v>
      </c>
      <c r="J28" s="13" t="s">
        <v>221</v>
      </c>
      <c r="L28" s="20" t="s">
        <v>63</v>
      </c>
      <c r="M28" s="15" t="s">
        <v>253</v>
      </c>
      <c r="N28" s="13" t="s">
        <v>61</v>
      </c>
      <c r="O28" s="13" t="s">
        <v>64</v>
      </c>
      <c r="P28" s="13" t="s">
        <v>62</v>
      </c>
      <c r="Q28" s="20" t="s">
        <v>72</v>
      </c>
      <c r="R28" s="13" t="s">
        <v>95</v>
      </c>
      <c r="S28" s="13" t="s">
        <v>76</v>
      </c>
    </row>
    <row r="29" spans="1:19" x14ac:dyDescent="0.25">
      <c r="B29" s="20" t="s">
        <v>27</v>
      </c>
      <c r="C29" s="15" t="s">
        <v>190</v>
      </c>
      <c r="D29" s="13" t="s">
        <v>28</v>
      </c>
      <c r="E29" s="13" t="s">
        <v>11</v>
      </c>
      <c r="F29" s="13" t="s">
        <v>76</v>
      </c>
      <c r="G29" s="13" t="s">
        <v>60</v>
      </c>
      <c r="J29" s="13" t="s">
        <v>221</v>
      </c>
      <c r="L29" s="20" t="s">
        <v>63</v>
      </c>
      <c r="M29" s="15" t="s">
        <v>254</v>
      </c>
      <c r="N29" s="13" t="s">
        <v>61</v>
      </c>
      <c r="O29" s="13" t="s">
        <v>64</v>
      </c>
      <c r="P29" s="13" t="s">
        <v>62</v>
      </c>
      <c r="Q29" s="20" t="s">
        <v>83</v>
      </c>
      <c r="R29" s="13" t="s">
        <v>93</v>
      </c>
      <c r="S29" s="13" t="s">
        <v>76</v>
      </c>
    </row>
    <row r="30" spans="1:19" x14ac:dyDescent="0.25">
      <c r="B30" s="20" t="s">
        <v>29</v>
      </c>
      <c r="C30" s="15" t="s">
        <v>191</v>
      </c>
      <c r="D30" s="13" t="s">
        <v>30</v>
      </c>
      <c r="E30" s="13" t="s">
        <v>11</v>
      </c>
      <c r="F30" s="13" t="s">
        <v>76</v>
      </c>
      <c r="G30" s="13" t="s">
        <v>60</v>
      </c>
      <c r="J30" s="13" t="s">
        <v>221</v>
      </c>
      <c r="L30" s="20" t="s">
        <v>63</v>
      </c>
      <c r="M30" s="15" t="s">
        <v>255</v>
      </c>
      <c r="N30" s="13" t="s">
        <v>61</v>
      </c>
      <c r="O30" s="13" t="s">
        <v>64</v>
      </c>
      <c r="P30" s="13" t="s">
        <v>62</v>
      </c>
      <c r="Q30" s="20" t="s">
        <v>73</v>
      </c>
      <c r="R30" s="13" t="s">
        <v>96</v>
      </c>
      <c r="S30" s="13" t="s">
        <v>76</v>
      </c>
    </row>
    <row r="31" spans="1:19" x14ac:dyDescent="0.25">
      <c r="B31" s="20" t="s">
        <v>31</v>
      </c>
      <c r="C31" s="15" t="s">
        <v>192</v>
      </c>
      <c r="D31" s="13" t="s">
        <v>32</v>
      </c>
      <c r="E31" s="13" t="s">
        <v>11</v>
      </c>
      <c r="F31" s="13" t="s">
        <v>76</v>
      </c>
      <c r="G31" s="13" t="s">
        <v>60</v>
      </c>
      <c r="J31" s="13" t="s">
        <v>221</v>
      </c>
      <c r="L31" s="20" t="s">
        <v>63</v>
      </c>
      <c r="M31" s="15" t="s">
        <v>256</v>
      </c>
      <c r="N31" s="13" t="s">
        <v>61</v>
      </c>
      <c r="O31" s="13" t="s">
        <v>64</v>
      </c>
      <c r="P31" s="13" t="s">
        <v>62</v>
      </c>
      <c r="Q31" s="20" t="s">
        <v>86</v>
      </c>
      <c r="R31" s="13" t="s">
        <v>98</v>
      </c>
      <c r="S31" s="13" t="s">
        <v>76</v>
      </c>
    </row>
    <row r="32" spans="1:19" x14ac:dyDescent="0.25">
      <c r="B32" s="20" t="s">
        <v>33</v>
      </c>
      <c r="C32" s="15" t="s">
        <v>193</v>
      </c>
      <c r="D32" s="13" t="s">
        <v>34</v>
      </c>
      <c r="E32" s="13" t="s">
        <v>11</v>
      </c>
      <c r="F32" s="13" t="s">
        <v>76</v>
      </c>
      <c r="G32" s="13" t="s">
        <v>60</v>
      </c>
      <c r="J32" s="13" t="s">
        <v>221</v>
      </c>
      <c r="L32" s="20" t="s">
        <v>63</v>
      </c>
      <c r="M32" s="15" t="s">
        <v>257</v>
      </c>
      <c r="N32" s="13" t="s">
        <v>61</v>
      </c>
      <c r="O32" s="13" t="s">
        <v>64</v>
      </c>
      <c r="P32" s="13" t="s">
        <v>62</v>
      </c>
      <c r="Q32" s="20" t="s">
        <v>88</v>
      </c>
      <c r="R32" s="13" t="s">
        <v>100</v>
      </c>
      <c r="S32" s="13" t="s">
        <v>76</v>
      </c>
    </row>
    <row r="33" spans="1:19" x14ac:dyDescent="0.25">
      <c r="B33" s="20" t="s">
        <v>35</v>
      </c>
      <c r="C33" s="15" t="s">
        <v>194</v>
      </c>
      <c r="D33" s="13" t="s">
        <v>36</v>
      </c>
      <c r="E33" s="13" t="s">
        <v>11</v>
      </c>
      <c r="F33" s="13" t="s">
        <v>76</v>
      </c>
      <c r="G33" s="13" t="s">
        <v>60</v>
      </c>
      <c r="J33" s="13" t="s">
        <v>221</v>
      </c>
      <c r="L33" s="20" t="s">
        <v>63</v>
      </c>
      <c r="M33" s="15" t="s">
        <v>258</v>
      </c>
      <c r="N33" s="13" t="s">
        <v>61</v>
      </c>
      <c r="O33" s="13" t="s">
        <v>64</v>
      </c>
      <c r="P33" s="13" t="s">
        <v>62</v>
      </c>
      <c r="Q33" s="20" t="s">
        <v>87</v>
      </c>
      <c r="R33" s="13" t="s">
        <v>99</v>
      </c>
      <c r="S33" s="13" t="s">
        <v>76</v>
      </c>
    </row>
    <row r="34" spans="1:19" x14ac:dyDescent="0.25">
      <c r="A34" s="26"/>
      <c r="B34" s="15" t="s">
        <v>37</v>
      </c>
      <c r="C34" s="15" t="s">
        <v>195</v>
      </c>
      <c r="D34" s="15" t="s">
        <v>38</v>
      </c>
      <c r="E34" s="15" t="s">
        <v>11</v>
      </c>
      <c r="F34" s="15" t="s">
        <v>76</v>
      </c>
      <c r="G34" s="15" t="s">
        <v>60</v>
      </c>
      <c r="H34" s="15"/>
      <c r="I34" s="15"/>
      <c r="J34" s="15" t="s">
        <v>221</v>
      </c>
      <c r="K34" s="26"/>
      <c r="L34" s="15" t="s">
        <v>63</v>
      </c>
      <c r="M34" s="15" t="s">
        <v>259</v>
      </c>
      <c r="N34" s="15" t="s">
        <v>61</v>
      </c>
      <c r="O34" s="15" t="s">
        <v>64</v>
      </c>
      <c r="P34" s="26" t="s">
        <v>62</v>
      </c>
      <c r="Q34" s="15" t="s">
        <v>89</v>
      </c>
      <c r="R34" s="15" t="s">
        <v>101</v>
      </c>
      <c r="S34" s="15" t="s">
        <v>76</v>
      </c>
    </row>
    <row r="35" spans="1:19" s="29" customFormat="1" x14ac:dyDescent="0.25">
      <c r="A35" s="27" t="s">
        <v>164</v>
      </c>
      <c r="B35" s="28" t="s">
        <v>41</v>
      </c>
      <c r="D35" s="29" t="s">
        <v>42</v>
      </c>
      <c r="E35" s="29" t="s">
        <v>20</v>
      </c>
      <c r="G35" s="29" t="s">
        <v>65</v>
      </c>
      <c r="H35" s="29" t="s">
        <v>214</v>
      </c>
      <c r="J35" s="29" t="s">
        <v>160</v>
      </c>
      <c r="L35" s="28" t="s">
        <v>78</v>
      </c>
      <c r="N35" s="29" t="s">
        <v>6</v>
      </c>
      <c r="O35" s="29" t="s">
        <v>155</v>
      </c>
      <c r="P35" s="29">
        <v>1</v>
      </c>
      <c r="Q35" s="30"/>
      <c r="R35" s="31"/>
      <c r="S35" s="31"/>
    </row>
    <row r="36" spans="1:19" x14ac:dyDescent="0.25">
      <c r="B36" s="20" t="s">
        <v>43</v>
      </c>
      <c r="C36" s="15"/>
      <c r="D36" s="13" t="s">
        <v>44</v>
      </c>
      <c r="E36" s="13" t="s">
        <v>20</v>
      </c>
      <c r="G36" s="13" t="s">
        <v>205</v>
      </c>
      <c r="H36" s="13" t="s">
        <v>52</v>
      </c>
      <c r="J36" s="13" t="s">
        <v>160</v>
      </c>
      <c r="L36" s="20" t="s">
        <v>78</v>
      </c>
      <c r="M36" s="15"/>
      <c r="N36" s="13" t="s">
        <v>8</v>
      </c>
      <c r="O36" s="13" t="s">
        <v>156</v>
      </c>
      <c r="P36" s="13">
        <v>2</v>
      </c>
      <c r="Q36" s="22"/>
      <c r="R36" s="21"/>
      <c r="S36" s="21"/>
    </row>
    <row r="37" spans="1:19" x14ac:dyDescent="0.25">
      <c r="B37" s="20" t="s">
        <v>47</v>
      </c>
      <c r="C37" s="15"/>
      <c r="D37" s="13" t="s">
        <v>48</v>
      </c>
      <c r="E37" s="13" t="s">
        <v>20</v>
      </c>
      <c r="G37" s="13" t="s">
        <v>204</v>
      </c>
      <c r="H37" s="13" t="s">
        <v>54</v>
      </c>
      <c r="J37" s="13" t="s">
        <v>160</v>
      </c>
      <c r="L37" s="20" t="s">
        <v>78</v>
      </c>
      <c r="M37" s="15"/>
      <c r="N37" s="13" t="s">
        <v>157</v>
      </c>
      <c r="O37" s="13" t="s">
        <v>158</v>
      </c>
      <c r="P37" s="13">
        <v>4</v>
      </c>
      <c r="Q37" s="22"/>
      <c r="R37" s="21"/>
      <c r="S37" s="21"/>
    </row>
    <row r="38" spans="1:19" x14ac:dyDescent="0.25">
      <c r="B38" s="20" t="s">
        <v>18</v>
      </c>
      <c r="C38" s="15"/>
      <c r="D38" s="13" t="s">
        <v>19</v>
      </c>
      <c r="E38" s="13" t="s">
        <v>20</v>
      </c>
      <c r="G38" s="13" t="s">
        <v>206</v>
      </c>
      <c r="H38" s="13" t="s">
        <v>55</v>
      </c>
      <c r="J38" s="13" t="s">
        <v>160</v>
      </c>
      <c r="L38" s="20" t="s">
        <v>78</v>
      </c>
      <c r="M38" s="15"/>
      <c r="N38" s="13" t="s">
        <v>6</v>
      </c>
      <c r="O38" s="13" t="s">
        <v>340</v>
      </c>
      <c r="P38" s="13">
        <v>1</v>
      </c>
      <c r="Q38" s="22"/>
      <c r="R38" s="21"/>
      <c r="S38" s="21"/>
    </row>
    <row r="39" spans="1:19" x14ac:dyDescent="0.25">
      <c r="B39" s="20" t="s">
        <v>337</v>
      </c>
      <c r="D39" s="13" t="s">
        <v>338</v>
      </c>
      <c r="E39" s="13" t="s">
        <v>20</v>
      </c>
      <c r="G39" s="13" t="s">
        <v>204</v>
      </c>
      <c r="H39" s="13" t="s">
        <v>54</v>
      </c>
      <c r="J39" s="13" t="s">
        <v>160</v>
      </c>
      <c r="L39" s="20" t="s">
        <v>78</v>
      </c>
      <c r="N39" s="13" t="s">
        <v>6</v>
      </c>
      <c r="O39" s="13" t="s">
        <v>339</v>
      </c>
      <c r="P39" s="13">
        <v>2</v>
      </c>
      <c r="Q39" s="20"/>
    </row>
    <row r="40" spans="1:19" x14ac:dyDescent="0.25">
      <c r="B40" s="20" t="s">
        <v>353</v>
      </c>
      <c r="D40" s="13" t="s">
        <v>354</v>
      </c>
      <c r="E40" s="13" t="s">
        <v>20</v>
      </c>
      <c r="G40" s="13" t="s">
        <v>204</v>
      </c>
      <c r="H40" s="13" t="s">
        <v>54</v>
      </c>
      <c r="J40" s="13" t="s">
        <v>160</v>
      </c>
      <c r="L40" s="20" t="s">
        <v>78</v>
      </c>
      <c r="N40" s="13" t="s">
        <v>355</v>
      </c>
      <c r="O40" s="13" t="s">
        <v>339</v>
      </c>
      <c r="P40" s="13">
        <v>2</v>
      </c>
      <c r="Q40" s="20"/>
    </row>
    <row r="41" spans="1:19" x14ac:dyDescent="0.25">
      <c r="B41" s="20" t="s">
        <v>380</v>
      </c>
      <c r="D41" s="13" t="s">
        <v>379</v>
      </c>
      <c r="E41" s="13" t="s">
        <v>20</v>
      </c>
      <c r="G41" s="13" t="s">
        <v>381</v>
      </c>
      <c r="J41" s="13" t="s">
        <v>160</v>
      </c>
      <c r="L41" s="20" t="s">
        <v>78</v>
      </c>
      <c r="N41" s="13" t="s">
        <v>8</v>
      </c>
      <c r="O41" s="13" t="s">
        <v>339</v>
      </c>
      <c r="P41" s="13">
        <v>4</v>
      </c>
      <c r="Q41" s="20"/>
    </row>
    <row r="42" spans="1:19" x14ac:dyDescent="0.25">
      <c r="E42" s="8"/>
      <c r="J42" s="8"/>
      <c r="K42" s="8"/>
    </row>
    <row r="45" spans="1:19" x14ac:dyDescent="0.25">
      <c r="H45" s="1" t="s">
        <v>330</v>
      </c>
      <c r="I45" s="8">
        <v>1</v>
      </c>
    </row>
    <row r="46" spans="1:19" x14ac:dyDescent="0.25">
      <c r="B46" s="13" t="s">
        <v>365</v>
      </c>
      <c r="C46" s="13" t="s">
        <v>366</v>
      </c>
      <c r="D46" s="13" t="e">
        <f>#REF!+Acceptatie!Q5+Productie!Q5+INFRA!I45</f>
        <v>#REF!</v>
      </c>
    </row>
    <row r="47" spans="1:19" x14ac:dyDescent="0.25">
      <c r="C47" s="13" t="s">
        <v>367</v>
      </c>
      <c r="D47" s="13" t="e">
        <f>#REF!+Acceptatie!Q6+Productie!Q6</f>
        <v>#REF!</v>
      </c>
    </row>
  </sheetData>
  <autoFilter ref="B5:S5"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ienst document" ma:contentTypeID="0x010100C0B9283FC7311C488917E5A9876B01FD0096712A49BDEB274AA9B53217B2A049200101006B58B92C82FD3449906BDF1FFCC2A769" ma:contentTypeVersion="3" ma:contentTypeDescription=" " ma:contentTypeScope="" ma:versionID="992d296d33c279d77e5a9c9b386cf969">
  <xsd:schema xmlns:xsd="http://www.w3.org/2001/XMLSchema" xmlns:xs="http://www.w3.org/2001/XMLSchema" xmlns:p="http://schemas.microsoft.com/office/2006/metadata/properties" xmlns:ns2="feef5865-a982-42aa-8640-9d4286765ef6" xmlns:ns3="3a7d5b96-6e63-4d48-a9a3-06deb9700c07" targetNamespace="http://schemas.microsoft.com/office/2006/metadata/properties" ma:root="true" ma:fieldsID="e6eab148973c3093bc7e60beef797b4d" ns2:_="" ns3:_="">
    <xsd:import namespace="feef5865-a982-42aa-8640-9d4286765ef6"/>
    <xsd:import namespace="3a7d5b96-6e63-4d48-a9a3-06deb9700c07"/>
    <xsd:element name="properties">
      <xsd:complexType>
        <xsd:sequence>
          <xsd:element name="documentManagement">
            <xsd:complexType>
              <xsd:all>
                <xsd:element ref="ns2:Eigenaar"/>
                <xsd:element ref="ns2:g14ccd2c8a8a47bca7ce5b34bb30a015" minOccurs="0"/>
                <xsd:element ref="ns2:n0434fc7033c4e57ab8dbbc68a681202" minOccurs="0"/>
                <xsd:element ref="ns2:TaxCatchAll" minOccurs="0"/>
                <xsd:element ref="ns2:TaxKeywordTaxHTField" minOccurs="0"/>
                <xsd:element ref="ns2:TaxCatchAllLabel" minOccurs="0"/>
                <xsd:element ref="ns2:kdef070ebe9c40fc9dddf3406c07aae0" minOccurs="0"/>
                <xsd:element ref="ns2:_dlc_DocId" minOccurs="0"/>
                <xsd:element ref="ns2:_dlc_DocIdUrl" minOccurs="0"/>
                <xsd:element ref="ns2:_dlc_DocIdPersistId" minOccurs="0"/>
                <xsd:element ref="ns3:Document_x0020_Versie"/>
                <xsd:element ref="ns2:W_x0040_chtw0rd_x0021_" minOccurs="0"/>
                <xsd:element ref="ns2:ICT-Plaza_x0020_Datum_x0020_revisi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f5865-a982-42aa-8640-9d4286765ef6" elementFormDefault="qualified">
    <xsd:import namespace="http://schemas.microsoft.com/office/2006/documentManagement/types"/>
    <xsd:import namespace="http://schemas.microsoft.com/office/infopath/2007/PartnerControls"/>
    <xsd:element name="Eigenaar" ma:index="2" ma:displayName="Eigenaar" ma:description="Dit veld is benodigd om de eigenaar van het document te kunnen benaderen, bijvoorbeeld wanneer het document gearchiveerd is." ma:list="UserInfo" ma:SharePointGroup="0" ma:internalName="Eigenaa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14ccd2c8a8a47bca7ce5b34bb30a015" ma:index="7" ma:taxonomy="true" ma:internalName="g14ccd2c8a8a47bca7ce5b34bb30a015" ma:taxonomyFieldName="Documentstatus" ma:displayName="Documentstatus" ma:readOnly="false" ma:default="3;#Concept|b56e2604-821a-409c-9774-7587ed426a31" ma:fieldId="{014ccd2c-8a8a-47bc-a7ce-5b34bb30a015}" ma:sspId="c2a34957-f4c5-4396-b3a3-e9c9104dfe78" ma:termSetId="b68342b9-6e2b-4931-a484-1a7959c4cc5e" ma:anchorId="ae166a87-f8eb-4555-815a-a3237d90f646" ma:open="false" ma:isKeyword="false">
      <xsd:complexType>
        <xsd:sequence>
          <xsd:element ref="pc:Terms" minOccurs="0" maxOccurs="1"/>
        </xsd:sequence>
      </xsd:complexType>
    </xsd:element>
    <xsd:element name="n0434fc7033c4e57ab8dbbc68a681202" ma:index="13" ma:taxonomy="true" ma:internalName="n0434fc7033c4e57ab8dbbc68a681202" ma:taxonomyFieldName="Type_x0020_document" ma:displayName="Documenttype" ma:indexed="true" ma:readOnly="false" ma:default="" ma:fieldId="{70434fc7-033c-4e57-ab8d-bbc68a681202}" ma:sspId="c2a34957-f4c5-4396-b3a3-e9c9104dfe78" ma:termSetId="b68342b9-6e2b-4931-a484-1a7959c4cc5e" ma:anchorId="22d937c5-01b6-4e62-b5b6-8eb69e238476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ed09c8cd-c912-4a12-8baa-03cf1b09fb83}" ma:internalName="TaxCatchAll" ma:showField="CatchAllData" ma:web="bfe21e60-376f-41bb-a090-c79f442ee6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5" nillable="true" ma:taxonomy="true" ma:internalName="TaxKeywordTaxHTField" ma:taxonomyFieldName="TaxKeyword" ma:displayName="Ondernemingstrefwoorden" ma:readOnly="false" ma:fieldId="{23f27201-bee3-471e-b2e7-b64fd8b7ca38}" ma:taxonomyMulti="true" ma:sspId="c2a34957-f4c5-4396-b3a3-e9c9104dfe7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16" nillable="true" ma:displayName="Taxonomy Catch All Column1" ma:description="" ma:hidden="true" ma:list="{ed09c8cd-c912-4a12-8baa-03cf1b09fb83}" ma:internalName="TaxCatchAllLabel" ma:readOnly="true" ma:showField="CatchAllDataLabel" ma:web="bfe21e60-376f-41bb-a090-c79f442ee6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def070ebe9c40fc9dddf3406c07aae0" ma:index="17" ma:taxonomy="true" ma:internalName="kdef070ebe9c40fc9dddf3406c07aae0" ma:taxonomyFieldName="Vertrouwelijkheid" ma:displayName="Vertrouwelijkheid" ma:default="2;#Intern|8a639747-e233-49a8-819f-e74cd9528f9e" ma:fieldId="{4def070e-be9c-40fc-9ddd-f3406c07aae0}" ma:sspId="c2a34957-f4c5-4396-b3a3-e9c9104dfe78" ma:termSetId="b68342b9-6e2b-4931-a484-1a7959c4cc5e" ma:anchorId="6ff81b90-2b67-4823-942c-8963ea8a50d5" ma:open="false" ma:isKeyword="false">
      <xsd:complexType>
        <xsd:sequence>
          <xsd:element ref="pc:Terms" minOccurs="0" maxOccurs="1"/>
        </xsd:sequence>
      </xsd:complex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W_x0040_chtw0rd_x0021_" ma:index="23" nillable="true" ma:displayName="Label" ma:format="Dropdown" ma:internalName="W_x0040_chtw0rd_x0021_" ma:readOnly="false">
      <xsd:simpleType>
        <xsd:restriction base="dms:Choice">
          <xsd:enumeration value="Beheer"/>
          <xsd:enumeration value="Interface"/>
          <xsd:enumeration value="Opleiding"/>
          <xsd:enumeration value="Ontwerp"/>
          <xsd:enumeration value="Rapportages"/>
          <xsd:enumeration value="Overig"/>
        </xsd:restriction>
      </xsd:simpleType>
    </xsd:element>
    <xsd:element name="ICT-Plaza_x0020_Datum_x0020_revisie" ma:index="24" ma:displayName="ICT-Plaza Datum revisie" ma:format="DateOnly" ma:internalName="ICT_x002d_Plaza_x0020_Datum_x0020_revisi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d5b96-6e63-4d48-a9a3-06deb9700c07" elementFormDefault="qualified">
    <xsd:import namespace="http://schemas.microsoft.com/office/2006/documentManagement/types"/>
    <xsd:import namespace="http://schemas.microsoft.com/office/infopath/2007/PartnerControls"/>
    <xsd:element name="Document_x0020_Versie" ma:index="22" ma:displayName="Document Versie" ma:default="0.0" ma:internalName="Document_x0020_Versi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oudstype"/>
        <xsd:element ref="dc:title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KeywordTaxHTField xmlns="feef5865-a982-42aa-8640-9d4286765e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PIADD</TermName>
          <TermId xmlns="http://schemas.microsoft.com/office/infopath/2007/PartnerControls">f96095d7-d6ea-4178-9b8c-daccb07bfc72</TermId>
        </TermInfo>
      </Terms>
    </TaxKeywordTaxHTField>
    <Document_x0020_Versie xmlns="3a7d5b96-6e63-4d48-a9a3-06deb9700c07">1.36</Document_x0020_Versie>
    <ICT-Plaza_x0020_Datum_x0020_revisie xmlns="feef5865-a982-42aa-8640-9d4286765ef6">2018-03-01T08:00:00+00:00</ICT-Plaza_x0020_Datum_x0020_revisie>
    <g14ccd2c8a8a47bca7ce5b34bb30a015 xmlns="feef5865-a982-42aa-8640-9d4286765e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Definitief</TermName>
          <TermId xmlns="http://schemas.microsoft.com/office/infopath/2007/PartnerControls">3fb17971-961c-459d-b6f7-fdc3141cdb1a</TermId>
        </TermInfo>
      </Terms>
    </g14ccd2c8a8a47bca7ce5b34bb30a015>
    <TaxCatchAll xmlns="feef5865-a982-42aa-8640-9d4286765ef6">
      <Value>12</Value>
      <Value>17</Value>
      <Value>2</Value>
      <Value>1</Value>
      <Value>89</Value>
    </TaxCatchAll>
    <n0434fc7033c4e57ab8dbbc68a681202 xmlns="feef5865-a982-42aa-8640-9d4286765e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Afhandelscenario</TermName>
          <TermId xmlns="http://schemas.microsoft.com/office/infopath/2007/PartnerControls">75f0b45c-7e5a-4491-a165-b62460f3adc2</TermId>
        </TermInfo>
      </Terms>
    </n0434fc7033c4e57ab8dbbc68a681202>
    <W_x0040_chtw0rd_x0021_ xmlns="feef5865-a982-42aa-8640-9d4286765ef6">Beheer</W_x0040_chtw0rd_x0021_>
    <kdef070ebe9c40fc9dddf3406c07aae0 xmlns="feef5865-a982-42aa-8640-9d4286765e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</TermName>
          <TermId xmlns="http://schemas.microsoft.com/office/infopath/2007/PartnerControls">8a639747-e233-49a8-819f-e74cd9528f9e</TermId>
        </TermInfo>
      </Terms>
    </kdef070ebe9c40fc9dddf3406c07aae0>
    <Eigenaar xmlns="feef5865-a982-42aa-8640-9d4286765ef6">
      <UserInfo>
        <DisplayName>Willigenburg, C (Kees)</DisplayName>
        <AccountId>544</AccountId>
        <AccountType/>
      </UserInfo>
    </Eigenaar>
    <_dlc_DocId xmlns="feef5865-a982-42aa-8640-9d4286765ef6">ICTPLAZA-1100640027-36</_dlc_DocId>
    <_dlc_DocIdUrl xmlns="feef5865-a982-42aa-8640-9d4286765ef6">
      <Url>https://prorailbv.sharepoint.com/sites/ictplaza/diensten/PIADD/_layouts/15/DocIdRedir.aspx?ID=ICTPLAZA-1100640027-36</Url>
      <Description>ICTPLAZA-1100640027-36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2a34957-f4c5-4396-b3a3-e9c9104dfe78" ContentTypeId="0x010100C0B9283FC7311C488917E5A9876B01FD0096712A49BDEB274AA9B53217B2A049200101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BEF2E5-EB44-4942-A0BE-439053CC2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f5865-a982-42aa-8640-9d4286765ef6"/>
    <ds:schemaRef ds:uri="3a7d5b96-6e63-4d48-a9a3-06deb9700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308888-3805-4FF2-AF06-126688D0933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a7d5b96-6e63-4d48-a9a3-06deb9700c07"/>
    <ds:schemaRef ds:uri="feef5865-a982-42aa-8640-9d4286765ef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A6B43D-E4D5-4DE7-8207-104D05D1DD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867969C-53A0-4E2A-9D40-F256059580F0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92027537-FBAB-4E17-B6C7-D1E79E2101B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Acceptatie</vt:lpstr>
      <vt:lpstr>Productie</vt:lpstr>
      <vt:lpstr>INFRA</vt:lpstr>
    </vt:vector>
  </TitlesOfParts>
  <Company>ProRail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PIADD_overzicht_Servers_en_Hardware</dc:title>
  <dc:creator>winfried.deheiden</dc:creator>
  <cp:keywords>PIADD</cp:keywords>
  <cp:lastModifiedBy>kees.willigenburg</cp:lastModifiedBy>
  <cp:lastPrinted>2013-12-06T22:54:26Z</cp:lastPrinted>
  <dcterms:created xsi:type="dcterms:W3CDTF">2012-09-10T14:55:02Z</dcterms:created>
  <dcterms:modified xsi:type="dcterms:W3CDTF">2017-08-25T07:10:03Z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0x010100C0B9283FC7311C488917E5A9876B01FD0096712A49BDEB274AA9B53217B2A049200101006B58B92C82FD3449906BDF1FFCC2A769</vt:lpwstr>
  </property>
  <property fmtid="{D5CDD505-2E9C-101B-9397-08002B2CF9AE}" pid="3" name="k44ef4d7e0c746a38c1747275d351fc2">
    <vt:lpwstr>SL00|3ebfef6a-68be-495d-a741-94fc00247443</vt:lpwstr>
  </property>
  <property fmtid="{D5CDD505-2E9C-101B-9397-08002B2CF9AE}" pid="4" name="_dlc_DocIdItemGuid">
    <vt:lpwstr>6f71e0cf-8323-403e-a5da-ff0cad889047</vt:lpwstr>
  </property>
  <property fmtid="{D5CDD505-2E9C-101B-9397-08002B2CF9AE}" pid="5" name="Vertrouwelijkheid">
    <vt:lpwstr>2;#Intern|8a639747-e233-49a8-819f-e74cd9528f9e</vt:lpwstr>
  </property>
  <property fmtid="{D5CDD505-2E9C-101B-9397-08002B2CF9AE}" pid="6" name="TaxKeyword">
    <vt:lpwstr>89;#PIADD|f96095d7-d6ea-4178-9b8c-daccb07bfc72</vt:lpwstr>
  </property>
  <property fmtid="{D5CDD505-2E9C-101B-9397-08002B2CF9AE}" pid="7" name="pfc1de68b0bc4286a25a1f006370b9c9">
    <vt:lpwstr/>
  </property>
  <property fmtid="{D5CDD505-2E9C-101B-9397-08002B2CF9AE}" pid="8" name="Type document">
    <vt:lpwstr>17;#Afhandelscenario|75f0b45c-7e5a-4491-a165-b62460f3adc2</vt:lpwstr>
  </property>
  <property fmtid="{D5CDD505-2E9C-101B-9397-08002B2CF9AE}" pid="9" name="Verantwoordelijke afdeling">
    <vt:lpwstr/>
  </property>
  <property fmtid="{D5CDD505-2E9C-101B-9397-08002B2CF9AE}" pid="10" name="Documentstatus">
    <vt:lpwstr>12;#Definitief|3fb17971-961c-459d-b6f7-fdc3141cdb1a</vt:lpwstr>
  </property>
  <property fmtid="{D5CDD505-2E9C-101B-9397-08002B2CF9AE}" pid="11" name="Handeling">
    <vt:lpwstr>1;#SL00|3ebfef6a-68be-495d-a741-94fc00247443</vt:lpwstr>
  </property>
</Properties>
</file>