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465" windowWidth="20730" windowHeight="11760"/>
  </bookViews>
  <sheets>
    <sheet name="Prijzenblad GAD-ERP-PAB" sheetId="3" r:id="rId1"/>
  </sheets>
  <calcPr calcId="145621" concurrentCalc="0"/>
  <extLst>
    <ext xmlns:mx="http://schemas.microsoft.com/office/mac/excel/2008/main" uri="{7523E5D3-25F3-A5E0-1632-64F254C22452}">
      <mx:ArchID Flags="2"/>
    </ex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9" i="3" l="1"/>
  <c r="L10" i="3"/>
  <c r="L11" i="3"/>
  <c r="M12" i="3"/>
  <c r="M5" i="3"/>
  <c r="M6" i="3"/>
  <c r="K15" i="3"/>
  <c r="L15" i="3"/>
  <c r="K16" i="3"/>
  <c r="L16" i="3"/>
  <c r="K17" i="3"/>
  <c r="L17" i="3"/>
  <c r="L21" i="3"/>
  <c r="L22" i="3"/>
  <c r="M23" i="3"/>
  <c r="K26" i="3"/>
  <c r="L26" i="3"/>
  <c r="K27" i="3"/>
  <c r="L27" i="3"/>
  <c r="K29" i="3"/>
  <c r="L29" i="3"/>
  <c r="K31" i="3"/>
  <c r="L31" i="3"/>
  <c r="L33" i="3"/>
  <c r="M34" i="3"/>
  <c r="M36" i="3"/>
  <c r="D22" i="3"/>
  <c r="F22" i="3"/>
  <c r="G22" i="3"/>
  <c r="H22" i="3"/>
  <c r="I22" i="3"/>
  <c r="J22" i="3"/>
</calcChain>
</file>

<file path=xl/sharedStrings.xml><?xml version="1.0" encoding="utf-8"?>
<sst xmlns="http://schemas.openxmlformats.org/spreadsheetml/2006/main" count="89" uniqueCount="62">
  <si>
    <t>Beoordeling en begroting prijselementen</t>
  </si>
  <si>
    <t>Uitgangspunten:</t>
  </si>
  <si>
    <t>Aantal huishoudens, bewoners, medewerkers zoals opgenomen in de aanbesteding waarbij rekening gehouden wordt met natuurlijke groei van het verzorgingsgebied</t>
  </si>
  <si>
    <t>De inzet van medewerkers / consultants van de opdrachtnemer waarbij de GAD zoveel mogelijk wordt ontzorgd.</t>
  </si>
  <si>
    <t>Subtotaal</t>
  </si>
  <si>
    <t xml:space="preserve"> Subtotaal</t>
  </si>
  <si>
    <t>B. Onderdeel (ingebruikname)</t>
  </si>
  <si>
    <t xml:space="preserve">De handhelds zijn bedoeld voor containerbeheer MC's met behulp van barcode en chip. Handheld zal in afstemming met de opdrachtnemer worden aangeschaft. </t>
  </si>
  <si>
    <t>Totaalkosten:</t>
  </si>
  <si>
    <t>A. Onderdeel (functionaliteiten en analyses)</t>
  </si>
  <si>
    <r>
      <t xml:space="preserve">Het aantal medewerkers werkzaam in verschillende functies. Opleiding tijdens kantooruren on site, waarbij rekening gehouden wordt met beschikbaarheid van </t>
    </r>
    <r>
      <rPr>
        <sz val="11"/>
        <color theme="1"/>
        <rFont val="Calibri"/>
        <family val="2"/>
        <scheme val="minor"/>
      </rPr>
      <t>medewerkers (werk gaat door).</t>
    </r>
  </si>
  <si>
    <t>0-100</t>
  </si>
  <si>
    <t>100-200</t>
  </si>
  <si>
    <t>200-300</t>
  </si>
  <si>
    <t>300-400</t>
  </si>
  <si>
    <r>
      <t xml:space="preserve">De voertuiguitrusting is gericht op </t>
    </r>
    <r>
      <rPr>
        <sz val="11"/>
        <color theme="1"/>
        <rFont val="Calibri"/>
        <family val="2"/>
        <scheme val="minor"/>
      </rPr>
      <t>containerbeheer en prestatiemetingen. Voertuiguitrusting zal in afstemming met de opdrachtnemer worden aangeschaft. Voertuiguitrusting voor navigatie (Jewel) valt buiten deze levering)</t>
    </r>
  </si>
  <si>
    <t>Verzorgen van diverse mailings met tags, inclusief bijwerken autorisatiebestanden in beheersysteem en verwerken onbestelbare post. Mailings zijn gekoppeld aan de ingebruikname van 1 of meerdere verzamelcontainers met toegangssystemen.</t>
  </si>
  <si>
    <t>Contractduur: 5 jaar met optie tot verlenging 2x 1 jaar</t>
  </si>
  <si>
    <t>jaarkosten</t>
  </si>
  <si>
    <t>prijs per stuk</t>
  </si>
  <si>
    <t>C.1. Onderdeel (koppelingen)</t>
  </si>
  <si>
    <t>C.2. Onderdeel (koppelingen)</t>
  </si>
  <si>
    <t>D.1. Onderdeel (hardware)</t>
  </si>
  <si>
    <t>D.2. Onderdeel (hardware)</t>
  </si>
  <si>
    <t>De benodigde koppelingen met Jewel, Welvaarts, handhelds, voertuiguitrustingen, toegangssystemen, etc. zoals genoemd in de aanbesteding</t>
  </si>
  <si>
    <t xml:space="preserve">staffel </t>
  </si>
  <si>
    <t>Uitgangspunten: (cumulatieve staffel)</t>
  </si>
  <si>
    <r>
      <rPr>
        <b/>
        <sz val="12"/>
        <color theme="1"/>
        <rFont val="Calibri"/>
        <family val="2"/>
        <scheme val="minor"/>
      </rPr>
      <t>Licentiekosten</t>
    </r>
    <r>
      <rPr>
        <sz val="12"/>
        <color theme="1"/>
        <rFont val="Calibri"/>
        <family val="2"/>
        <scheme val="minor"/>
      </rPr>
      <t xml:space="preserve"> </t>
    </r>
    <r>
      <rPr>
        <sz val="11"/>
        <color theme="1"/>
        <rFont val="Calibri"/>
        <family val="2"/>
        <scheme val="minor"/>
      </rPr>
      <t xml:space="preserve">/ gebruiksrecht (voor het ERP-systeem en het beheersysteem van de OVC-toegangs- en vulgraadsystemen incl. prognose en OVC-planningsdeel) </t>
    </r>
  </si>
  <si>
    <r>
      <rPr>
        <b/>
        <sz val="12"/>
        <color theme="1"/>
        <rFont val="Calibri"/>
        <family val="2"/>
        <scheme val="minor"/>
      </rPr>
      <t>Inrichtingskosten</t>
    </r>
    <r>
      <rPr>
        <sz val="11"/>
        <color theme="1"/>
        <rFont val="Calibri"/>
        <family val="2"/>
        <scheme val="minor"/>
      </rPr>
      <t xml:space="preserve"> (voor het maken en onderhouden van alle benodigde koppelingen met OVC toegangs-, OVC vulgraad- en OVC weegsystemen, voertuiguitrustingen, handhelds, weegbrug)  </t>
    </r>
  </si>
  <si>
    <r>
      <rPr>
        <b/>
        <sz val="12"/>
        <color theme="1"/>
        <rFont val="Calibri"/>
        <family val="2"/>
        <scheme val="minor"/>
      </rPr>
      <t xml:space="preserve">Implementatiekosten </t>
    </r>
    <r>
      <rPr>
        <sz val="11"/>
        <color theme="1"/>
        <rFont val="Calibri"/>
        <family val="2"/>
        <scheme val="minor"/>
      </rPr>
      <t>(m.b.t. alle onderdelen hard- en software van onderliggende aanbesteding)</t>
    </r>
  </si>
  <si>
    <r>
      <rPr>
        <b/>
        <sz val="12"/>
        <color theme="1"/>
        <rFont val="Calibri"/>
        <family val="2"/>
        <scheme val="minor"/>
      </rPr>
      <t>Opleidingskosten</t>
    </r>
    <r>
      <rPr>
        <b/>
        <sz val="14"/>
        <color theme="1"/>
        <rFont val="Calibri"/>
        <family val="2"/>
        <scheme val="minor"/>
      </rPr>
      <t xml:space="preserve"> </t>
    </r>
    <r>
      <rPr>
        <sz val="11"/>
        <color theme="1"/>
        <rFont val="Calibri"/>
        <family val="2"/>
        <scheme val="minor"/>
      </rPr>
      <t>(m.b.t. alle betrokken medewerkers en het gebruik van alle geleverde hard- en software)</t>
    </r>
  </si>
  <si>
    <r>
      <rPr>
        <b/>
        <sz val="12"/>
        <color theme="1"/>
        <rFont val="Calibri"/>
        <family val="2"/>
        <scheme val="minor"/>
      </rPr>
      <t>Datacommunicatie voor toegangssystemen</t>
    </r>
    <r>
      <rPr>
        <sz val="12"/>
        <color theme="1"/>
        <rFont val="Calibri"/>
        <family val="2"/>
        <scheme val="minor"/>
      </rPr>
      <t xml:space="preserve"> </t>
    </r>
    <r>
      <rPr>
        <sz val="11"/>
        <color theme="1"/>
        <rFont val="Calibri"/>
        <family val="2"/>
        <scheme val="minor"/>
      </rPr>
      <t>(abonnementskosten en databundels benodigd voor alle noodzakelijke datacommunicatie)</t>
    </r>
  </si>
  <si>
    <r>
      <rPr>
        <b/>
        <sz val="12"/>
        <color theme="1"/>
        <rFont val="Calibri"/>
        <family val="2"/>
        <scheme val="minor"/>
      </rPr>
      <t>Datacommunicatie voor toegangssystemen incl 1/2 gekoppelde vulgraadsystemen</t>
    </r>
    <r>
      <rPr>
        <sz val="11"/>
        <color theme="1"/>
        <rFont val="Calibri"/>
        <family val="2"/>
        <scheme val="minor"/>
      </rPr>
      <t xml:space="preserve"> (abonnementskosten en databundels benodigd voor alle noodzakelijke datacommunicatie)</t>
    </r>
  </si>
  <si>
    <r>
      <rPr>
        <b/>
        <sz val="12"/>
        <color theme="1"/>
        <rFont val="Calibri"/>
        <family val="2"/>
        <scheme val="minor"/>
      </rPr>
      <t>Datacommunicatie voor solo vulgraadsensoren</t>
    </r>
    <r>
      <rPr>
        <sz val="11"/>
        <color theme="1"/>
        <rFont val="Calibri"/>
        <family val="2"/>
        <scheme val="minor"/>
      </rPr>
      <t xml:space="preserve"> (abonnementskosten en databundels benodigd voor alle noodzakelijke datacommunicatie)</t>
    </r>
  </si>
  <si>
    <r>
      <rPr>
        <b/>
        <sz val="12"/>
        <color theme="1"/>
        <rFont val="Calibri"/>
        <family val="2"/>
        <scheme val="minor"/>
      </rPr>
      <t>Datacommunicatie voor handhelds</t>
    </r>
    <r>
      <rPr>
        <sz val="11"/>
        <color theme="1"/>
        <rFont val="Calibri"/>
        <family val="2"/>
        <scheme val="minor"/>
      </rPr>
      <t xml:space="preserve"> (abonnementskosten en databundels benodigd voor alle noodzakelijke datacommunicatie)</t>
    </r>
  </si>
  <si>
    <r>
      <rPr>
        <b/>
        <sz val="12"/>
        <color theme="1"/>
        <rFont val="Calibri"/>
        <family val="2"/>
        <scheme val="minor"/>
      </rPr>
      <t>Datacommunicatie voor voertuigen</t>
    </r>
    <r>
      <rPr>
        <sz val="11"/>
        <color theme="1"/>
        <rFont val="Calibri"/>
        <family val="2"/>
        <scheme val="minor"/>
      </rPr>
      <t xml:space="preserve"> (abonnementskosten en databundels benodigd voor alle noodzakelijke datacommunicatie)</t>
    </r>
  </si>
  <si>
    <r>
      <rPr>
        <b/>
        <sz val="12"/>
        <color theme="1"/>
        <rFont val="Calibri"/>
        <family val="2"/>
        <scheme val="minor"/>
      </rPr>
      <t>Levering toegangssystemen</t>
    </r>
    <r>
      <rPr>
        <sz val="11"/>
        <color theme="1"/>
        <rFont val="Calibri"/>
        <family val="2"/>
        <scheme val="minor"/>
      </rPr>
      <t xml:space="preserve"> (inclusief slot, stroomvoorziening, aansluitkabels en datacom-systeem) 5 jaar gegarandeerd</t>
    </r>
  </si>
  <si>
    <r>
      <rPr>
        <b/>
        <sz val="12"/>
        <color theme="1"/>
        <rFont val="Calibri"/>
        <family val="2"/>
        <scheme val="minor"/>
      </rPr>
      <t>Levering vulgraadsensoren voor koppeling aan toegangssysteem</t>
    </r>
    <r>
      <rPr>
        <sz val="11"/>
        <color theme="1"/>
        <rFont val="Calibri"/>
        <family val="2"/>
        <scheme val="minor"/>
      </rPr>
      <t xml:space="preserve"> (inclusief  aansluitkabels) 5 jaar gegarandeerd</t>
    </r>
  </si>
  <si>
    <r>
      <rPr>
        <b/>
        <sz val="12"/>
        <color theme="1"/>
        <rFont val="Calibri"/>
        <family val="2"/>
        <scheme val="minor"/>
      </rPr>
      <t xml:space="preserve">Levering vulgraadsensoren voor sologebruik </t>
    </r>
    <r>
      <rPr>
        <sz val="11"/>
        <color theme="1"/>
        <rFont val="Calibri"/>
        <family val="2"/>
        <scheme val="minor"/>
      </rPr>
      <t>(inclusief  aansluitkabels, en gecombineerde  stroomvoorziening voor 5 jaar en datacom-systeem)</t>
    </r>
  </si>
  <si>
    <r>
      <rPr>
        <b/>
        <sz val="12"/>
        <color theme="1"/>
        <rFont val="Calibri"/>
        <family val="2"/>
        <scheme val="minor"/>
      </rPr>
      <t xml:space="preserve">Levering toegangstags </t>
    </r>
    <r>
      <rPr>
        <sz val="11"/>
        <color theme="1"/>
        <rFont val="Calibri"/>
        <family val="2"/>
        <scheme val="minor"/>
      </rPr>
      <t>(voorzien van GAD-logo en afleesbaar tagnummer)</t>
    </r>
  </si>
  <si>
    <t>Verzorgen mailing toegangstags</t>
  </si>
  <si>
    <t>&gt; 400</t>
  </si>
  <si>
    <t>Staffelprijzen zijn stukprijzen (per maand) geldende 
voor het aantal datalijnen dat in het betreffende jaar in gebruik zijn. Elke staffel kent een eigen wegingspercentage op basis van een verwachte afname. De weging van de staffels is derhalve gebaseerd op de verdeling van de aantallen te verwachten af te nemen datalijnen over de staffels per jaar.
Aan de verwachte aantallen kunnen geen rechten worden ontleend.</t>
  </si>
  <si>
    <t>prijs per stuk 
 per maand</t>
  </si>
  <si>
    <t>eenmalige
 kosten</t>
  </si>
  <si>
    <t>tarief per maand</t>
  </si>
  <si>
    <t>&gt; 200</t>
  </si>
  <si>
    <t>&gt;20.000</t>
  </si>
  <si>
    <t>0-1.000</t>
  </si>
  <si>
    <t>1.000-2.500</t>
  </si>
  <si>
    <t>2.500-5.000</t>
  </si>
  <si>
    <t>5.000-10.000</t>
  </si>
  <si>
    <t>10.000-20.000</t>
  </si>
  <si>
    <t>Totalen</t>
  </si>
  <si>
    <t>sub Totalen</t>
  </si>
  <si>
    <t>idem</t>
  </si>
  <si>
    <t>Aan de verwachte aantallen kunnen geen rechten worden ontleend.</t>
  </si>
  <si>
    <t xml:space="preserve">idem voor vulgraadsensoren voor koppeling aan toegangssysteem </t>
  </si>
  <si>
    <t>Staffelprijzen zijn stukprijzen geldende voor het aantal te leveren toegangssystemen dat in het betreffende jaar in gebruik zijn. Elke staffel kent een eigen wegingspercentage op basis van een verwachte afname. De weging van de staffels is derhalve gebaseerd op de verdeling van de aantallen te verwachten af te nemen datalijnen over de staffels per jaar. Aan de verwachte aantallen kunnen geen rechten worden ontleend.</t>
  </si>
  <si>
    <t>fictieve prijs staffel</t>
  </si>
  <si>
    <r>
      <t>Staffelprijzen zijn stukprijzen geldende voor het aantal te leveren toegangstags (</t>
    </r>
    <r>
      <rPr>
        <u/>
        <sz val="11"/>
        <color theme="1"/>
        <rFont val="Calibri"/>
        <family val="2"/>
        <scheme val="minor"/>
      </rPr>
      <t>uitvoering druppelvormig</t>
    </r>
    <r>
      <rPr>
        <sz val="11"/>
        <color theme="1"/>
        <rFont val="Calibri"/>
        <family val="2"/>
        <scheme val="minor"/>
      </rPr>
      <t>) die in het betreffende jaar in gebruik worden genomen. Elke staffel kent een eigen wegingspercentage op basis van een verwachte afname. De weging van de staffels is derhalve gebaseerd op de verdeling van de aantallen te verwachten af te nemen datalijnen over de staffels per jaar. Aan de verwachte aantallen kunnen geen rechten worden ontleend.</t>
    </r>
  </si>
  <si>
    <r>
      <t>idem 
Een</t>
    </r>
    <r>
      <rPr>
        <b/>
        <sz val="11"/>
        <color theme="1"/>
        <rFont val="Calibri"/>
        <family val="2"/>
        <scheme val="minor"/>
      </rPr>
      <t xml:space="preserve"> </t>
    </r>
    <r>
      <rPr>
        <sz val="11"/>
        <color theme="1"/>
        <rFont val="Calibri"/>
        <family val="2"/>
        <scheme val="minor"/>
      </rPr>
      <t xml:space="preserve">deel van de geleverde vulgraadsystemen wordt aangesloten op een toegangssysteem. De overige systemen zijn stand alone. </t>
    </r>
  </si>
</sst>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 &quot;€&quot;\ * #,##0.00_ ;_ &quot;€&quot;\ * \-#,##0.00_ ;_ &quot;€&quot;\ * &quot;-&quot;??_ ;_ @_ "/>
    <numFmt numFmtId="164" formatCode="_(* #,##0.00_);_(* \(#,##0.00\);_(* &quot;-&quot;??_);_(@_)"/>
    <numFmt numFmtId="165" formatCode="_(* #,##0_);_(* \(#,##0\);_(* &quot;-&quot;??_);_(@_)"/>
    <numFmt numFmtId="166" formatCode="&quot;€&quot;\ #,##0.00"/>
  </numFmts>
  <fonts count="15"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b/>
      <sz val="16"/>
      <color theme="1"/>
      <name val="Calibri"/>
      <family val="2"/>
      <scheme val="minor"/>
    </font>
    <font>
      <b/>
      <sz val="12"/>
      <color theme="1"/>
      <name val="Calibri"/>
      <family val="2"/>
      <scheme val="minor"/>
    </font>
    <font>
      <b/>
      <i/>
      <sz val="11"/>
      <color theme="1"/>
      <name val="Calibri"/>
      <scheme val="minor"/>
    </font>
    <font>
      <i/>
      <sz val="11"/>
      <color theme="1"/>
      <name val="Calibri"/>
      <scheme val="minor"/>
    </font>
    <font>
      <i/>
      <sz val="11"/>
      <color theme="1"/>
      <name val="Calibri"/>
      <family val="2"/>
      <scheme val="minor"/>
    </font>
    <font>
      <b/>
      <sz val="14"/>
      <color theme="1"/>
      <name val="Calibri"/>
      <family val="2"/>
      <scheme val="minor"/>
    </font>
    <font>
      <sz val="12"/>
      <color theme="1"/>
      <name val="Calibri"/>
      <family val="2"/>
      <scheme val="minor"/>
    </font>
    <font>
      <b/>
      <i/>
      <sz val="11"/>
      <color theme="1"/>
      <name val="Calibri"/>
      <family val="2"/>
      <scheme val="minor"/>
    </font>
    <font>
      <sz val="11"/>
      <name val="Calibri"/>
      <family val="2"/>
      <scheme val="minor"/>
    </font>
    <font>
      <u/>
      <sz val="11"/>
      <color theme="1"/>
      <name val="Calibri"/>
      <family val="2"/>
      <scheme val="minor"/>
    </font>
    <font>
      <b/>
      <i/>
      <sz val="12"/>
      <color theme="1"/>
      <name val="Calibri"/>
      <family val="2"/>
      <scheme val="minor"/>
    </font>
  </fonts>
  <fills count="10">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1" tint="0.499984740745262"/>
        <bgColor indexed="64"/>
      </patternFill>
    </fill>
    <fill>
      <patternFill patternType="solid">
        <fgColor theme="0" tint="-0.249977111117893"/>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9" tint="0.59999389629810485"/>
        <bgColor indexed="64"/>
      </patternFill>
    </fill>
  </fills>
  <borders count="33">
    <border>
      <left/>
      <right/>
      <top/>
      <bottom/>
      <diagonal/>
    </border>
    <border>
      <left style="thin">
        <color auto="1"/>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style="medium">
        <color auto="1"/>
      </top>
      <bottom style="thin">
        <color auto="1"/>
      </bottom>
      <diagonal/>
    </border>
    <border>
      <left style="thin">
        <color auto="1"/>
      </left>
      <right/>
      <top style="thin">
        <color auto="1"/>
      </top>
      <bottom style="thin">
        <color auto="1"/>
      </bottom>
      <diagonal/>
    </border>
    <border>
      <left style="thin">
        <color auto="1"/>
      </left>
      <right/>
      <top style="thin">
        <color auto="1"/>
      </top>
      <bottom/>
      <diagonal/>
    </border>
    <border>
      <left style="thin">
        <color auto="1"/>
      </left>
      <right/>
      <top style="medium">
        <color auto="1"/>
      </top>
      <bottom style="medium">
        <color auto="1"/>
      </bottom>
      <diagonal/>
    </border>
    <border>
      <left style="thin">
        <color auto="1"/>
      </left>
      <right/>
      <top/>
      <bottom style="thin">
        <color auto="1"/>
      </bottom>
      <diagonal/>
    </border>
    <border>
      <left style="thin">
        <color auto="1"/>
      </left>
      <right/>
      <top style="thin">
        <color auto="1"/>
      </top>
      <bottom style="medium">
        <color auto="1"/>
      </bottom>
      <diagonal/>
    </border>
    <border>
      <left style="medium">
        <color auto="1"/>
      </left>
      <right style="thin">
        <color auto="1"/>
      </right>
      <top/>
      <bottom/>
      <diagonal/>
    </border>
    <border>
      <left style="thin">
        <color auto="1"/>
      </left>
      <right style="thin">
        <color auto="1"/>
      </right>
      <top/>
      <bottom/>
      <diagonal/>
    </border>
    <border>
      <left style="thin">
        <color auto="1"/>
      </left>
      <right/>
      <top/>
      <bottom/>
      <diagonal/>
    </border>
    <border>
      <left style="thin">
        <color auto="1"/>
      </left>
      <right style="medium">
        <color auto="1"/>
      </right>
      <top/>
      <bottom/>
      <diagonal/>
    </border>
    <border>
      <left/>
      <right style="thin">
        <color auto="1"/>
      </right>
      <top style="medium">
        <color auto="1"/>
      </top>
      <bottom style="medium">
        <color auto="1"/>
      </bottom>
      <diagonal/>
    </border>
    <border>
      <left style="thin">
        <color auto="1"/>
      </left>
      <right/>
      <top/>
      <bottom style="medium">
        <color auto="1"/>
      </bottom>
      <diagonal/>
    </border>
    <border>
      <left/>
      <right style="thin">
        <color auto="1"/>
      </right>
      <top/>
      <bottom/>
      <diagonal/>
    </border>
    <border>
      <left/>
      <right/>
      <top style="thin">
        <color auto="1"/>
      </top>
      <bottom style="medium">
        <color auto="1"/>
      </bottom>
      <diagonal/>
    </border>
  </borders>
  <cellStyleXfs count="3">
    <xf numFmtId="0" fontId="0" fillId="0" borderId="0"/>
    <xf numFmtId="44" fontId="1" fillId="0" borderId="0" applyFont="0" applyFill="0" applyBorder="0" applyAlignment="0" applyProtection="0"/>
    <xf numFmtId="164" fontId="1" fillId="0" borderId="0" applyFont="0" applyFill="0" applyBorder="0" applyAlignment="0" applyProtection="0"/>
  </cellStyleXfs>
  <cellXfs count="170">
    <xf numFmtId="0" fontId="0" fillId="0" borderId="0" xfId="0"/>
    <xf numFmtId="0" fontId="3" fillId="2" borderId="0" xfId="0" applyFont="1" applyFill="1"/>
    <xf numFmtId="44" fontId="0" fillId="0" borderId="0" xfId="1" applyFont="1"/>
    <xf numFmtId="0" fontId="0" fillId="0" borderId="0" xfId="0" applyAlignment="1">
      <alignment wrapText="1"/>
    </xf>
    <xf numFmtId="44" fontId="0" fillId="0" borderId="1" xfId="1" applyFont="1" applyBorder="1"/>
    <xf numFmtId="0" fontId="0" fillId="0" borderId="1" xfId="0" applyBorder="1"/>
    <xf numFmtId="44" fontId="0" fillId="0" borderId="1" xfId="1" applyFont="1" applyBorder="1" applyAlignment="1">
      <alignment vertical="center"/>
    </xf>
    <xf numFmtId="0" fontId="5" fillId="0" borderId="5" xfId="0" applyFont="1" applyBorder="1" applyAlignment="1">
      <alignment wrapText="1"/>
    </xf>
    <xf numFmtId="0" fontId="0" fillId="0" borderId="6" xfId="0" applyBorder="1" applyAlignment="1">
      <alignment wrapText="1"/>
    </xf>
    <xf numFmtId="0" fontId="0" fillId="0" borderId="5" xfId="0" applyBorder="1" applyAlignment="1">
      <alignment vertical="center" wrapText="1"/>
    </xf>
    <xf numFmtId="0" fontId="0" fillId="0" borderId="6" xfId="0" applyBorder="1" applyAlignment="1">
      <alignment vertical="center" wrapText="1"/>
    </xf>
    <xf numFmtId="44" fontId="0" fillId="0" borderId="11" xfId="1" applyFont="1" applyBorder="1" applyAlignment="1">
      <alignment vertical="center"/>
    </xf>
    <xf numFmtId="0" fontId="4" fillId="2" borderId="2" xfId="0" applyFont="1" applyFill="1" applyBorder="1" applyAlignment="1"/>
    <xf numFmtId="44" fontId="0" fillId="2" borderId="3" xfId="1" applyFont="1" applyFill="1" applyBorder="1"/>
    <xf numFmtId="0" fontId="0" fillId="2" borderId="3" xfId="0" applyFill="1" applyBorder="1"/>
    <xf numFmtId="0" fontId="0" fillId="2" borderId="4" xfId="0" applyFill="1" applyBorder="1" applyAlignment="1">
      <alignment wrapText="1"/>
    </xf>
    <xf numFmtId="0" fontId="5" fillId="0" borderId="13" xfId="0" applyFont="1" applyBorder="1" applyAlignment="1">
      <alignment wrapText="1"/>
    </xf>
    <xf numFmtId="44" fontId="0" fillId="0" borderId="14" xfId="1" applyFont="1" applyBorder="1"/>
    <xf numFmtId="0" fontId="0" fillId="0" borderId="14" xfId="0" applyBorder="1"/>
    <xf numFmtId="0" fontId="0" fillId="0" borderId="15" xfId="0" applyBorder="1" applyAlignment="1">
      <alignment wrapText="1"/>
    </xf>
    <xf numFmtId="0" fontId="0" fillId="4" borderId="11" xfId="0" applyFill="1" applyBorder="1" applyAlignment="1">
      <alignment vertical="center"/>
    </xf>
    <xf numFmtId="44" fontId="0" fillId="4" borderId="1" xfId="0" applyNumberFormat="1" applyFill="1" applyBorder="1" applyAlignment="1">
      <alignment vertical="center"/>
    </xf>
    <xf numFmtId="44" fontId="0" fillId="4" borderId="11" xfId="1" applyFont="1" applyFill="1" applyBorder="1" applyAlignment="1">
      <alignment vertical="center"/>
    </xf>
    <xf numFmtId="0" fontId="0" fillId="4" borderId="1" xfId="0" applyFill="1" applyBorder="1" applyAlignment="1">
      <alignment vertical="center"/>
    </xf>
    <xf numFmtId="0" fontId="0" fillId="0" borderId="12" xfId="0" applyBorder="1" applyAlignment="1">
      <alignment vertical="top" wrapText="1"/>
    </xf>
    <xf numFmtId="0" fontId="0" fillId="0" borderId="6" xfId="0" applyBorder="1" applyAlignment="1">
      <alignment vertical="top" wrapText="1"/>
    </xf>
    <xf numFmtId="165" fontId="0" fillId="4" borderId="1" xfId="2" applyNumberFormat="1" applyFont="1" applyFill="1" applyBorder="1" applyAlignment="1">
      <alignment vertical="center"/>
    </xf>
    <xf numFmtId="0" fontId="0" fillId="0" borderId="10" xfId="0" applyFont="1" applyBorder="1" applyAlignment="1">
      <alignment vertical="center" wrapText="1"/>
    </xf>
    <xf numFmtId="0" fontId="0" fillId="0" borderId="5" xfId="0" applyFont="1" applyBorder="1" applyAlignment="1">
      <alignment vertical="center" wrapText="1"/>
    </xf>
    <xf numFmtId="0" fontId="0" fillId="0" borderId="5" xfId="0" applyFont="1" applyBorder="1" applyAlignment="1">
      <alignment horizontal="left" vertical="center" wrapText="1"/>
    </xf>
    <xf numFmtId="0" fontId="0" fillId="0" borderId="6" xfId="0" applyFont="1" applyBorder="1" applyAlignment="1">
      <alignment vertical="top" wrapText="1"/>
    </xf>
    <xf numFmtId="44" fontId="0" fillId="4" borderId="1" xfId="1" applyFont="1" applyFill="1" applyBorder="1" applyAlignment="1">
      <alignment vertical="center"/>
    </xf>
    <xf numFmtId="44" fontId="1" fillId="4" borderId="1" xfId="1" applyFont="1" applyFill="1" applyBorder="1" applyAlignment="1">
      <alignment vertical="center"/>
    </xf>
    <xf numFmtId="0" fontId="0" fillId="0" borderId="0" xfId="0" applyFill="1"/>
    <xf numFmtId="0" fontId="3" fillId="0" borderId="0" xfId="0" applyFont="1" applyFill="1"/>
    <xf numFmtId="0" fontId="3" fillId="5" borderId="7" xfId="0" applyFont="1" applyFill="1" applyBorder="1" applyAlignment="1">
      <alignment vertical="center" wrapText="1"/>
    </xf>
    <xf numFmtId="44" fontId="0" fillId="5" borderId="8" xfId="1" applyFont="1" applyFill="1" applyBorder="1" applyAlignment="1">
      <alignment vertical="center"/>
    </xf>
    <xf numFmtId="0" fontId="0" fillId="5" borderId="8" xfId="0" applyFill="1" applyBorder="1" applyAlignment="1">
      <alignment vertical="center"/>
    </xf>
    <xf numFmtId="44" fontId="3" fillId="5" borderId="8" xfId="0" applyNumberFormat="1" applyFont="1" applyFill="1" applyBorder="1" applyAlignment="1">
      <alignment vertical="center"/>
    </xf>
    <xf numFmtId="0" fontId="2" fillId="5" borderId="9" xfId="0" applyFont="1" applyFill="1" applyBorder="1" applyAlignment="1">
      <alignment vertical="center" wrapText="1"/>
    </xf>
    <xf numFmtId="0" fontId="0" fillId="0" borderId="6" xfId="0" applyFont="1" applyFill="1" applyBorder="1" applyAlignment="1">
      <alignment vertical="top" wrapText="1"/>
    </xf>
    <xf numFmtId="10" fontId="0" fillId="0" borderId="0" xfId="0" applyNumberFormat="1" applyFill="1"/>
    <xf numFmtId="0" fontId="8" fillId="0" borderId="14" xfId="0" applyFont="1" applyBorder="1"/>
    <xf numFmtId="0" fontId="0" fillId="0" borderId="0" xfId="0" applyAlignment="1">
      <alignment horizontal="center" vertical="center"/>
    </xf>
    <xf numFmtId="0" fontId="5" fillId="0" borderId="5" xfId="0" applyFont="1" applyBorder="1" applyAlignment="1">
      <alignment horizontal="left" vertical="center" wrapText="1"/>
    </xf>
    <xf numFmtId="0" fontId="0" fillId="2" borderId="19" xfId="0" applyFill="1" applyBorder="1"/>
    <xf numFmtId="0" fontId="0" fillId="0" borderId="20" xfId="0" applyBorder="1"/>
    <xf numFmtId="0" fontId="0" fillId="0" borderId="21" xfId="0" applyBorder="1"/>
    <xf numFmtId="44" fontId="0" fillId="0" borderId="23" xfId="1" applyFont="1" applyBorder="1" applyAlignment="1">
      <alignment vertical="center"/>
    </xf>
    <xf numFmtId="44" fontId="0" fillId="0" borderId="20" xfId="1" applyFont="1" applyBorder="1" applyAlignment="1">
      <alignment vertical="center"/>
    </xf>
    <xf numFmtId="44" fontId="0" fillId="0" borderId="20" xfId="1" applyFont="1" applyFill="1" applyBorder="1" applyAlignment="1">
      <alignment vertical="center"/>
    </xf>
    <xf numFmtId="0" fontId="0" fillId="0" borderId="0" xfId="0" applyFill="1" applyAlignment="1">
      <alignment vertical="top" wrapText="1"/>
    </xf>
    <xf numFmtId="44" fontId="0" fillId="4" borderId="1" xfId="1" applyFont="1" applyFill="1" applyBorder="1" applyAlignment="1">
      <alignment vertical="center" wrapText="1"/>
    </xf>
    <xf numFmtId="44" fontId="0" fillId="4" borderId="11" xfId="1" applyFont="1" applyFill="1" applyBorder="1" applyAlignment="1">
      <alignment vertical="center" wrapText="1"/>
    </xf>
    <xf numFmtId="0" fontId="3" fillId="2" borderId="25" xfId="0" applyFont="1" applyFill="1" applyBorder="1" applyAlignment="1">
      <alignment wrapText="1"/>
    </xf>
    <xf numFmtId="0" fontId="7" fillId="2" borderId="26" xfId="0" applyFont="1" applyFill="1" applyBorder="1" applyAlignment="1">
      <alignment vertical="center"/>
    </xf>
    <xf numFmtId="0" fontId="7" fillId="2" borderId="26" xfId="0" applyFont="1" applyFill="1" applyBorder="1" applyAlignment="1">
      <alignment horizontal="right" vertical="center"/>
    </xf>
    <xf numFmtId="44" fontId="11" fillId="2" borderId="27" xfId="0" applyNumberFormat="1" applyFont="1" applyFill="1" applyBorder="1" applyAlignment="1">
      <alignment horizontal="right" vertical="center"/>
    </xf>
    <xf numFmtId="0" fontId="7" fillId="2" borderId="28" xfId="0" applyFont="1" applyFill="1" applyBorder="1" applyAlignment="1">
      <alignment vertical="center" wrapText="1"/>
    </xf>
    <xf numFmtId="44" fontId="0" fillId="4" borderId="26" xfId="1" applyFont="1" applyFill="1" applyBorder="1" applyAlignment="1">
      <alignment horizontal="right" vertical="center"/>
    </xf>
    <xf numFmtId="0" fontId="0" fillId="2" borderId="5" xfId="0" applyFont="1" applyFill="1" applyBorder="1" applyAlignment="1">
      <alignment horizontal="left" vertical="center" wrapText="1"/>
    </xf>
    <xf numFmtId="44" fontId="1" fillId="2" borderId="1" xfId="1" applyFont="1" applyFill="1" applyBorder="1" applyAlignment="1">
      <alignment vertical="center"/>
    </xf>
    <xf numFmtId="44" fontId="0" fillId="2" borderId="1" xfId="1" applyFont="1" applyFill="1" applyBorder="1" applyAlignment="1">
      <alignment vertical="center"/>
    </xf>
    <xf numFmtId="44" fontId="0" fillId="2" borderId="1" xfId="2" applyNumberFormat="1" applyFont="1" applyFill="1" applyBorder="1" applyAlignment="1">
      <alignment vertical="center"/>
    </xf>
    <xf numFmtId="165" fontId="0" fillId="2" borderId="1" xfId="2" applyNumberFormat="1" applyFont="1" applyFill="1" applyBorder="1" applyAlignment="1">
      <alignment vertical="center"/>
    </xf>
    <xf numFmtId="44" fontId="0" fillId="2" borderId="20" xfId="1" applyFont="1" applyFill="1" applyBorder="1" applyAlignment="1">
      <alignment vertical="center"/>
    </xf>
    <xf numFmtId="0" fontId="0" fillId="2" borderId="6" xfId="0" applyFont="1" applyFill="1" applyBorder="1" applyAlignment="1">
      <alignment vertical="top" wrapText="1"/>
    </xf>
    <xf numFmtId="0" fontId="0" fillId="2" borderId="1" xfId="0" applyFill="1" applyBorder="1" applyAlignment="1">
      <alignment vertical="center"/>
    </xf>
    <xf numFmtId="0" fontId="0" fillId="2" borderId="6" xfId="0" applyFill="1" applyBorder="1" applyAlignment="1">
      <alignment vertical="top" wrapText="1"/>
    </xf>
    <xf numFmtId="0" fontId="3" fillId="0" borderId="0" xfId="0" applyFont="1" applyFill="1" applyAlignment="1">
      <alignment horizontal="center" vertical="center"/>
    </xf>
    <xf numFmtId="0" fontId="12" fillId="0" borderId="6" xfId="0" applyFont="1" applyBorder="1" applyAlignment="1">
      <alignment vertical="top" wrapText="1"/>
    </xf>
    <xf numFmtId="44" fontId="0" fillId="0" borderId="26" xfId="1" applyFont="1" applyFill="1" applyBorder="1" applyAlignment="1">
      <alignment vertical="center"/>
    </xf>
    <xf numFmtId="0" fontId="0" fillId="5" borderId="25" xfId="0" applyFill="1" applyBorder="1" applyAlignment="1">
      <alignment vertical="center" wrapText="1"/>
    </xf>
    <xf numFmtId="44" fontId="0" fillId="5" borderId="26" xfId="1" applyFont="1" applyFill="1" applyBorder="1" applyAlignment="1">
      <alignment vertical="center" wrapText="1"/>
    </xf>
    <xf numFmtId="44" fontId="0" fillId="5" borderId="26" xfId="1" applyFont="1" applyFill="1" applyBorder="1" applyAlignment="1">
      <alignment vertical="center"/>
    </xf>
    <xf numFmtId="165" fontId="0" fillId="5" borderId="26" xfId="2" applyNumberFormat="1" applyFont="1" applyFill="1" applyBorder="1" applyAlignment="1">
      <alignment vertical="center"/>
    </xf>
    <xf numFmtId="44" fontId="11" fillId="5" borderId="30" xfId="0" applyNumberFormat="1" applyFont="1" applyFill="1" applyBorder="1" applyAlignment="1">
      <alignment horizontal="right" vertical="center"/>
    </xf>
    <xf numFmtId="0" fontId="12" fillId="5" borderId="28" xfId="0" applyFont="1" applyFill="1" applyBorder="1" applyAlignment="1">
      <alignment vertical="top" wrapText="1"/>
    </xf>
    <xf numFmtId="0" fontId="0" fillId="0" borderId="26" xfId="0" applyFill="1" applyBorder="1" applyAlignment="1">
      <alignment vertical="center"/>
    </xf>
    <xf numFmtId="44" fontId="6" fillId="0" borderId="26" xfId="1" applyFont="1" applyFill="1" applyBorder="1" applyAlignment="1">
      <alignment vertical="center"/>
    </xf>
    <xf numFmtId="44" fontId="6" fillId="0" borderId="27" xfId="1" applyFont="1" applyFill="1" applyBorder="1" applyAlignment="1">
      <alignment vertical="center"/>
    </xf>
    <xf numFmtId="0" fontId="0" fillId="0" borderId="27" xfId="0" applyFill="1" applyBorder="1" applyAlignment="1">
      <alignment vertical="top" wrapText="1"/>
    </xf>
    <xf numFmtId="0" fontId="0" fillId="0" borderId="0" xfId="0" applyFill="1" applyBorder="1"/>
    <xf numFmtId="0" fontId="0" fillId="0" borderId="31" xfId="0" applyFill="1" applyBorder="1" applyAlignment="1">
      <alignment horizontal="left" vertical="center" wrapText="1" indent="1"/>
    </xf>
    <xf numFmtId="0" fontId="0" fillId="0" borderId="0" xfId="0" applyFill="1" applyBorder="1" applyAlignment="1">
      <alignment horizontal="center" vertical="center"/>
    </xf>
    <xf numFmtId="0" fontId="0" fillId="0" borderId="0" xfId="0" applyBorder="1" applyAlignment="1">
      <alignment horizontal="center" vertical="center"/>
    </xf>
    <xf numFmtId="0" fontId="0" fillId="0" borderId="0" xfId="0" applyBorder="1"/>
    <xf numFmtId="0" fontId="0" fillId="0" borderId="0" xfId="0" applyFill="1" applyBorder="1" applyAlignment="1">
      <alignment horizontal="left" vertical="center" wrapText="1" indent="1"/>
    </xf>
    <xf numFmtId="44" fontId="0" fillId="0" borderId="0" xfId="1" applyFont="1" applyFill="1" applyBorder="1" applyAlignment="1">
      <alignment vertical="center"/>
    </xf>
    <xf numFmtId="0" fontId="0" fillId="0" borderId="0" xfId="0" applyFill="1" applyBorder="1" applyAlignment="1">
      <alignment vertical="center"/>
    </xf>
    <xf numFmtId="44" fontId="6" fillId="0" borderId="0" xfId="1" applyFont="1" applyFill="1" applyBorder="1" applyAlignment="1">
      <alignment vertical="center"/>
    </xf>
    <xf numFmtId="0" fontId="0" fillId="0" borderId="0" xfId="0" applyFill="1" applyBorder="1" applyAlignment="1">
      <alignment vertical="top" wrapText="1"/>
    </xf>
    <xf numFmtId="44" fontId="0" fillId="0" borderId="26" xfId="0" applyNumberFormat="1" applyFill="1" applyBorder="1" applyAlignment="1">
      <alignment vertical="center"/>
    </xf>
    <xf numFmtId="0" fontId="0" fillId="0" borderId="26" xfId="0" applyFill="1" applyBorder="1" applyAlignment="1">
      <alignment horizontal="right" vertical="center"/>
    </xf>
    <xf numFmtId="0" fontId="0" fillId="0" borderId="31" xfId="0" applyFill="1" applyBorder="1" applyAlignment="1">
      <alignment vertical="center" wrapText="1"/>
    </xf>
    <xf numFmtId="0" fontId="0" fillId="0" borderId="27" xfId="0" applyFill="1" applyBorder="1" applyAlignment="1">
      <alignment vertical="center" wrapText="1"/>
    </xf>
    <xf numFmtId="0" fontId="0" fillId="5" borderId="7" xfId="0" applyFill="1" applyBorder="1" applyAlignment="1">
      <alignment horizontal="left" vertical="center" wrapText="1" indent="1"/>
    </xf>
    <xf numFmtId="44" fontId="6" fillId="5" borderId="8" xfId="1" applyFont="1" applyFill="1" applyBorder="1" applyAlignment="1">
      <alignment vertical="center"/>
    </xf>
    <xf numFmtId="0" fontId="0" fillId="5" borderId="32" xfId="0" applyFill="1" applyBorder="1"/>
    <xf numFmtId="0" fontId="0" fillId="5" borderId="9" xfId="0" applyFill="1" applyBorder="1" applyAlignment="1">
      <alignment vertical="top" wrapText="1"/>
    </xf>
    <xf numFmtId="0" fontId="0" fillId="5" borderId="7" xfId="0" applyFill="1" applyBorder="1" applyAlignment="1">
      <alignment vertical="center" wrapText="1"/>
    </xf>
    <xf numFmtId="44" fontId="0" fillId="5" borderId="8" xfId="0" applyNumberFormat="1" applyFill="1" applyBorder="1" applyAlignment="1">
      <alignment vertical="center"/>
    </xf>
    <xf numFmtId="0" fontId="0" fillId="5" borderId="8" xfId="0" applyFill="1" applyBorder="1" applyAlignment="1">
      <alignment horizontal="right" vertical="center"/>
    </xf>
    <xf numFmtId="0" fontId="0" fillId="5" borderId="9" xfId="0" applyFill="1" applyBorder="1" applyAlignment="1">
      <alignment vertical="center" wrapText="1"/>
    </xf>
    <xf numFmtId="44" fontId="6" fillId="0" borderId="26" xfId="0" applyNumberFormat="1" applyFont="1" applyFill="1" applyBorder="1" applyAlignment="1">
      <alignment vertical="center"/>
    </xf>
    <xf numFmtId="44" fontId="6" fillId="0" borderId="27" xfId="0" applyNumberFormat="1" applyFont="1" applyFill="1" applyBorder="1" applyAlignment="1">
      <alignment vertical="center"/>
    </xf>
    <xf numFmtId="44" fontId="6" fillId="5" borderId="8" xfId="0" applyNumberFormat="1" applyFont="1" applyFill="1" applyBorder="1" applyAlignment="1">
      <alignment vertical="center"/>
    </xf>
    <xf numFmtId="0" fontId="6" fillId="6" borderId="16" xfId="0" applyFont="1" applyFill="1" applyBorder="1" applyAlignment="1">
      <alignment vertical="center" wrapText="1"/>
    </xf>
    <xf numFmtId="44" fontId="1" fillId="6" borderId="17" xfId="1" applyFont="1" applyFill="1" applyBorder="1" applyAlignment="1">
      <alignment vertical="center"/>
    </xf>
    <xf numFmtId="0" fontId="7" fillId="6" borderId="17" xfId="0" applyFont="1" applyFill="1" applyBorder="1" applyAlignment="1">
      <alignment vertical="center"/>
    </xf>
    <xf numFmtId="0" fontId="7" fillId="6" borderId="17" xfId="0" applyFont="1" applyFill="1" applyBorder="1" applyAlignment="1">
      <alignment horizontal="right" vertical="center"/>
    </xf>
    <xf numFmtId="0" fontId="8" fillId="6" borderId="22" xfId="0" applyFont="1" applyFill="1" applyBorder="1" applyAlignment="1">
      <alignment horizontal="center" vertical="center"/>
    </xf>
    <xf numFmtId="0" fontId="7" fillId="6" borderId="18" xfId="0" applyFont="1" applyFill="1" applyBorder="1" applyAlignment="1">
      <alignment vertical="center" wrapText="1"/>
    </xf>
    <xf numFmtId="0" fontId="3" fillId="7" borderId="16" xfId="0" applyFont="1" applyFill="1" applyBorder="1" applyAlignment="1">
      <alignment vertical="center" wrapText="1"/>
    </xf>
    <xf numFmtId="44" fontId="1" fillId="7" borderId="17" xfId="1" applyFont="1" applyFill="1" applyBorder="1" applyAlignment="1">
      <alignment vertical="center"/>
    </xf>
    <xf numFmtId="0" fontId="7" fillId="7" borderId="17" xfId="0" applyFont="1" applyFill="1" applyBorder="1" applyAlignment="1">
      <alignment vertical="center"/>
    </xf>
    <xf numFmtId="0" fontId="7" fillId="7" borderId="17" xfId="0" applyFont="1" applyFill="1" applyBorder="1" applyAlignment="1">
      <alignment horizontal="right" vertical="center"/>
    </xf>
    <xf numFmtId="0" fontId="7" fillId="7" borderId="22" xfId="0" applyFont="1" applyFill="1" applyBorder="1" applyAlignment="1">
      <alignment horizontal="right" vertical="center"/>
    </xf>
    <xf numFmtId="0" fontId="7" fillId="7" borderId="18" xfId="0" applyFont="1" applyFill="1" applyBorder="1" applyAlignment="1">
      <alignment vertical="center" wrapText="1"/>
    </xf>
    <xf numFmtId="0" fontId="3" fillId="8" borderId="16" xfId="0" applyFont="1" applyFill="1" applyBorder="1" applyAlignment="1">
      <alignment wrapText="1"/>
    </xf>
    <xf numFmtId="44" fontId="1" fillId="8" borderId="17" xfId="1" applyFont="1" applyFill="1" applyBorder="1" applyAlignment="1">
      <alignment horizontal="right" vertical="center"/>
    </xf>
    <xf numFmtId="0" fontId="0" fillId="8" borderId="17" xfId="0" applyFont="1" applyFill="1" applyBorder="1" applyAlignment="1">
      <alignment horizontal="right" vertical="center"/>
    </xf>
    <xf numFmtId="0" fontId="7" fillId="8" borderId="17" xfId="0" applyFont="1" applyFill="1" applyBorder="1" applyAlignment="1">
      <alignment horizontal="right" vertical="center"/>
    </xf>
    <xf numFmtId="0" fontId="8" fillId="8" borderId="17" xfId="0" applyFont="1" applyFill="1" applyBorder="1" applyAlignment="1">
      <alignment horizontal="right" vertical="center"/>
    </xf>
    <xf numFmtId="0" fontId="7" fillId="8" borderId="22" xfId="0" applyFont="1" applyFill="1" applyBorder="1" applyAlignment="1">
      <alignment horizontal="right" vertical="center"/>
    </xf>
    <xf numFmtId="0" fontId="8" fillId="8" borderId="18" xfId="0" applyFont="1" applyFill="1" applyBorder="1" applyAlignment="1">
      <alignment vertical="center" wrapText="1"/>
    </xf>
    <xf numFmtId="0" fontId="7" fillId="8" borderId="17" xfId="0" applyFont="1" applyFill="1" applyBorder="1" applyAlignment="1">
      <alignment vertical="center"/>
    </xf>
    <xf numFmtId="0" fontId="3" fillId="8" borderId="17" xfId="0" applyFont="1" applyFill="1" applyBorder="1"/>
    <xf numFmtId="0" fontId="7" fillId="8" borderId="18" xfId="0" applyFont="1" applyFill="1" applyBorder="1" applyAlignment="1">
      <alignment vertical="center" wrapText="1"/>
    </xf>
    <xf numFmtId="0" fontId="3" fillId="9" borderId="16" xfId="0" applyFont="1" applyFill="1" applyBorder="1" applyAlignment="1">
      <alignment wrapText="1"/>
    </xf>
    <xf numFmtId="44" fontId="1" fillId="9" borderId="17" xfId="1" applyFont="1" applyFill="1" applyBorder="1" applyAlignment="1">
      <alignment horizontal="right" vertical="center"/>
    </xf>
    <xf numFmtId="0" fontId="0" fillId="9" borderId="17" xfId="0" applyFont="1" applyFill="1" applyBorder="1" applyAlignment="1">
      <alignment horizontal="right" vertical="center"/>
    </xf>
    <xf numFmtId="0" fontId="7" fillId="9" borderId="17" xfId="0" applyFont="1" applyFill="1" applyBorder="1" applyAlignment="1">
      <alignment horizontal="right" vertical="center"/>
    </xf>
    <xf numFmtId="0" fontId="7" fillId="9" borderId="22" xfId="0" applyFont="1" applyFill="1" applyBorder="1" applyAlignment="1">
      <alignment horizontal="right" vertical="center"/>
    </xf>
    <xf numFmtId="0" fontId="8" fillId="9" borderId="18" xfId="0" applyFont="1" applyFill="1" applyBorder="1" applyAlignment="1">
      <alignment vertical="center" wrapText="1"/>
    </xf>
    <xf numFmtId="44" fontId="0" fillId="9" borderId="17" xfId="1" applyFont="1" applyFill="1" applyBorder="1" applyAlignment="1">
      <alignment horizontal="right" vertical="center"/>
    </xf>
    <xf numFmtId="44" fontId="6" fillId="8" borderId="8" xfId="1" applyFont="1" applyFill="1" applyBorder="1" applyAlignment="1">
      <alignment vertical="center"/>
    </xf>
    <xf numFmtId="44" fontId="6" fillId="7" borderId="24" xfId="1" applyFont="1" applyFill="1" applyBorder="1" applyAlignment="1">
      <alignment vertical="center"/>
    </xf>
    <xf numFmtId="44" fontId="6" fillId="6" borderId="24" xfId="1" applyFont="1" applyFill="1" applyBorder="1" applyAlignment="1">
      <alignment vertical="center"/>
    </xf>
    <xf numFmtId="166" fontId="0" fillId="0" borderId="1" xfId="1" applyNumberFormat="1" applyFont="1" applyFill="1" applyBorder="1" applyAlignment="1">
      <alignment vertical="center"/>
    </xf>
    <xf numFmtId="166" fontId="0" fillId="0" borderId="1" xfId="1" applyNumberFormat="1" applyFont="1" applyBorder="1" applyAlignment="1">
      <alignment vertical="center"/>
    </xf>
    <xf numFmtId="166" fontId="0" fillId="5" borderId="32" xfId="0" applyNumberFormat="1" applyFill="1" applyBorder="1"/>
    <xf numFmtId="166" fontId="0" fillId="0" borderId="0" xfId="0" applyNumberFormat="1" applyFill="1" applyBorder="1"/>
    <xf numFmtId="166" fontId="0" fillId="0" borderId="20" xfId="1" applyNumberFormat="1" applyFont="1" applyFill="1" applyBorder="1" applyAlignment="1">
      <alignment vertical="center"/>
    </xf>
    <xf numFmtId="166" fontId="0" fillId="0" borderId="20" xfId="1" applyNumberFormat="1" applyFont="1" applyBorder="1" applyAlignment="1">
      <alignment vertical="center"/>
    </xf>
    <xf numFmtId="166" fontId="0" fillId="5" borderId="0" xfId="1" applyNumberFormat="1" applyFont="1" applyFill="1" applyBorder="1" applyAlignment="1">
      <alignment vertical="center"/>
    </xf>
    <xf numFmtId="166" fontId="3" fillId="8" borderId="29" xfId="0" applyNumberFormat="1" applyFont="1" applyFill="1" applyBorder="1"/>
    <xf numFmtId="166" fontId="11" fillId="2" borderId="27" xfId="0" applyNumberFormat="1" applyFont="1" applyFill="1" applyBorder="1" applyAlignment="1">
      <alignment horizontal="right" vertical="center"/>
    </xf>
    <xf numFmtId="166" fontId="0" fillId="5" borderId="8" xfId="0" applyNumberFormat="1" applyFill="1" applyBorder="1"/>
    <xf numFmtId="166" fontId="0" fillId="0" borderId="30" xfId="0" applyNumberFormat="1" applyFill="1" applyBorder="1"/>
    <xf numFmtId="166" fontId="7" fillId="9" borderId="22" xfId="0" applyNumberFormat="1" applyFont="1" applyFill="1" applyBorder="1" applyAlignment="1">
      <alignment horizontal="right" vertical="center"/>
    </xf>
    <xf numFmtId="166" fontId="0" fillId="2" borderId="20" xfId="1" applyNumberFormat="1" applyFont="1" applyFill="1" applyBorder="1" applyAlignment="1">
      <alignment vertical="center"/>
    </xf>
    <xf numFmtId="166" fontId="0" fillId="0" borderId="0" xfId="0" applyNumberFormat="1" applyFill="1"/>
    <xf numFmtId="166" fontId="3" fillId="5" borderId="24" xfId="0" applyNumberFormat="1" applyFont="1" applyFill="1" applyBorder="1" applyAlignment="1">
      <alignment vertical="center"/>
    </xf>
    <xf numFmtId="166" fontId="0" fillId="5" borderId="26" xfId="1" applyNumberFormat="1" applyFont="1" applyFill="1" applyBorder="1" applyAlignment="1">
      <alignment vertical="center"/>
    </xf>
    <xf numFmtId="166" fontId="7" fillId="8" borderId="17" xfId="0" applyNumberFormat="1" applyFont="1" applyFill="1" applyBorder="1" applyAlignment="1">
      <alignment horizontal="right" vertical="center"/>
    </xf>
    <xf numFmtId="166" fontId="7" fillId="2" borderId="26" xfId="0" applyNumberFormat="1" applyFont="1" applyFill="1" applyBorder="1" applyAlignment="1">
      <alignment horizontal="right" vertical="center"/>
    </xf>
    <xf numFmtId="166" fontId="0" fillId="0" borderId="1" xfId="0" applyNumberFormat="1" applyBorder="1"/>
    <xf numFmtId="166" fontId="0" fillId="5" borderId="24" xfId="0" applyNumberFormat="1" applyFill="1" applyBorder="1"/>
    <xf numFmtId="166" fontId="8" fillId="9" borderId="17" xfId="0" applyNumberFormat="1" applyFont="1" applyFill="1" applyBorder="1" applyAlignment="1">
      <alignment horizontal="right" vertical="center"/>
    </xf>
    <xf numFmtId="166" fontId="8" fillId="2" borderId="1" xfId="1" applyNumberFormat="1" applyFont="1" applyFill="1" applyBorder="1" applyAlignment="1">
      <alignment vertical="center"/>
    </xf>
    <xf numFmtId="166" fontId="6" fillId="9" borderId="24" xfId="0" applyNumberFormat="1" applyFont="1" applyFill="1" applyBorder="1" applyAlignment="1">
      <alignment vertical="center"/>
    </xf>
    <xf numFmtId="44" fontId="14" fillId="5" borderId="24" xfId="0" applyNumberFormat="1" applyFont="1" applyFill="1" applyBorder="1" applyAlignment="1">
      <alignment vertical="center"/>
    </xf>
    <xf numFmtId="166" fontId="8" fillId="8" borderId="22" xfId="0" applyNumberFormat="1" applyFont="1" applyFill="1" applyBorder="1" applyAlignment="1">
      <alignment horizontal="right" vertical="center"/>
    </xf>
    <xf numFmtId="44" fontId="0" fillId="3" borderId="11" xfId="1" applyFont="1" applyFill="1" applyBorder="1" applyAlignment="1" applyProtection="1">
      <alignment vertical="center"/>
      <protection locked="0"/>
    </xf>
    <xf numFmtId="44" fontId="0" fillId="0" borderId="11" xfId="0" applyNumberFormat="1" applyFill="1" applyBorder="1" applyAlignment="1" applyProtection="1">
      <alignment vertical="center"/>
      <protection locked="0"/>
    </xf>
    <xf numFmtId="44" fontId="0" fillId="0" borderId="1" xfId="0" applyNumberFormat="1" applyFont="1" applyBorder="1" applyAlignment="1" applyProtection="1">
      <alignment vertical="center"/>
      <protection locked="0"/>
    </xf>
    <xf numFmtId="44" fontId="0" fillId="0" borderId="1" xfId="1" applyNumberFormat="1" applyFont="1" applyBorder="1" applyAlignment="1" applyProtection="1">
      <alignment vertical="center"/>
      <protection locked="0"/>
    </xf>
    <xf numFmtId="44" fontId="0" fillId="0" borderId="1" xfId="1" applyFont="1" applyBorder="1" applyAlignment="1" applyProtection="1">
      <alignment vertical="center"/>
      <protection locked="0"/>
    </xf>
    <xf numFmtId="44" fontId="0" fillId="0" borderId="1" xfId="1" applyFont="1" applyFill="1" applyBorder="1" applyAlignment="1" applyProtection="1">
      <alignment vertical="center"/>
      <protection locked="0"/>
    </xf>
  </cellXfs>
  <cellStyles count="3">
    <cellStyle name="Komma" xfId="2" builtinId="3"/>
    <cellStyle name="Standaard" xfId="0" builtinId="0"/>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AZ36"/>
  <sheetViews>
    <sheetView tabSelected="1" topLeftCell="A28" zoomScale="80" zoomScaleNormal="80" zoomScalePageLayoutView="75" workbookViewId="0">
      <selection activeCell="F38" sqref="F38"/>
    </sheetView>
  </sheetViews>
  <sheetFormatPr defaultColWidth="8.85546875" defaultRowHeight="15" x14ac:dyDescent="0.25"/>
  <cols>
    <col min="1" max="1" width="4.28515625" style="43" customWidth="1"/>
    <col min="2" max="2" width="41" style="3" customWidth="1"/>
    <col min="3" max="3" width="18.85546875" style="2" bestFit="1" customWidth="1"/>
    <col min="4" max="10" width="14.85546875" customWidth="1"/>
    <col min="11" max="13" width="19.140625" customWidth="1"/>
    <col min="14" max="14" width="64.28515625" style="3" customWidth="1"/>
    <col min="15" max="15" width="11.5703125" style="33" customWidth="1"/>
    <col min="16" max="52" width="8.85546875" style="33"/>
  </cols>
  <sheetData>
    <row r="1" spans="1:52" ht="21" x14ac:dyDescent="0.35">
      <c r="B1" s="12" t="s">
        <v>0</v>
      </c>
      <c r="C1" s="13"/>
      <c r="D1" s="14"/>
      <c r="E1" s="14"/>
      <c r="F1" s="14"/>
      <c r="G1" s="14"/>
      <c r="H1" s="14"/>
      <c r="I1" s="14"/>
      <c r="J1" s="14"/>
      <c r="K1" s="14"/>
      <c r="L1" s="45"/>
      <c r="M1" s="45"/>
      <c r="N1" s="15"/>
    </row>
    <row r="2" spans="1:52" ht="31.5" x14ac:dyDescent="0.25">
      <c r="B2" s="7" t="s">
        <v>17</v>
      </c>
      <c r="C2" s="4"/>
      <c r="D2" s="5"/>
      <c r="E2" s="5"/>
      <c r="F2" s="5"/>
      <c r="G2" s="5"/>
      <c r="H2" s="5"/>
      <c r="I2" s="5"/>
      <c r="J2" s="5"/>
      <c r="K2" s="5"/>
      <c r="L2" s="46"/>
      <c r="M2" s="46"/>
      <c r="N2" s="8"/>
    </row>
    <row r="3" spans="1:52" ht="16.5" thickBot="1" x14ac:dyDescent="0.3">
      <c r="B3" s="16"/>
      <c r="C3" s="17"/>
      <c r="D3" s="42">
        <v>2017</v>
      </c>
      <c r="E3" s="42">
        <v>2018</v>
      </c>
      <c r="F3" s="42">
        <v>2019</v>
      </c>
      <c r="G3" s="42">
        <v>2020</v>
      </c>
      <c r="H3" s="42">
        <v>2021</v>
      </c>
      <c r="I3" s="42">
        <v>2022</v>
      </c>
      <c r="J3" s="42">
        <v>2023</v>
      </c>
      <c r="K3" s="18"/>
      <c r="L3" s="47"/>
      <c r="M3" s="47"/>
      <c r="N3" s="19"/>
    </row>
    <row r="4" spans="1:52" s="1" customFormat="1" ht="30.75" thickBot="1" x14ac:dyDescent="0.3">
      <c r="A4" s="69"/>
      <c r="B4" s="107" t="s">
        <v>9</v>
      </c>
      <c r="C4" s="108"/>
      <c r="D4" s="109"/>
      <c r="E4" s="110"/>
      <c r="F4" s="109"/>
      <c r="G4" s="109"/>
      <c r="H4" s="109"/>
      <c r="I4" s="109"/>
      <c r="J4" s="110"/>
      <c r="K4" s="110"/>
      <c r="L4" s="111" t="s">
        <v>54</v>
      </c>
      <c r="M4" s="111" t="s">
        <v>53</v>
      </c>
      <c r="N4" s="112" t="s">
        <v>1</v>
      </c>
      <c r="O4" s="34"/>
      <c r="P4" s="34"/>
      <c r="Q4" s="34"/>
      <c r="R4" s="34"/>
      <c r="S4" s="34"/>
      <c r="T4" s="34"/>
      <c r="U4" s="34"/>
      <c r="V4" s="34"/>
      <c r="W4" s="34"/>
      <c r="X4" s="34"/>
      <c r="Y4" s="34"/>
      <c r="Z4" s="34"/>
      <c r="AA4" s="34"/>
      <c r="AB4" s="34"/>
      <c r="AC4" s="34"/>
      <c r="AD4" s="34"/>
      <c r="AE4" s="34"/>
      <c r="AF4" s="34"/>
      <c r="AG4" s="34"/>
      <c r="AH4" s="34"/>
      <c r="AI4" s="34"/>
      <c r="AJ4" s="34"/>
      <c r="AK4" s="34"/>
      <c r="AL4" s="34"/>
      <c r="AM4" s="34"/>
      <c r="AN4" s="34"/>
      <c r="AO4" s="34"/>
      <c r="AP4" s="34"/>
      <c r="AQ4" s="34"/>
      <c r="AR4" s="34"/>
      <c r="AS4" s="34"/>
      <c r="AT4" s="34"/>
      <c r="AU4" s="34"/>
      <c r="AV4" s="34"/>
      <c r="AW4" s="34"/>
      <c r="AX4" s="34"/>
      <c r="AY4" s="34"/>
      <c r="AZ4" s="34"/>
    </row>
    <row r="5" spans="1:52" ht="60.75" x14ac:dyDescent="0.25">
      <c r="A5" s="43">
        <v>1</v>
      </c>
      <c r="B5" s="27" t="s">
        <v>27</v>
      </c>
      <c r="C5" s="22" t="s">
        <v>18</v>
      </c>
      <c r="D5" s="20"/>
      <c r="E5" s="164">
        <v>0</v>
      </c>
      <c r="F5" s="165">
        <v>0</v>
      </c>
      <c r="G5" s="165">
        <v>0</v>
      </c>
      <c r="H5" s="165">
        <v>0</v>
      </c>
      <c r="I5" s="165">
        <v>0</v>
      </c>
      <c r="J5" s="165">
        <v>0</v>
      </c>
      <c r="L5" s="48"/>
      <c r="M5" s="11">
        <f>E5+F5+G5+H5+I5+J5</f>
        <v>0</v>
      </c>
      <c r="N5" s="24" t="s">
        <v>2</v>
      </c>
    </row>
    <row r="6" spans="1:52" ht="15.75" thickBot="1" x14ac:dyDescent="0.3">
      <c r="B6" s="96" t="s">
        <v>4</v>
      </c>
      <c r="C6" s="36"/>
      <c r="D6" s="37"/>
      <c r="E6" s="37"/>
      <c r="F6" s="37"/>
      <c r="G6" s="37"/>
      <c r="H6" s="37"/>
      <c r="I6" s="37"/>
      <c r="J6" s="37"/>
      <c r="K6" s="97"/>
      <c r="L6" s="98"/>
      <c r="M6" s="138">
        <f>VALUE(M5)</f>
        <v>0</v>
      </c>
      <c r="N6" s="99"/>
    </row>
    <row r="7" spans="1:52" s="33" customFormat="1" ht="15.75" thickBot="1" x14ac:dyDescent="0.3">
      <c r="A7" s="84"/>
      <c r="B7" s="83"/>
      <c r="C7" s="71"/>
      <c r="D7" s="78"/>
      <c r="E7" s="78"/>
      <c r="F7" s="78"/>
      <c r="G7" s="78"/>
      <c r="H7" s="78"/>
      <c r="I7" s="78"/>
      <c r="J7" s="78"/>
      <c r="K7" s="79"/>
      <c r="M7" s="80"/>
      <c r="N7" s="81"/>
      <c r="O7" s="82"/>
    </row>
    <row r="8" spans="1:52" s="1" customFormat="1" ht="15.75" thickBot="1" x14ac:dyDescent="0.3">
      <c r="A8" s="69"/>
      <c r="B8" s="113" t="s">
        <v>6</v>
      </c>
      <c r="C8" s="114"/>
      <c r="D8" s="115"/>
      <c r="E8" s="116"/>
      <c r="F8" s="115"/>
      <c r="G8" s="115"/>
      <c r="H8" s="115"/>
      <c r="I8" s="115"/>
      <c r="J8" s="116"/>
      <c r="K8" s="116"/>
      <c r="L8" s="117"/>
      <c r="M8" s="117"/>
      <c r="N8" s="118" t="s">
        <v>1</v>
      </c>
      <c r="O8" s="34"/>
      <c r="P8" s="34"/>
      <c r="Q8" s="34"/>
      <c r="R8" s="34"/>
      <c r="S8" s="34"/>
      <c r="T8" s="34"/>
      <c r="U8" s="34"/>
      <c r="V8" s="34"/>
      <c r="W8" s="34"/>
      <c r="X8" s="34"/>
      <c r="Y8" s="34"/>
      <c r="Z8" s="34"/>
      <c r="AA8" s="34"/>
      <c r="AB8" s="34"/>
      <c r="AC8" s="34"/>
      <c r="AD8" s="34"/>
      <c r="AE8" s="34"/>
      <c r="AF8" s="34"/>
      <c r="AG8" s="34"/>
      <c r="AH8" s="34"/>
      <c r="AI8" s="34"/>
      <c r="AJ8" s="34"/>
      <c r="AK8" s="34"/>
      <c r="AL8" s="34"/>
      <c r="AM8" s="34"/>
      <c r="AN8" s="34"/>
      <c r="AO8" s="34"/>
      <c r="AP8" s="34"/>
      <c r="AQ8" s="34"/>
      <c r="AR8" s="34"/>
      <c r="AS8" s="34"/>
      <c r="AT8" s="34"/>
      <c r="AU8" s="34"/>
      <c r="AV8" s="34"/>
      <c r="AW8" s="34"/>
      <c r="AX8" s="34"/>
      <c r="AY8" s="34"/>
      <c r="AZ8" s="34"/>
    </row>
    <row r="9" spans="1:52" ht="90.75" x14ac:dyDescent="0.25">
      <c r="A9" s="43">
        <v>2</v>
      </c>
      <c r="B9" s="28" t="s">
        <v>28</v>
      </c>
      <c r="C9" s="53" t="s">
        <v>44</v>
      </c>
      <c r="D9" s="21"/>
      <c r="E9" s="166">
        <v>0</v>
      </c>
      <c r="F9" s="21"/>
      <c r="G9" s="21"/>
      <c r="H9" s="21"/>
      <c r="I9" s="21"/>
      <c r="J9" s="21"/>
      <c r="L9" s="140">
        <f>VALUE(E9)</f>
        <v>0</v>
      </c>
      <c r="M9" s="49"/>
      <c r="N9" s="40" t="s">
        <v>24</v>
      </c>
    </row>
    <row r="10" spans="1:52" ht="45.75" x14ac:dyDescent="0.25">
      <c r="A10" s="43">
        <v>3</v>
      </c>
      <c r="B10" s="9" t="s">
        <v>29</v>
      </c>
      <c r="C10" s="53" t="s">
        <v>44</v>
      </c>
      <c r="D10" s="23"/>
      <c r="E10" s="167">
        <v>0</v>
      </c>
      <c r="F10" s="23"/>
      <c r="G10" s="23"/>
      <c r="H10" s="23"/>
      <c r="I10" s="23"/>
      <c r="J10" s="23"/>
      <c r="K10" s="5"/>
      <c r="L10" s="140">
        <f>VALUE(E10)</f>
        <v>0</v>
      </c>
      <c r="M10" s="49"/>
      <c r="N10" s="30" t="s">
        <v>3</v>
      </c>
    </row>
    <row r="11" spans="1:52" ht="48.75" x14ac:dyDescent="0.25">
      <c r="A11" s="43">
        <v>4</v>
      </c>
      <c r="B11" s="9" t="s">
        <v>30</v>
      </c>
      <c r="C11" s="53" t="s">
        <v>44</v>
      </c>
      <c r="D11" s="23"/>
      <c r="E11" s="168">
        <v>0</v>
      </c>
      <c r="F11" s="23"/>
      <c r="G11" s="23"/>
      <c r="H11" s="23"/>
      <c r="I11" s="23"/>
      <c r="J11" s="23"/>
      <c r="L11" s="140">
        <f>VALUE(E11)</f>
        <v>0</v>
      </c>
      <c r="M11" s="49"/>
      <c r="N11" s="30" t="s">
        <v>10</v>
      </c>
    </row>
    <row r="12" spans="1:52" ht="15.75" thickBot="1" x14ac:dyDescent="0.3">
      <c r="B12" s="96" t="s">
        <v>4</v>
      </c>
      <c r="C12" s="36"/>
      <c r="D12" s="37"/>
      <c r="E12" s="37"/>
      <c r="F12" s="37"/>
      <c r="G12" s="37"/>
      <c r="H12" s="37"/>
      <c r="I12" s="37"/>
      <c r="J12" s="37"/>
      <c r="K12" s="97"/>
      <c r="L12" s="141"/>
      <c r="M12" s="137">
        <f>SUM(L9:L11)</f>
        <v>0</v>
      </c>
      <c r="N12" s="99"/>
    </row>
    <row r="13" spans="1:52" s="86" customFormat="1" ht="15.75" thickBot="1" x14ac:dyDescent="0.3">
      <c r="A13" s="85"/>
      <c r="B13" s="87"/>
      <c r="C13" s="88"/>
      <c r="D13" s="89"/>
      <c r="E13" s="89"/>
      <c r="F13" s="89"/>
      <c r="G13" s="89"/>
      <c r="H13" s="89"/>
      <c r="I13" s="89"/>
      <c r="J13" s="89"/>
      <c r="K13" s="90"/>
      <c r="L13" s="142"/>
      <c r="M13" s="90"/>
      <c r="N13" s="91"/>
      <c r="O13" s="82"/>
      <c r="P13" s="82"/>
      <c r="Q13" s="82"/>
      <c r="R13" s="82"/>
      <c r="S13" s="82"/>
      <c r="T13" s="82"/>
      <c r="U13" s="82"/>
      <c r="V13" s="82"/>
      <c r="W13" s="82"/>
      <c r="X13" s="82"/>
      <c r="Y13" s="82"/>
      <c r="Z13" s="82"/>
      <c r="AA13" s="82"/>
      <c r="AB13" s="82"/>
      <c r="AC13" s="82"/>
      <c r="AD13" s="82"/>
      <c r="AE13" s="82"/>
      <c r="AF13" s="82"/>
      <c r="AG13" s="82"/>
      <c r="AH13" s="82"/>
      <c r="AI13" s="82"/>
      <c r="AJ13" s="82"/>
      <c r="AK13" s="82"/>
      <c r="AL13" s="82"/>
      <c r="AM13" s="82"/>
      <c r="AN13" s="82"/>
      <c r="AO13" s="82"/>
      <c r="AP13" s="82"/>
      <c r="AQ13" s="82"/>
      <c r="AR13" s="82"/>
      <c r="AS13" s="82"/>
      <c r="AT13" s="82"/>
      <c r="AU13" s="82"/>
      <c r="AV13" s="82"/>
      <c r="AW13" s="82"/>
      <c r="AX13" s="82"/>
      <c r="AY13" s="82"/>
      <c r="AZ13" s="82"/>
    </row>
    <row r="14" spans="1:52" s="1" customFormat="1" ht="15.75" thickBot="1" x14ac:dyDescent="0.3">
      <c r="A14" s="69"/>
      <c r="B14" s="119" t="s">
        <v>20</v>
      </c>
      <c r="C14" s="120" t="s">
        <v>25</v>
      </c>
      <c r="D14" s="121" t="s">
        <v>11</v>
      </c>
      <c r="E14" s="121" t="s">
        <v>12</v>
      </c>
      <c r="F14" s="121" t="s">
        <v>13</v>
      </c>
      <c r="G14" s="121" t="s">
        <v>14</v>
      </c>
      <c r="H14" s="121"/>
      <c r="I14" s="121"/>
      <c r="J14" s="122"/>
      <c r="K14" s="123" t="s">
        <v>59</v>
      </c>
      <c r="L14" s="163"/>
      <c r="M14" s="124"/>
      <c r="N14" s="125" t="s">
        <v>26</v>
      </c>
      <c r="O14" s="34"/>
      <c r="P14" s="34"/>
      <c r="Q14" s="34"/>
      <c r="R14" s="34"/>
      <c r="S14" s="34"/>
      <c r="T14" s="34"/>
      <c r="U14" s="34"/>
      <c r="V14" s="34"/>
      <c r="W14" s="34"/>
      <c r="X14" s="34"/>
      <c r="Y14" s="34"/>
      <c r="Z14" s="34"/>
      <c r="AA14" s="34"/>
      <c r="AB14" s="34"/>
      <c r="AC14" s="34"/>
      <c r="AD14" s="34"/>
      <c r="AE14" s="34"/>
      <c r="AF14" s="34"/>
      <c r="AG14" s="34"/>
      <c r="AH14" s="34"/>
      <c r="AI14" s="34"/>
      <c r="AJ14" s="34"/>
      <c r="AK14" s="34"/>
      <c r="AL14" s="34"/>
      <c r="AM14" s="34"/>
      <c r="AN14" s="34"/>
      <c r="AO14" s="34"/>
      <c r="AP14" s="34"/>
      <c r="AQ14" s="34"/>
      <c r="AR14" s="34"/>
      <c r="AS14" s="34"/>
      <c r="AT14" s="34"/>
      <c r="AU14" s="34"/>
      <c r="AV14" s="34"/>
      <c r="AW14" s="34"/>
      <c r="AX14" s="34"/>
      <c r="AY14" s="34"/>
      <c r="AZ14" s="34"/>
    </row>
    <row r="15" spans="1:52" ht="105" x14ac:dyDescent="0.25">
      <c r="A15" s="43">
        <v>5</v>
      </c>
      <c r="B15" s="9" t="s">
        <v>31</v>
      </c>
      <c r="C15" s="52" t="s">
        <v>43</v>
      </c>
      <c r="D15" s="169">
        <v>0</v>
      </c>
      <c r="E15" s="169">
        <v>0</v>
      </c>
      <c r="F15" s="169">
        <v>0</v>
      </c>
      <c r="G15" s="169">
        <v>0</v>
      </c>
      <c r="H15" s="31"/>
      <c r="I15" s="31"/>
      <c r="J15" s="26"/>
      <c r="K15" s="139">
        <f>(D15*38.89)/100+(E15*33.33)/100+(F15*27.78)/100+(G15*0)/100</f>
        <v>0</v>
      </c>
      <c r="L15" s="143">
        <f>(K15*1325)*12</f>
        <v>0</v>
      </c>
      <c r="M15" s="50"/>
      <c r="N15" s="70" t="s">
        <v>42</v>
      </c>
      <c r="O15" s="51"/>
      <c r="P15" s="41"/>
      <c r="Q15" s="41"/>
      <c r="R15" s="41"/>
      <c r="S15" s="41"/>
      <c r="T15" s="41"/>
      <c r="U15" s="41"/>
      <c r="V15" s="41"/>
    </row>
    <row r="16" spans="1:52" ht="77.25" x14ac:dyDescent="0.25">
      <c r="A16" s="43">
        <v>6</v>
      </c>
      <c r="B16" s="9" t="s">
        <v>32</v>
      </c>
      <c r="C16" s="52" t="s">
        <v>43</v>
      </c>
      <c r="D16" s="169">
        <v>0</v>
      </c>
      <c r="E16" s="169">
        <v>0</v>
      </c>
      <c r="F16" s="169">
        <v>0</v>
      </c>
      <c r="G16" s="169">
        <v>0</v>
      </c>
      <c r="H16" s="26"/>
      <c r="I16" s="26"/>
      <c r="J16" s="26"/>
      <c r="K16" s="140">
        <f>(D16*38.89)/100+(E16*33.33)/100+(F16*27.78)/100+(G16*0)/100</f>
        <v>0</v>
      </c>
      <c r="L16" s="144">
        <f>(K16*1325)*12</f>
        <v>0</v>
      </c>
      <c r="M16" s="49"/>
      <c r="N16" s="70" t="s">
        <v>55</v>
      </c>
    </row>
    <row r="17" spans="1:52" ht="61.5" x14ac:dyDescent="0.25">
      <c r="A17" s="43">
        <v>7</v>
      </c>
      <c r="B17" s="9" t="s">
        <v>33</v>
      </c>
      <c r="C17" s="52" t="s">
        <v>43</v>
      </c>
      <c r="D17" s="169">
        <v>0</v>
      </c>
      <c r="E17" s="169">
        <v>0</v>
      </c>
      <c r="F17" s="169">
        <v>0</v>
      </c>
      <c r="G17" s="169">
        <v>0</v>
      </c>
      <c r="H17" s="31"/>
      <c r="I17" s="26"/>
      <c r="J17" s="26"/>
      <c r="K17" s="140">
        <f>(D17*35)/100+(E17*35)/100+(F17*30)/100+(G17*0)/100</f>
        <v>0</v>
      </c>
      <c r="L17" s="144">
        <f>(K17*1824)*12</f>
        <v>0</v>
      </c>
      <c r="M17" s="6"/>
      <c r="N17" s="70" t="s">
        <v>55</v>
      </c>
    </row>
    <row r="18" spans="1:52" ht="15.75" thickBot="1" x14ac:dyDescent="0.3">
      <c r="B18" s="72" t="s">
        <v>4</v>
      </c>
      <c r="C18" s="73"/>
      <c r="D18" s="74"/>
      <c r="E18" s="74"/>
      <c r="F18" s="74"/>
      <c r="G18" s="74"/>
      <c r="H18" s="74"/>
      <c r="I18" s="75"/>
      <c r="J18" s="75"/>
      <c r="K18" s="154"/>
      <c r="L18" s="145"/>
      <c r="M18" s="76"/>
      <c r="N18" s="77"/>
    </row>
    <row r="19" spans="1:52" s="1" customFormat="1" ht="15.75" thickBot="1" x14ac:dyDescent="0.3">
      <c r="A19" s="69"/>
      <c r="B19" s="119" t="s">
        <v>21</v>
      </c>
      <c r="C19" s="120"/>
      <c r="D19" s="126">
        <v>2017</v>
      </c>
      <c r="E19" s="126">
        <v>2018</v>
      </c>
      <c r="F19" s="126">
        <v>2019</v>
      </c>
      <c r="G19" s="126">
        <v>2020</v>
      </c>
      <c r="H19" s="126">
        <v>2021</v>
      </c>
      <c r="I19" s="126">
        <v>2022</v>
      </c>
      <c r="J19" s="122">
        <v>2023</v>
      </c>
      <c r="K19" s="155"/>
      <c r="L19" s="146"/>
      <c r="M19" s="127"/>
      <c r="N19" s="128"/>
      <c r="O19" s="34"/>
      <c r="P19" s="34"/>
      <c r="Q19" s="34"/>
      <c r="R19" s="34"/>
      <c r="S19" s="34"/>
      <c r="T19" s="34"/>
      <c r="U19" s="34"/>
      <c r="V19" s="34"/>
      <c r="W19" s="34"/>
      <c r="X19" s="34"/>
      <c r="Y19" s="34"/>
      <c r="Z19" s="34"/>
      <c r="AA19" s="34"/>
      <c r="AB19" s="34"/>
      <c r="AC19" s="34"/>
      <c r="AD19" s="34"/>
      <c r="AE19" s="34"/>
      <c r="AF19" s="34"/>
      <c r="AG19" s="34"/>
      <c r="AH19" s="34"/>
      <c r="AI19" s="34"/>
      <c r="AJ19" s="34"/>
      <c r="AK19" s="34"/>
      <c r="AL19" s="34"/>
      <c r="AM19" s="34"/>
      <c r="AN19" s="34"/>
      <c r="AO19" s="34"/>
      <c r="AP19" s="34"/>
      <c r="AQ19" s="34"/>
      <c r="AR19" s="34"/>
      <c r="AS19" s="34"/>
      <c r="AT19" s="34"/>
      <c r="AU19" s="34"/>
      <c r="AV19" s="34"/>
      <c r="AW19" s="34"/>
      <c r="AX19" s="34"/>
      <c r="AY19" s="34"/>
      <c r="AZ19" s="34"/>
    </row>
    <row r="20" spans="1:52" s="1" customFormat="1" x14ac:dyDescent="0.25">
      <c r="A20" s="69"/>
      <c r="B20" s="54"/>
      <c r="C20" s="59" t="s">
        <v>45</v>
      </c>
      <c r="D20" s="55"/>
      <c r="E20" s="55"/>
      <c r="F20" s="55"/>
      <c r="G20" s="55"/>
      <c r="H20" s="55"/>
      <c r="I20" s="55"/>
      <c r="J20" s="56"/>
      <c r="K20" s="156"/>
      <c r="L20" s="147"/>
      <c r="M20" s="57"/>
      <c r="N20" s="58" t="s">
        <v>1</v>
      </c>
      <c r="O20" s="34"/>
      <c r="P20" s="34"/>
      <c r="Q20" s="34"/>
      <c r="R20" s="34"/>
      <c r="S20" s="34"/>
      <c r="T20" s="34"/>
      <c r="U20" s="34"/>
      <c r="V20" s="34"/>
      <c r="W20" s="34"/>
      <c r="X20" s="34"/>
      <c r="Y20" s="34"/>
      <c r="Z20" s="34"/>
      <c r="AA20" s="34"/>
      <c r="AB20" s="34"/>
      <c r="AC20" s="34"/>
      <c r="AD20" s="34"/>
      <c r="AE20" s="34"/>
      <c r="AF20" s="34"/>
      <c r="AG20" s="34"/>
      <c r="AH20" s="34"/>
      <c r="AI20" s="34"/>
      <c r="AJ20" s="34"/>
      <c r="AK20" s="34"/>
      <c r="AL20" s="34"/>
      <c r="AM20" s="34"/>
      <c r="AN20" s="34"/>
      <c r="AO20" s="34"/>
      <c r="AP20" s="34"/>
      <c r="AQ20" s="34"/>
      <c r="AR20" s="34"/>
      <c r="AS20" s="34"/>
      <c r="AT20" s="34"/>
      <c r="AU20" s="34"/>
      <c r="AV20" s="34"/>
      <c r="AW20" s="34"/>
      <c r="AX20" s="34"/>
      <c r="AY20" s="34"/>
      <c r="AZ20" s="34"/>
    </row>
    <row r="21" spans="1:52" ht="84" customHeight="1" x14ac:dyDescent="0.25">
      <c r="A21" s="43">
        <v>8</v>
      </c>
      <c r="B21" s="9" t="s">
        <v>34</v>
      </c>
      <c r="C21" s="169">
        <v>0</v>
      </c>
      <c r="D21" s="26">
        <v>3</v>
      </c>
      <c r="E21" s="26">
        <v>7</v>
      </c>
      <c r="F21" s="26">
        <v>8</v>
      </c>
      <c r="G21" s="26">
        <v>8</v>
      </c>
      <c r="H21" s="26">
        <v>8</v>
      </c>
      <c r="I21" s="26">
        <v>8</v>
      </c>
      <c r="J21" s="26">
        <v>8</v>
      </c>
      <c r="K21" s="157"/>
      <c r="L21" s="140">
        <f>((SUM(D21:J21)+J21)*C21)*12</f>
        <v>0</v>
      </c>
      <c r="M21" s="49"/>
      <c r="N21" s="10" t="s">
        <v>7</v>
      </c>
    </row>
    <row r="22" spans="1:52" ht="60.75" x14ac:dyDescent="0.25">
      <c r="A22" s="43">
        <v>9</v>
      </c>
      <c r="B22" s="9" t="s">
        <v>35</v>
      </c>
      <c r="C22" s="169">
        <v>0</v>
      </c>
      <c r="D22" s="26">
        <f>0</f>
        <v>0</v>
      </c>
      <c r="E22" s="26">
        <v>5</v>
      </c>
      <c r="F22" s="26">
        <f>30-4</f>
        <v>26</v>
      </c>
      <c r="G22" s="26">
        <f>30-4</f>
        <v>26</v>
      </c>
      <c r="H22" s="26">
        <f>31-4</f>
        <v>27</v>
      </c>
      <c r="I22" s="26">
        <f>31-4</f>
        <v>27</v>
      </c>
      <c r="J22" s="26">
        <f>31-4</f>
        <v>27</v>
      </c>
      <c r="K22" s="157"/>
      <c r="L22" s="140">
        <f>((SUM(D22:J22)+J22)*C22)*12</f>
        <v>0</v>
      </c>
      <c r="M22" s="49"/>
      <c r="N22" s="10" t="s">
        <v>15</v>
      </c>
    </row>
    <row r="23" spans="1:52" ht="15.75" thickBot="1" x14ac:dyDescent="0.3">
      <c r="B23" s="100" t="s">
        <v>4</v>
      </c>
      <c r="C23" s="36"/>
      <c r="D23" s="101"/>
      <c r="E23" s="101"/>
      <c r="F23" s="37"/>
      <c r="G23" s="37"/>
      <c r="H23" s="37"/>
      <c r="I23" s="37"/>
      <c r="J23" s="102"/>
      <c r="K23" s="158"/>
      <c r="L23" s="148"/>
      <c r="M23" s="136">
        <f>SUM(L15:L22)</f>
        <v>0</v>
      </c>
      <c r="N23" s="103"/>
    </row>
    <row r="24" spans="1:52" s="33" customFormat="1" ht="15.75" thickBot="1" x14ac:dyDescent="0.3">
      <c r="A24" s="84"/>
      <c r="B24" s="94"/>
      <c r="C24" s="71"/>
      <c r="D24" s="92"/>
      <c r="E24" s="92"/>
      <c r="F24" s="78"/>
      <c r="G24" s="78"/>
      <c r="H24" s="78"/>
      <c r="I24" s="78"/>
      <c r="J24" s="93"/>
      <c r="K24" s="152"/>
      <c r="L24" s="149"/>
      <c r="M24" s="80"/>
      <c r="N24" s="95"/>
      <c r="O24" s="82"/>
    </row>
    <row r="25" spans="1:52" s="1" customFormat="1" ht="15.75" thickBot="1" x14ac:dyDescent="0.3">
      <c r="A25" s="69"/>
      <c r="B25" s="129" t="s">
        <v>22</v>
      </c>
      <c r="C25" s="130" t="s">
        <v>25</v>
      </c>
      <c r="D25" s="131" t="s">
        <v>11</v>
      </c>
      <c r="E25" s="131" t="s">
        <v>12</v>
      </c>
      <c r="F25" s="131" t="s">
        <v>13</v>
      </c>
      <c r="G25" s="131" t="s">
        <v>14</v>
      </c>
      <c r="H25" s="131" t="s">
        <v>41</v>
      </c>
      <c r="I25" s="131"/>
      <c r="J25" s="132"/>
      <c r="K25" s="159" t="s">
        <v>59</v>
      </c>
      <c r="L25" s="150"/>
      <c r="M25" s="133"/>
      <c r="N25" s="134" t="s">
        <v>26</v>
      </c>
      <c r="O25" s="34"/>
      <c r="P25" s="34"/>
      <c r="Q25" s="34"/>
      <c r="R25" s="34"/>
      <c r="S25" s="34"/>
      <c r="T25" s="34"/>
      <c r="U25" s="34"/>
      <c r="V25" s="34"/>
      <c r="W25" s="34"/>
      <c r="X25" s="34"/>
      <c r="Y25" s="34"/>
      <c r="Z25" s="34"/>
      <c r="AA25" s="34"/>
      <c r="AB25" s="34"/>
      <c r="AC25" s="34"/>
      <c r="AD25" s="34"/>
      <c r="AE25" s="34"/>
      <c r="AF25" s="34"/>
      <c r="AG25" s="34"/>
      <c r="AH25" s="34"/>
      <c r="AI25" s="34"/>
      <c r="AJ25" s="34"/>
      <c r="AK25" s="34"/>
      <c r="AL25" s="34"/>
      <c r="AM25" s="34"/>
      <c r="AN25" s="34"/>
      <c r="AO25" s="34"/>
      <c r="AP25" s="34"/>
      <c r="AQ25" s="34"/>
      <c r="AR25" s="34"/>
      <c r="AS25" s="34"/>
      <c r="AT25" s="34"/>
      <c r="AU25" s="34"/>
      <c r="AV25" s="34"/>
      <c r="AW25" s="34"/>
      <c r="AX25" s="34"/>
      <c r="AY25" s="34"/>
      <c r="AZ25" s="34"/>
    </row>
    <row r="26" spans="1:52" ht="105" customHeight="1" x14ac:dyDescent="0.25">
      <c r="A26" s="43">
        <v>10</v>
      </c>
      <c r="B26" s="29" t="s">
        <v>36</v>
      </c>
      <c r="C26" s="31" t="s">
        <v>19</v>
      </c>
      <c r="D26" s="169">
        <v>0</v>
      </c>
      <c r="E26" s="169">
        <v>0</v>
      </c>
      <c r="F26" s="169">
        <v>0</v>
      </c>
      <c r="G26" s="169">
        <v>0</v>
      </c>
      <c r="H26" s="169">
        <v>0</v>
      </c>
      <c r="I26" s="31"/>
      <c r="J26" s="26"/>
      <c r="K26" s="140">
        <f>(D26*53.85)/100+(E26*23.08)/100+(F26*15.38)/100+(G26*7.69)/100+(H26*0)/100</f>
        <v>0</v>
      </c>
      <c r="L26" s="144">
        <f>K26*870</f>
        <v>0</v>
      </c>
      <c r="M26" s="49"/>
      <c r="N26" s="40" t="s">
        <v>58</v>
      </c>
    </row>
    <row r="27" spans="1:52" ht="61.5" x14ac:dyDescent="0.25">
      <c r="A27" s="43">
        <v>11</v>
      </c>
      <c r="B27" s="29" t="s">
        <v>37</v>
      </c>
      <c r="C27" s="32" t="s">
        <v>19</v>
      </c>
      <c r="D27" s="169">
        <v>0</v>
      </c>
      <c r="E27" s="169">
        <v>0</v>
      </c>
      <c r="F27" s="169">
        <v>0</v>
      </c>
      <c r="G27" s="169">
        <v>0</v>
      </c>
      <c r="H27" s="169">
        <v>0</v>
      </c>
      <c r="I27" s="26"/>
      <c r="J27" s="26"/>
      <c r="K27" s="140">
        <f>(D27*53.33)/100+(E27*25)/100+(F27*16.67)/100+(G27*0)/100+(H27*0)/100</f>
        <v>0</v>
      </c>
      <c r="L27" s="144">
        <f>K27*625</f>
        <v>0</v>
      </c>
      <c r="M27" s="49"/>
      <c r="N27" s="40" t="s">
        <v>57</v>
      </c>
    </row>
    <row r="28" spans="1:52" x14ac:dyDescent="0.25">
      <c r="B28" s="60"/>
      <c r="C28" s="61"/>
      <c r="D28" s="62" t="s">
        <v>11</v>
      </c>
      <c r="E28" s="62" t="s">
        <v>12</v>
      </c>
      <c r="F28" s="62" t="s">
        <v>46</v>
      </c>
      <c r="G28" s="62"/>
      <c r="H28" s="63"/>
      <c r="I28" s="64"/>
      <c r="J28" s="64"/>
      <c r="K28" s="160" t="s">
        <v>59</v>
      </c>
      <c r="L28" s="151"/>
      <c r="M28" s="65"/>
      <c r="N28" s="66" t="s">
        <v>56</v>
      </c>
    </row>
    <row r="29" spans="1:52" ht="62.25" thickBot="1" x14ac:dyDescent="0.3">
      <c r="A29" s="43">
        <v>12</v>
      </c>
      <c r="B29" s="29" t="s">
        <v>38</v>
      </c>
      <c r="C29" s="32" t="s">
        <v>19</v>
      </c>
      <c r="D29" s="169">
        <v>0</v>
      </c>
      <c r="E29" s="169">
        <v>0</v>
      </c>
      <c r="F29" s="169">
        <v>0</v>
      </c>
      <c r="G29" s="31"/>
      <c r="H29" s="31"/>
      <c r="I29" s="26"/>
      <c r="J29" s="26"/>
      <c r="K29" s="140">
        <f>(D29*87.5)/100+(E29*12.5)/100+(F29*0)/100</f>
        <v>0</v>
      </c>
      <c r="L29" s="144">
        <f>K29*300</f>
        <v>0</v>
      </c>
      <c r="M29" s="49"/>
      <c r="N29" s="40" t="s">
        <v>61</v>
      </c>
    </row>
    <row r="30" spans="1:52" s="1" customFormat="1" ht="15.75" thickBot="1" x14ac:dyDescent="0.3">
      <c r="A30" s="69"/>
      <c r="B30" s="129" t="s">
        <v>23</v>
      </c>
      <c r="C30" s="135" t="s">
        <v>25</v>
      </c>
      <c r="D30" s="131" t="s">
        <v>48</v>
      </c>
      <c r="E30" s="131" t="s">
        <v>49</v>
      </c>
      <c r="F30" s="131" t="s">
        <v>50</v>
      </c>
      <c r="G30" s="131" t="s">
        <v>51</v>
      </c>
      <c r="H30" s="131" t="s">
        <v>52</v>
      </c>
      <c r="I30" s="131" t="s">
        <v>47</v>
      </c>
      <c r="J30" s="132"/>
      <c r="K30" s="159" t="s">
        <v>59</v>
      </c>
      <c r="L30" s="150"/>
      <c r="M30" s="133"/>
      <c r="N30" s="134" t="s">
        <v>26</v>
      </c>
      <c r="O30" s="34"/>
      <c r="P30" s="34"/>
      <c r="Q30" s="34"/>
      <c r="R30" s="34"/>
      <c r="S30" s="34"/>
      <c r="T30" s="34"/>
      <c r="U30" s="34"/>
      <c r="V30" s="34"/>
      <c r="W30" s="34"/>
      <c r="X30" s="34"/>
      <c r="Y30" s="34"/>
      <c r="Z30" s="34"/>
      <c r="AA30" s="34"/>
      <c r="AB30" s="34"/>
      <c r="AC30" s="34"/>
      <c r="AD30" s="34"/>
      <c r="AE30" s="34"/>
      <c r="AF30" s="34"/>
      <c r="AG30" s="34"/>
      <c r="AH30" s="34"/>
      <c r="AI30" s="34"/>
      <c r="AJ30" s="34"/>
      <c r="AK30" s="34"/>
      <c r="AL30" s="34"/>
      <c r="AM30" s="34"/>
      <c r="AN30" s="34"/>
      <c r="AO30" s="34"/>
      <c r="AP30" s="34"/>
      <c r="AQ30" s="34"/>
      <c r="AR30" s="34"/>
      <c r="AS30" s="34"/>
      <c r="AT30" s="34"/>
      <c r="AU30" s="34"/>
      <c r="AV30" s="34"/>
      <c r="AW30" s="34"/>
      <c r="AX30" s="34"/>
      <c r="AY30" s="34"/>
      <c r="AZ30" s="34"/>
    </row>
    <row r="31" spans="1:52" ht="120.75" customHeight="1" x14ac:dyDescent="0.25">
      <c r="A31" s="43">
        <v>13</v>
      </c>
      <c r="B31" s="29" t="s">
        <v>39</v>
      </c>
      <c r="C31" s="23" t="s">
        <v>19</v>
      </c>
      <c r="D31" s="169">
        <v>0</v>
      </c>
      <c r="E31" s="169">
        <v>0</v>
      </c>
      <c r="F31" s="169">
        <v>0</v>
      </c>
      <c r="G31" s="169">
        <v>0</v>
      </c>
      <c r="H31" s="169">
        <v>0</v>
      </c>
      <c r="I31" s="169">
        <v>0</v>
      </c>
      <c r="J31" s="26"/>
      <c r="K31" s="140">
        <f>(D31*30.43)/100+(E31*30.43)/100+(F31*13.04)/100+(G31*13.04)/100+(H31*13.04)/100+(I31*0)/100</f>
        <v>0</v>
      </c>
      <c r="L31" s="144">
        <f>K31*55000</f>
        <v>0</v>
      </c>
      <c r="M31" s="49"/>
      <c r="N31" s="25" t="s">
        <v>60</v>
      </c>
    </row>
    <row r="32" spans="1:52" x14ac:dyDescent="0.25">
      <c r="B32" s="60"/>
      <c r="C32" s="67"/>
      <c r="D32" s="61"/>
      <c r="E32" s="62"/>
      <c r="F32" s="61"/>
      <c r="G32" s="61"/>
      <c r="H32" s="61"/>
      <c r="I32" s="61"/>
      <c r="J32" s="64"/>
      <c r="K32" s="62"/>
      <c r="L32" s="151"/>
      <c r="M32" s="65"/>
      <c r="N32" s="68"/>
    </row>
    <row r="33" spans="1:15" ht="60" x14ac:dyDescent="0.25">
      <c r="A33" s="43">
        <v>14</v>
      </c>
      <c r="B33" s="44" t="s">
        <v>40</v>
      </c>
      <c r="C33" s="32" t="s">
        <v>19</v>
      </c>
      <c r="D33" s="169">
        <v>0</v>
      </c>
      <c r="E33" s="26"/>
      <c r="F33" s="26"/>
      <c r="G33" s="26"/>
      <c r="H33" s="26"/>
      <c r="I33" s="26"/>
      <c r="J33" s="26"/>
      <c r="L33" s="140">
        <f>(D33*100000)</f>
        <v>0</v>
      </c>
      <c r="N33" s="25" t="s">
        <v>16</v>
      </c>
    </row>
    <row r="34" spans="1:15" ht="15.75" thickBot="1" x14ac:dyDescent="0.3">
      <c r="B34" s="100" t="s">
        <v>5</v>
      </c>
      <c r="C34" s="36"/>
      <c r="D34" s="37"/>
      <c r="E34" s="37"/>
      <c r="F34" s="37"/>
      <c r="G34" s="37"/>
      <c r="H34" s="37"/>
      <c r="I34" s="37"/>
      <c r="J34" s="37"/>
      <c r="K34" s="106"/>
      <c r="L34" s="141"/>
      <c r="M34" s="161">
        <f>SUM(L26:L33)</f>
        <v>0</v>
      </c>
      <c r="N34" s="103"/>
    </row>
    <row r="35" spans="1:15" s="33" customFormat="1" x14ac:dyDescent="0.25">
      <c r="A35" s="84"/>
      <c r="B35" s="94"/>
      <c r="C35" s="71"/>
      <c r="D35" s="78"/>
      <c r="E35" s="78"/>
      <c r="F35" s="78"/>
      <c r="G35" s="78"/>
      <c r="H35" s="78"/>
      <c r="I35" s="78"/>
      <c r="J35" s="78"/>
      <c r="K35" s="104"/>
      <c r="L35" s="152"/>
      <c r="M35" s="105"/>
      <c r="N35" s="95"/>
      <c r="O35" s="82"/>
    </row>
    <row r="36" spans="1:15" ht="29.25" customHeight="1" thickBot="1" x14ac:dyDescent="0.3">
      <c r="B36" s="35" t="s">
        <v>8</v>
      </c>
      <c r="C36" s="36"/>
      <c r="D36" s="37"/>
      <c r="E36" s="37"/>
      <c r="F36" s="37"/>
      <c r="G36" s="37"/>
      <c r="H36" s="37"/>
      <c r="I36" s="37"/>
      <c r="J36" s="37"/>
      <c r="K36" s="38"/>
      <c r="L36" s="153"/>
      <c r="M36" s="162">
        <f>M6+M12+M23+M34</f>
        <v>0</v>
      </c>
      <c r="N36" s="39"/>
    </row>
  </sheetData>
  <sheetProtection password="C889" sheet="1" objects="1" scenarios="1"/>
  <pageMargins left="0.70866141732283472" right="0.70866141732283472" top="0.74803149606299213" bottom="0.74803149606299213" header="0.31496062992125984" footer="0.31496062992125984"/>
  <pageSetup paperSize="8" scale="52" fitToWidth="0" orientation="landscape" verticalDpi="4294967293" r:id="rId1"/>
  <headerFooter>
    <oddFooter>&amp;L&amp;F, &amp;A
&amp;D, &amp;T&amp;R&amp;P/&amp;N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Prijzenblad GAD-ERP-PAB</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IPMCS</dc:creator>
  <cp:lastModifiedBy>Gert-Jan Wendrich</cp:lastModifiedBy>
  <cp:lastPrinted>2017-06-26T12:50:41Z</cp:lastPrinted>
  <dcterms:created xsi:type="dcterms:W3CDTF">2016-04-25T13:13:52Z</dcterms:created>
  <dcterms:modified xsi:type="dcterms:W3CDTF">2017-06-26T13:02:11Z</dcterms:modified>
</cp:coreProperties>
</file>